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win_g\Google Drive\Personal\Bananas Investment\"/>
    </mc:Choice>
  </mc:AlternateContent>
  <xr:revisionPtr revIDLastSave="0" documentId="13_ncr:1_{B33AAA8F-D6F0-472B-8C61-2218E1CCE288}" xr6:coauthVersionLast="47" xr6:coauthVersionMax="47" xr10:uidLastSave="{00000000-0000-0000-0000-000000000000}"/>
  <bookViews>
    <workbookView xWindow="-120" yWindow="-120" windowWidth="29040" windowHeight="15840" activeTab="6" xr2:uid="{00000000-000D-0000-FFFF-FFFF00000000}"/>
  </bookViews>
  <sheets>
    <sheet name="Price" sheetId="12" r:id="rId1"/>
    <sheet name="Concensus" sheetId="14" r:id="rId2"/>
    <sheet name="Form - Normal" sheetId="15" r:id="rId3"/>
    <sheet name="Form - Financial" sheetId="17" r:id="rId4"/>
    <sheet name="CPALL" sheetId="18" r:id="rId5"/>
    <sheet name="MAKRO" sheetId="19" r:id="rId6"/>
    <sheet name="MTC" sheetId="20" r:id="rId7"/>
  </sheets>
  <definedNames>
    <definedName name="ExternalData_1" localSheetId="1" hidden="1">Concensus!$A$1:$N$270</definedName>
    <definedName name="ExternalData_1" localSheetId="0" hidden="1">Price!$A$1:$X$778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66" i="17" l="1"/>
  <c r="AZ120" i="17"/>
  <c r="AY120" i="17"/>
  <c r="AX120" i="17"/>
  <c r="AW120" i="17"/>
  <c r="AV120" i="17"/>
  <c r="AU120" i="17"/>
  <c r="AT120" i="17"/>
  <c r="AS120" i="17"/>
  <c r="AR120" i="17"/>
  <c r="AQ120" i="17"/>
  <c r="AP120" i="17"/>
  <c r="AO120" i="17"/>
  <c r="AN120" i="17"/>
  <c r="AM120" i="17"/>
  <c r="AL120" i="17"/>
  <c r="AK120" i="17"/>
  <c r="AJ120" i="17"/>
  <c r="AI120" i="17"/>
  <c r="AH120" i="17"/>
  <c r="AG120" i="17"/>
  <c r="AF120" i="17"/>
  <c r="AE120" i="17"/>
  <c r="AD120" i="17"/>
  <c r="AC120" i="17"/>
  <c r="AB120" i="17"/>
  <c r="AA120" i="17"/>
  <c r="Z120" i="17"/>
  <c r="Y120" i="17"/>
  <c r="X120" i="17"/>
  <c r="W120" i="17"/>
  <c r="V120" i="17"/>
  <c r="U120" i="17"/>
  <c r="T120" i="17"/>
  <c r="S120" i="17"/>
  <c r="R120" i="17"/>
  <c r="Q120" i="17"/>
  <c r="P120" i="17"/>
  <c r="O120" i="17"/>
  <c r="N120" i="17"/>
  <c r="M120" i="17"/>
  <c r="L120" i="17"/>
  <c r="K120" i="17"/>
  <c r="J120" i="17"/>
  <c r="I120" i="17"/>
  <c r="H120" i="17"/>
  <c r="G120" i="17"/>
  <c r="F120" i="17"/>
  <c r="E120" i="17"/>
  <c r="D120" i="17"/>
  <c r="C120" i="17"/>
  <c r="AZ119" i="17"/>
  <c r="AY119" i="17"/>
  <c r="AX119" i="17"/>
  <c r="AW119" i="17"/>
  <c r="AV119" i="17"/>
  <c r="AU119" i="17"/>
  <c r="AT119" i="17"/>
  <c r="AS119" i="17"/>
  <c r="AR119" i="17"/>
  <c r="AQ119" i="17"/>
  <c r="AP119" i="17"/>
  <c r="AO119" i="17"/>
  <c r="AN119" i="17"/>
  <c r="AM119" i="17"/>
  <c r="AL119" i="17"/>
  <c r="AK119" i="17"/>
  <c r="AJ119" i="17"/>
  <c r="AI119" i="17"/>
  <c r="AH119" i="17"/>
  <c r="AG119" i="17"/>
  <c r="AF119" i="17"/>
  <c r="AE119" i="17"/>
  <c r="AD119" i="17"/>
  <c r="AC119" i="17"/>
  <c r="AB119" i="17"/>
  <c r="AA119" i="17"/>
  <c r="Z119" i="17"/>
  <c r="Y119" i="17"/>
  <c r="X119" i="17"/>
  <c r="W119" i="17"/>
  <c r="V119" i="17"/>
  <c r="U119" i="17"/>
  <c r="T119" i="17"/>
  <c r="S119" i="17"/>
  <c r="R119" i="17"/>
  <c r="Q119" i="17"/>
  <c r="P119" i="17"/>
  <c r="O119" i="17"/>
  <c r="N119" i="17"/>
  <c r="M119" i="17"/>
  <c r="L119" i="17"/>
  <c r="K119" i="17"/>
  <c r="J119" i="17"/>
  <c r="I119" i="17"/>
  <c r="H119" i="17"/>
  <c r="G119" i="17"/>
  <c r="F119" i="17"/>
  <c r="E119" i="17"/>
  <c r="D119" i="17"/>
  <c r="C119" i="17"/>
  <c r="B120" i="17"/>
  <c r="B119" i="17"/>
  <c r="BK115" i="17"/>
  <c r="BJ115" i="17"/>
  <c r="BI115" i="17"/>
  <c r="BH115" i="17"/>
  <c r="BG115" i="17"/>
  <c r="BF115" i="17"/>
  <c r="BE115" i="17"/>
  <c r="BD115" i="17"/>
  <c r="BC115" i="17"/>
  <c r="BB115" i="17"/>
  <c r="BA115" i="17"/>
  <c r="AZ115" i="17"/>
  <c r="AY115" i="17"/>
  <c r="AX115" i="17"/>
  <c r="AW115" i="17"/>
  <c r="AV115" i="17"/>
  <c r="AU115" i="17"/>
  <c r="AT115" i="17"/>
  <c r="AS115" i="17"/>
  <c r="AR115" i="17"/>
  <c r="AQ115" i="17"/>
  <c r="AP115" i="17"/>
  <c r="AO115" i="17"/>
  <c r="AN115" i="17"/>
  <c r="AM115" i="17"/>
  <c r="AL115" i="17"/>
  <c r="AK115" i="17"/>
  <c r="AJ115" i="17"/>
  <c r="AI115" i="17"/>
  <c r="AH115" i="17"/>
  <c r="AG115" i="17"/>
  <c r="AF115" i="17"/>
  <c r="AE115" i="17"/>
  <c r="AD115" i="17"/>
  <c r="AC115" i="17"/>
  <c r="AB115" i="17"/>
  <c r="AA115" i="17"/>
  <c r="Z115" i="17"/>
  <c r="Y115" i="17"/>
  <c r="X115" i="17"/>
  <c r="W115" i="17"/>
  <c r="V115" i="17"/>
  <c r="U115" i="17"/>
  <c r="T115" i="17"/>
  <c r="S115" i="17"/>
  <c r="R115" i="17"/>
  <c r="Q115" i="17"/>
  <c r="P115" i="17"/>
  <c r="O115" i="17"/>
  <c r="N115" i="17"/>
  <c r="M115" i="17"/>
  <c r="L115" i="17"/>
  <c r="K115" i="17"/>
  <c r="J115" i="17"/>
  <c r="I115" i="17"/>
  <c r="H115" i="17"/>
  <c r="G115" i="17"/>
  <c r="F115" i="17"/>
  <c r="E115" i="17"/>
  <c r="D115" i="17"/>
  <c r="C115" i="17"/>
  <c r="BK114" i="17"/>
  <c r="BJ114" i="17"/>
  <c r="BI114" i="17"/>
  <c r="BH114" i="17"/>
  <c r="BG114" i="17"/>
  <c r="BF114" i="17"/>
  <c r="BE114" i="17"/>
  <c r="BD114" i="17"/>
  <c r="BC114" i="17"/>
  <c r="BB114" i="17"/>
  <c r="BA114" i="17"/>
  <c r="AZ114" i="17"/>
  <c r="AY114" i="17"/>
  <c r="AX114" i="17"/>
  <c r="AW114" i="17"/>
  <c r="AV114" i="17"/>
  <c r="AU114" i="17"/>
  <c r="AT114" i="17"/>
  <c r="AS114" i="17"/>
  <c r="AR114" i="17"/>
  <c r="AQ114" i="17"/>
  <c r="AP114" i="17"/>
  <c r="AO114" i="17"/>
  <c r="AN114" i="17"/>
  <c r="AM114" i="17"/>
  <c r="AL114" i="17"/>
  <c r="AK114" i="17"/>
  <c r="AJ114" i="17"/>
  <c r="AI114" i="17"/>
  <c r="AH114" i="17"/>
  <c r="AG114" i="17"/>
  <c r="AF114" i="17"/>
  <c r="AE114" i="17"/>
  <c r="AD114" i="17"/>
  <c r="AC114" i="17"/>
  <c r="AB114" i="17"/>
  <c r="AA114" i="17"/>
  <c r="Z114" i="17"/>
  <c r="Y114" i="17"/>
  <c r="X114" i="17"/>
  <c r="W114" i="17"/>
  <c r="V114" i="17"/>
  <c r="U114" i="17"/>
  <c r="T114" i="17"/>
  <c r="S114" i="17"/>
  <c r="R114" i="17"/>
  <c r="Q114" i="17"/>
  <c r="P114" i="17"/>
  <c r="O114" i="17"/>
  <c r="N114" i="17"/>
  <c r="M114" i="17"/>
  <c r="L114" i="17"/>
  <c r="K114" i="17"/>
  <c r="J114" i="17"/>
  <c r="I114" i="17"/>
  <c r="H114" i="17"/>
  <c r="G114" i="17"/>
  <c r="F114" i="17"/>
  <c r="E114" i="17"/>
  <c r="D114" i="17"/>
  <c r="C114" i="17"/>
  <c r="BK113" i="17"/>
  <c r="BJ113" i="17"/>
  <c r="BI113" i="17"/>
  <c r="BH113" i="17"/>
  <c r="BG113" i="17"/>
  <c r="BF113" i="17"/>
  <c r="BE113" i="17"/>
  <c r="BD113" i="17"/>
  <c r="BC113" i="17"/>
  <c r="BB113" i="17"/>
  <c r="BA113" i="17"/>
  <c r="AZ113" i="17"/>
  <c r="AY113" i="17"/>
  <c r="AX113" i="17"/>
  <c r="AW113" i="17"/>
  <c r="AV113" i="17"/>
  <c r="AU113" i="17"/>
  <c r="AT113" i="17"/>
  <c r="AS113" i="17"/>
  <c r="AR113" i="17"/>
  <c r="AQ113" i="17"/>
  <c r="AP113" i="17"/>
  <c r="AO113" i="17"/>
  <c r="AN113" i="17"/>
  <c r="AM113" i="17"/>
  <c r="AL113" i="17"/>
  <c r="AK113" i="17"/>
  <c r="AJ113" i="17"/>
  <c r="AI113" i="17"/>
  <c r="AH113" i="17"/>
  <c r="AG113" i="17"/>
  <c r="AF113" i="17"/>
  <c r="AE113" i="17"/>
  <c r="AD113" i="17"/>
  <c r="AC113" i="17"/>
  <c r="AB113" i="17"/>
  <c r="AA113" i="17"/>
  <c r="Z113" i="17"/>
  <c r="Y113" i="17"/>
  <c r="X113" i="17"/>
  <c r="W113" i="17"/>
  <c r="V113" i="17"/>
  <c r="U113" i="17"/>
  <c r="T113" i="17"/>
  <c r="S113" i="17"/>
  <c r="R113" i="17"/>
  <c r="Q113" i="17"/>
  <c r="P113" i="17"/>
  <c r="O113" i="17"/>
  <c r="N113" i="17"/>
  <c r="M113" i="17"/>
  <c r="L113" i="17"/>
  <c r="K113" i="17"/>
  <c r="J113" i="17"/>
  <c r="I113" i="17"/>
  <c r="H113" i="17"/>
  <c r="G113" i="17"/>
  <c r="F113" i="17"/>
  <c r="E113" i="17"/>
  <c r="D113" i="17"/>
  <c r="C113" i="17"/>
  <c r="B115" i="17"/>
  <c r="B114" i="17"/>
  <c r="B113" i="17"/>
  <c r="BK122" i="15"/>
  <c r="BJ122" i="15"/>
  <c r="BI122" i="15"/>
  <c r="BH122" i="15"/>
  <c r="BG122" i="15"/>
  <c r="BF122" i="15"/>
  <c r="BE122" i="15"/>
  <c r="BD122" i="15"/>
  <c r="BC122" i="15"/>
  <c r="BB122" i="15"/>
  <c r="BA122" i="15"/>
  <c r="AZ122" i="15"/>
  <c r="AY122"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X122" i="15"/>
  <c r="W122" i="15"/>
  <c r="V122" i="15"/>
  <c r="U122" i="15"/>
  <c r="T122" i="15"/>
  <c r="S122" i="15"/>
  <c r="R122" i="15"/>
  <c r="Q122" i="15"/>
  <c r="P122" i="15"/>
  <c r="O122" i="15"/>
  <c r="N122" i="15"/>
  <c r="M122" i="15"/>
  <c r="L122" i="15"/>
  <c r="K122" i="15"/>
  <c r="J122" i="15"/>
  <c r="I122" i="15"/>
  <c r="H122" i="15"/>
  <c r="G122" i="15"/>
  <c r="F122" i="15"/>
  <c r="E122" i="15"/>
  <c r="D122" i="15"/>
  <c r="C122" i="15"/>
  <c r="BK121" i="15"/>
  <c r="BJ121" i="15"/>
  <c r="BI121" i="15"/>
  <c r="BH121" i="15"/>
  <c r="BG121" i="15"/>
  <c r="BF121" i="15"/>
  <c r="BE121" i="15"/>
  <c r="BD121" i="15"/>
  <c r="BC121" i="15"/>
  <c r="BB121" i="15"/>
  <c r="BA121" i="15"/>
  <c r="AZ121" i="15"/>
  <c r="AY121" i="15"/>
  <c r="AX121" i="15"/>
  <c r="AW121" i="15"/>
  <c r="AV121" i="15"/>
  <c r="AU121" i="15"/>
  <c r="AT121" i="15"/>
  <c r="AS121" i="15"/>
  <c r="AR121" i="15"/>
  <c r="AQ121" i="15"/>
  <c r="AP121" i="15"/>
  <c r="AO121" i="15"/>
  <c r="AN121" i="15"/>
  <c r="AM121" i="15"/>
  <c r="AL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F121" i="15"/>
  <c r="E121" i="15"/>
  <c r="D121" i="15"/>
  <c r="C121" i="15"/>
  <c r="BK120" i="15"/>
  <c r="BJ120" i="15"/>
  <c r="BI120" i="15"/>
  <c r="BH120" i="15"/>
  <c r="BG120" i="15"/>
  <c r="BF120" i="15"/>
  <c r="BE120" i="15"/>
  <c r="BD120" i="15"/>
  <c r="BC120" i="15"/>
  <c r="BB120" i="15"/>
  <c r="BA120" i="15"/>
  <c r="AZ120" i="15"/>
  <c r="AY120"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G120" i="15"/>
  <c r="F120" i="15"/>
  <c r="E120" i="15"/>
  <c r="D120" i="15"/>
  <c r="C120" i="15"/>
  <c r="BK119" i="15"/>
  <c r="BJ119" i="15"/>
  <c r="BI119" i="15"/>
  <c r="BH119" i="15"/>
  <c r="BG119" i="15"/>
  <c r="BF119" i="15"/>
  <c r="BE119" i="15"/>
  <c r="BD119" i="15"/>
  <c r="BC119" i="15"/>
  <c r="BB119" i="15"/>
  <c r="BA119" i="15"/>
  <c r="AZ119" i="15"/>
  <c r="AY119"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F119" i="15"/>
  <c r="E119" i="15"/>
  <c r="D119" i="15"/>
  <c r="C119" i="15"/>
  <c r="B122" i="15"/>
  <c r="B121" i="15"/>
  <c r="B120" i="15"/>
  <c r="B119" i="15"/>
  <c r="BL213" i="15"/>
  <c r="BK213" i="15"/>
  <c r="BJ213" i="15"/>
  <c r="BI213" i="15"/>
  <c r="BH213" i="15"/>
  <c r="BG213" i="15"/>
  <c r="BF213" i="15"/>
  <c r="BE213" i="15"/>
  <c r="BD213" i="15"/>
  <c r="BC213" i="15"/>
  <c r="BB213" i="15"/>
  <c r="BA213" i="15"/>
  <c r="AZ213" i="15"/>
  <c r="AY213" i="15"/>
  <c r="AX213" i="15"/>
  <c r="AW213" i="15"/>
  <c r="AV213" i="15"/>
  <c r="AU213" i="15"/>
  <c r="AT213" i="15"/>
  <c r="AS213" i="15"/>
  <c r="AR213" i="15"/>
  <c r="AQ213" i="15"/>
  <c r="AP213" i="15"/>
  <c r="AO213" i="15"/>
  <c r="AN213" i="15"/>
  <c r="AM213" i="15"/>
  <c r="AL213" i="15"/>
  <c r="AK213" i="15"/>
  <c r="AJ213" i="15"/>
  <c r="AI213" i="15"/>
  <c r="AH213" i="15"/>
  <c r="AG213" i="15"/>
  <c r="AF213" i="15"/>
  <c r="AE213" i="15"/>
  <c r="AD213" i="15"/>
  <c r="AC213" i="15"/>
  <c r="AB213" i="15"/>
  <c r="AA213" i="15"/>
  <c r="Z213" i="15"/>
  <c r="Y213" i="15"/>
  <c r="X213" i="15"/>
  <c r="W213" i="15"/>
  <c r="V213" i="15"/>
  <c r="U213" i="15"/>
  <c r="T213" i="15"/>
  <c r="S213" i="15"/>
  <c r="R213" i="15"/>
  <c r="Q213" i="15"/>
  <c r="P213" i="15"/>
  <c r="O213" i="15"/>
  <c r="N213" i="15"/>
  <c r="M213" i="15"/>
  <c r="L213" i="15"/>
  <c r="K213" i="15"/>
  <c r="J213" i="15"/>
  <c r="I213" i="15"/>
  <c r="H213" i="15"/>
  <c r="G213" i="15"/>
  <c r="F213" i="15"/>
  <c r="E213" i="15"/>
  <c r="D213" i="15"/>
  <c r="C213" i="15"/>
  <c r="B213" i="15"/>
  <c r="O365" i="17" l="1"/>
  <c r="N365" i="17"/>
  <c r="M365" i="17"/>
  <c r="L365" i="17"/>
  <c r="K365" i="17"/>
  <c r="J365" i="17"/>
  <c r="I365" i="17"/>
  <c r="H365" i="17"/>
  <c r="G365" i="17"/>
  <c r="F365" i="17"/>
  <c r="E365" i="17"/>
  <c r="D365" i="17"/>
  <c r="C365" i="17"/>
  <c r="B365" i="17"/>
  <c r="O364" i="17"/>
  <c r="N364" i="17"/>
  <c r="M364" i="17"/>
  <c r="L364" i="17"/>
  <c r="K364" i="17"/>
  <c r="J364" i="17"/>
  <c r="I364" i="17"/>
  <c r="H364" i="17"/>
  <c r="G364" i="17"/>
  <c r="F364" i="17"/>
  <c r="E364" i="17"/>
  <c r="D364" i="17"/>
  <c r="C364" i="17"/>
  <c r="B364" i="17"/>
  <c r="O363" i="17"/>
  <c r="N363" i="17"/>
  <c r="M363" i="17"/>
  <c r="L363" i="17"/>
  <c r="K363" i="17"/>
  <c r="J363" i="17"/>
  <c r="I363" i="17"/>
  <c r="H363" i="17"/>
  <c r="G363" i="17"/>
  <c r="F363" i="17"/>
  <c r="E363" i="17"/>
  <c r="D363" i="17"/>
  <c r="C363" i="17"/>
  <c r="B363" i="17"/>
  <c r="O362" i="17"/>
  <c r="N362" i="17"/>
  <c r="M362" i="17"/>
  <c r="L362" i="17"/>
  <c r="K362" i="17"/>
  <c r="J362" i="17"/>
  <c r="I362" i="17"/>
  <c r="H362" i="17"/>
  <c r="G362" i="17"/>
  <c r="F362" i="17"/>
  <c r="E362" i="17"/>
  <c r="D362" i="17"/>
  <c r="C362" i="17"/>
  <c r="B362" i="17"/>
  <c r="O359" i="17"/>
  <c r="N359" i="17"/>
  <c r="M359" i="17"/>
  <c r="L359" i="17"/>
  <c r="K359" i="17"/>
  <c r="J359" i="17"/>
  <c r="I359" i="17"/>
  <c r="H359" i="17"/>
  <c r="G359" i="17"/>
  <c r="F359" i="17"/>
  <c r="E359" i="17"/>
  <c r="D359" i="17"/>
  <c r="C359" i="17"/>
  <c r="B359" i="17"/>
  <c r="O358" i="17"/>
  <c r="N358" i="17"/>
  <c r="M358" i="17"/>
  <c r="L358" i="17"/>
  <c r="K358" i="17"/>
  <c r="J358" i="17"/>
  <c r="I358" i="17"/>
  <c r="H358" i="17"/>
  <c r="G358" i="17"/>
  <c r="F358" i="17"/>
  <c r="E358" i="17"/>
  <c r="D358" i="17"/>
  <c r="C358" i="17"/>
  <c r="B358" i="17"/>
  <c r="O357" i="17"/>
  <c r="N357" i="17"/>
  <c r="M357" i="17"/>
  <c r="L357" i="17"/>
  <c r="K357" i="17"/>
  <c r="J357" i="17"/>
  <c r="I357" i="17"/>
  <c r="H357" i="17"/>
  <c r="G357" i="17"/>
  <c r="F357" i="17"/>
  <c r="E357" i="17"/>
  <c r="D357" i="17"/>
  <c r="C357" i="17"/>
  <c r="B357" i="17"/>
  <c r="O356" i="17"/>
  <c r="N356" i="17"/>
  <c r="M356" i="17"/>
  <c r="L356" i="17"/>
  <c r="K356" i="17"/>
  <c r="J356" i="17"/>
  <c r="I356" i="17"/>
  <c r="H356" i="17"/>
  <c r="G356" i="17"/>
  <c r="F356" i="17"/>
  <c r="E356" i="17"/>
  <c r="D356" i="17"/>
  <c r="C356" i="17"/>
  <c r="B356" i="17"/>
  <c r="B362" i="20"/>
  <c r="C362" i="20"/>
  <c r="D362" i="20"/>
  <c r="E362" i="20"/>
  <c r="F362" i="20"/>
  <c r="G362" i="20"/>
  <c r="H362" i="20"/>
  <c r="I362" i="20"/>
  <c r="J362" i="20"/>
  <c r="K362" i="20"/>
  <c r="L362" i="20"/>
  <c r="M362" i="20"/>
  <c r="N362" i="20"/>
  <c r="B363" i="20"/>
  <c r="C363" i="20"/>
  <c r="D363" i="20"/>
  <c r="E363" i="20"/>
  <c r="F363" i="20"/>
  <c r="G363" i="20"/>
  <c r="H363" i="20"/>
  <c r="I363" i="20"/>
  <c r="J363" i="20"/>
  <c r="K363" i="20"/>
  <c r="L363" i="20"/>
  <c r="M363" i="20"/>
  <c r="N363" i="20"/>
  <c r="B364" i="20"/>
  <c r="C364" i="20"/>
  <c r="D364" i="20"/>
  <c r="E364" i="20"/>
  <c r="F364" i="20"/>
  <c r="G364" i="20"/>
  <c r="H364" i="20"/>
  <c r="I364" i="20"/>
  <c r="J364" i="20"/>
  <c r="K364" i="20"/>
  <c r="L364" i="20"/>
  <c r="M364" i="20"/>
  <c r="N364" i="20"/>
  <c r="B365" i="20"/>
  <c r="C365" i="20"/>
  <c r="D365" i="20"/>
  <c r="E365" i="20"/>
  <c r="F365" i="20"/>
  <c r="G365" i="20"/>
  <c r="H365" i="20"/>
  <c r="I365" i="20"/>
  <c r="J365" i="20"/>
  <c r="K365" i="20"/>
  <c r="L365" i="20"/>
  <c r="M365" i="20"/>
  <c r="N365" i="20"/>
  <c r="O365" i="20"/>
  <c r="O364" i="20"/>
  <c r="O363" i="20"/>
  <c r="O362" i="20"/>
  <c r="B356" i="20"/>
  <c r="C356" i="20"/>
  <c r="D356" i="20"/>
  <c r="E356" i="20"/>
  <c r="F356" i="20"/>
  <c r="G356" i="20"/>
  <c r="H356" i="20"/>
  <c r="I356" i="20"/>
  <c r="J356" i="20"/>
  <c r="K356" i="20"/>
  <c r="L356" i="20"/>
  <c r="M356" i="20"/>
  <c r="N356" i="20"/>
  <c r="B357" i="20"/>
  <c r="C357" i="20"/>
  <c r="D357" i="20"/>
  <c r="E357" i="20"/>
  <c r="F357" i="20"/>
  <c r="G357" i="20"/>
  <c r="H357" i="20"/>
  <c r="I357" i="20"/>
  <c r="J357" i="20"/>
  <c r="K357" i="20"/>
  <c r="L357" i="20"/>
  <c r="M357" i="20"/>
  <c r="N357" i="20"/>
  <c r="B358" i="20"/>
  <c r="C358" i="20"/>
  <c r="D358" i="20"/>
  <c r="E358" i="20"/>
  <c r="F358" i="20"/>
  <c r="G358" i="20"/>
  <c r="H358" i="20"/>
  <c r="I358" i="20"/>
  <c r="J358" i="20"/>
  <c r="K358" i="20"/>
  <c r="L358" i="20"/>
  <c r="M358" i="20"/>
  <c r="N358" i="20"/>
  <c r="B359" i="20"/>
  <c r="C359" i="20"/>
  <c r="D359" i="20"/>
  <c r="E359" i="20"/>
  <c r="F359" i="20"/>
  <c r="G359" i="20"/>
  <c r="H359" i="20"/>
  <c r="I359" i="20"/>
  <c r="J359" i="20"/>
  <c r="K359" i="20"/>
  <c r="L359" i="20"/>
  <c r="M359" i="20"/>
  <c r="N359" i="20"/>
  <c r="O359" i="20"/>
  <c r="O358" i="20"/>
  <c r="O357" i="20"/>
  <c r="O356" i="20"/>
  <c r="B357" i="19"/>
  <c r="C357" i="19"/>
  <c r="D357" i="19"/>
  <c r="E357" i="19"/>
  <c r="F357" i="19"/>
  <c r="G357" i="19"/>
  <c r="H357" i="19"/>
  <c r="I357" i="19"/>
  <c r="J357" i="19"/>
  <c r="K357" i="19"/>
  <c r="L357" i="19"/>
  <c r="M357" i="19"/>
  <c r="N357" i="19"/>
  <c r="B358" i="19"/>
  <c r="C358" i="19"/>
  <c r="D358" i="19"/>
  <c r="E358" i="19"/>
  <c r="F358" i="19"/>
  <c r="G358" i="19"/>
  <c r="H358" i="19"/>
  <c r="I358" i="19"/>
  <c r="J358" i="19"/>
  <c r="K358" i="19"/>
  <c r="L358" i="19"/>
  <c r="M358" i="19"/>
  <c r="N358" i="19"/>
  <c r="B359" i="19"/>
  <c r="C359" i="19"/>
  <c r="D359" i="19"/>
  <c r="E359" i="19"/>
  <c r="F359" i="19"/>
  <c r="G359" i="19"/>
  <c r="H359" i="19"/>
  <c r="I359" i="19"/>
  <c r="J359" i="19"/>
  <c r="K359" i="19"/>
  <c r="L359" i="19"/>
  <c r="M359" i="19"/>
  <c r="N359" i="19"/>
  <c r="B360" i="19"/>
  <c r="C360" i="19"/>
  <c r="D360" i="19"/>
  <c r="E360" i="19"/>
  <c r="F360" i="19"/>
  <c r="G360" i="19"/>
  <c r="H360" i="19"/>
  <c r="I360" i="19"/>
  <c r="J360" i="19"/>
  <c r="K360" i="19"/>
  <c r="L360" i="19"/>
  <c r="M360" i="19"/>
  <c r="N360" i="19"/>
  <c r="O360" i="19"/>
  <c r="O359" i="19"/>
  <c r="O358" i="19"/>
  <c r="O357" i="19"/>
  <c r="B357" i="15"/>
  <c r="C357" i="15"/>
  <c r="D357" i="15"/>
  <c r="E357" i="15"/>
  <c r="F357" i="15"/>
  <c r="G357" i="15"/>
  <c r="H357" i="15"/>
  <c r="I357" i="15"/>
  <c r="J357" i="15"/>
  <c r="K357" i="15"/>
  <c r="L357" i="15"/>
  <c r="M357" i="15"/>
  <c r="N357" i="15"/>
  <c r="B358" i="15"/>
  <c r="C358" i="15"/>
  <c r="D358" i="15"/>
  <c r="E358" i="15"/>
  <c r="F358" i="15"/>
  <c r="G358" i="15"/>
  <c r="H358" i="15"/>
  <c r="I358" i="15"/>
  <c r="J358" i="15"/>
  <c r="K358" i="15"/>
  <c r="L358" i="15"/>
  <c r="M358" i="15"/>
  <c r="N358" i="15"/>
  <c r="B359" i="15"/>
  <c r="C359" i="15"/>
  <c r="D359" i="15"/>
  <c r="E359" i="15"/>
  <c r="F359" i="15"/>
  <c r="G359" i="15"/>
  <c r="H359" i="15"/>
  <c r="I359" i="15"/>
  <c r="J359" i="15"/>
  <c r="K359" i="15"/>
  <c r="L359" i="15"/>
  <c r="M359" i="15"/>
  <c r="N359" i="15"/>
  <c r="B360" i="15"/>
  <c r="C360" i="15"/>
  <c r="D360" i="15"/>
  <c r="E360" i="15"/>
  <c r="F360" i="15"/>
  <c r="G360" i="15"/>
  <c r="H360" i="15"/>
  <c r="I360" i="15"/>
  <c r="J360" i="15"/>
  <c r="K360" i="15"/>
  <c r="L360" i="15"/>
  <c r="M360" i="15"/>
  <c r="N360" i="15"/>
  <c r="O360" i="15"/>
  <c r="O359" i="15"/>
  <c r="O358" i="15"/>
  <c r="O357" i="15"/>
  <c r="O360" i="18"/>
  <c r="O359" i="18"/>
  <c r="O358" i="18"/>
  <c r="O357" i="18"/>
  <c r="O495" i="15"/>
  <c r="N495" i="15"/>
  <c r="M495" i="15"/>
  <c r="L495" i="15"/>
  <c r="K495" i="15"/>
  <c r="J495" i="15"/>
  <c r="I495" i="15"/>
  <c r="H495" i="15"/>
  <c r="G495" i="15"/>
  <c r="F495" i="15"/>
  <c r="E495" i="15"/>
  <c r="D495" i="15"/>
  <c r="C495" i="15"/>
  <c r="B495" i="15"/>
  <c r="O494" i="15"/>
  <c r="N494" i="15"/>
  <c r="M494" i="15"/>
  <c r="L494" i="15"/>
  <c r="K494" i="15"/>
  <c r="J494" i="15"/>
  <c r="I494" i="15"/>
  <c r="H494" i="15"/>
  <c r="G494" i="15"/>
  <c r="F494" i="15"/>
  <c r="E494" i="15"/>
  <c r="D494" i="15"/>
  <c r="C494" i="15"/>
  <c r="B494" i="15"/>
  <c r="O493" i="15"/>
  <c r="N493" i="15"/>
  <c r="M493" i="15"/>
  <c r="L493" i="15"/>
  <c r="K493" i="15"/>
  <c r="J493" i="15"/>
  <c r="I493" i="15"/>
  <c r="H493" i="15"/>
  <c r="G493" i="15"/>
  <c r="F493" i="15"/>
  <c r="E493" i="15"/>
  <c r="D493" i="15"/>
  <c r="C493" i="15"/>
  <c r="B493" i="15"/>
  <c r="O492" i="15"/>
  <c r="N492" i="15"/>
  <c r="M492" i="15"/>
  <c r="L492" i="15"/>
  <c r="L496" i="15" s="1"/>
  <c r="K492" i="15"/>
  <c r="J492" i="15"/>
  <c r="I492" i="15"/>
  <c r="H492" i="15"/>
  <c r="G492" i="15"/>
  <c r="F492" i="15"/>
  <c r="E492" i="15"/>
  <c r="E496" i="15" s="1"/>
  <c r="D492" i="15"/>
  <c r="C492" i="15"/>
  <c r="B492" i="15"/>
  <c r="O495" i="19"/>
  <c r="N495" i="19"/>
  <c r="M495" i="19"/>
  <c r="L495" i="19"/>
  <c r="K495" i="19"/>
  <c r="J495" i="19"/>
  <c r="I495" i="19"/>
  <c r="H495" i="19"/>
  <c r="G495" i="19"/>
  <c r="F495" i="19"/>
  <c r="E495" i="19"/>
  <c r="D495" i="19"/>
  <c r="C495" i="19"/>
  <c r="B495" i="19"/>
  <c r="O494" i="19"/>
  <c r="N494" i="19"/>
  <c r="M494" i="19"/>
  <c r="L494" i="19"/>
  <c r="K494" i="19"/>
  <c r="J494" i="19"/>
  <c r="I494" i="19"/>
  <c r="H494" i="19"/>
  <c r="G494" i="19"/>
  <c r="F494" i="19"/>
  <c r="E494" i="19"/>
  <c r="D494" i="19"/>
  <c r="C494" i="19"/>
  <c r="B494" i="19"/>
  <c r="O493" i="19"/>
  <c r="N493" i="19"/>
  <c r="M493" i="19"/>
  <c r="L493" i="19"/>
  <c r="K493" i="19"/>
  <c r="J493" i="19"/>
  <c r="I493" i="19"/>
  <c r="H493" i="19"/>
  <c r="G493" i="19"/>
  <c r="F493" i="19"/>
  <c r="E493" i="19"/>
  <c r="D493" i="19"/>
  <c r="C493" i="19"/>
  <c r="B493" i="19"/>
  <c r="O492" i="19"/>
  <c r="N492" i="19"/>
  <c r="M492" i="19"/>
  <c r="M496" i="19" s="1"/>
  <c r="L492" i="19"/>
  <c r="L496" i="19" s="1"/>
  <c r="K492" i="19"/>
  <c r="J492" i="19"/>
  <c r="I492" i="19"/>
  <c r="H492" i="19"/>
  <c r="G492" i="19"/>
  <c r="F492" i="19"/>
  <c r="E492" i="19"/>
  <c r="D492" i="19"/>
  <c r="C492" i="19"/>
  <c r="B492" i="19"/>
  <c r="O495" i="18"/>
  <c r="N495" i="18"/>
  <c r="M495" i="18"/>
  <c r="L495" i="18"/>
  <c r="K495" i="18"/>
  <c r="J495" i="18"/>
  <c r="J496" i="18" s="1"/>
  <c r="I495" i="18"/>
  <c r="H495" i="18"/>
  <c r="G495" i="18"/>
  <c r="F495" i="18"/>
  <c r="E495" i="18"/>
  <c r="D495" i="18"/>
  <c r="C495" i="18"/>
  <c r="B495" i="18"/>
  <c r="O494" i="18"/>
  <c r="N494" i="18"/>
  <c r="M494" i="18"/>
  <c r="M496" i="18" s="1"/>
  <c r="L494" i="18"/>
  <c r="K494" i="18"/>
  <c r="J494" i="18"/>
  <c r="I494" i="18"/>
  <c r="H494" i="18"/>
  <c r="G494" i="18"/>
  <c r="F494" i="18"/>
  <c r="E494" i="18"/>
  <c r="D494" i="18"/>
  <c r="C494" i="18"/>
  <c r="B494" i="18"/>
  <c r="O493" i="18"/>
  <c r="O496" i="18" s="1"/>
  <c r="N493" i="18"/>
  <c r="M493" i="18"/>
  <c r="L493" i="18"/>
  <c r="K493" i="18"/>
  <c r="J493" i="18"/>
  <c r="I493" i="18"/>
  <c r="H493" i="18"/>
  <c r="G493" i="18"/>
  <c r="F493" i="18"/>
  <c r="E493" i="18"/>
  <c r="D493" i="18"/>
  <c r="C493" i="18"/>
  <c r="B493" i="18"/>
  <c r="O492" i="18"/>
  <c r="N492" i="18"/>
  <c r="M492" i="18"/>
  <c r="L492" i="18"/>
  <c r="L496" i="18" s="1"/>
  <c r="K492" i="18"/>
  <c r="J492" i="18"/>
  <c r="I492" i="18"/>
  <c r="H492" i="18"/>
  <c r="H496" i="18" s="1"/>
  <c r="G492" i="18"/>
  <c r="F492" i="18"/>
  <c r="E492" i="18"/>
  <c r="D492" i="18"/>
  <c r="C492" i="18"/>
  <c r="B492" i="18"/>
  <c r="M669" i="20"/>
  <c r="N668" i="20"/>
  <c r="N669" i="20" s="1"/>
  <c r="L665" i="20"/>
  <c r="M664" i="20"/>
  <c r="M665" i="20" s="1"/>
  <c r="K661" i="20"/>
  <c r="L660" i="20"/>
  <c r="J657" i="20"/>
  <c r="K656" i="20"/>
  <c r="L656" i="20" s="1"/>
  <c r="M656" i="20" s="1"/>
  <c r="I653" i="20"/>
  <c r="J652" i="20"/>
  <c r="K652" i="20" s="1"/>
  <c r="H649" i="20"/>
  <c r="I648" i="20"/>
  <c r="J648" i="20" s="1"/>
  <c r="G645" i="20"/>
  <c r="H644" i="20"/>
  <c r="H645" i="20" s="1"/>
  <c r="F641" i="20"/>
  <c r="G640" i="20"/>
  <c r="G641" i="20" s="1"/>
  <c r="E637" i="20"/>
  <c r="F636" i="20"/>
  <c r="G636" i="20" s="1"/>
  <c r="D633" i="20"/>
  <c r="E632" i="20"/>
  <c r="F632" i="20" s="1"/>
  <c r="C629" i="20"/>
  <c r="D628" i="20"/>
  <c r="D629" i="20" s="1"/>
  <c r="B625" i="20"/>
  <c r="C624" i="20"/>
  <c r="C625" i="20" s="1"/>
  <c r="C627" i="20" s="1"/>
  <c r="N621" i="20"/>
  <c r="O617" i="20"/>
  <c r="O614" i="20"/>
  <c r="N608" i="20"/>
  <c r="M608" i="20"/>
  <c r="L608" i="20"/>
  <c r="K608" i="20"/>
  <c r="J608" i="20"/>
  <c r="I608" i="20"/>
  <c r="H608" i="20"/>
  <c r="G608" i="20"/>
  <c r="F608" i="20"/>
  <c r="E608" i="20"/>
  <c r="D608" i="20"/>
  <c r="C608" i="20"/>
  <c r="B608" i="20"/>
  <c r="N606" i="20"/>
  <c r="M606" i="20"/>
  <c r="L606" i="20"/>
  <c r="K606" i="20"/>
  <c r="J606" i="20"/>
  <c r="I606" i="20"/>
  <c r="H606" i="20"/>
  <c r="G606" i="20"/>
  <c r="F606" i="20"/>
  <c r="E606" i="20"/>
  <c r="D606" i="20"/>
  <c r="C606" i="20"/>
  <c r="B606" i="20"/>
  <c r="O592" i="20"/>
  <c r="N592" i="20"/>
  <c r="M592" i="20"/>
  <c r="L592" i="20"/>
  <c r="K592" i="20"/>
  <c r="J592" i="20"/>
  <c r="I592" i="20"/>
  <c r="H592" i="20"/>
  <c r="G592" i="20"/>
  <c r="F592" i="20"/>
  <c r="E592" i="20"/>
  <c r="D592" i="20"/>
  <c r="C592" i="20"/>
  <c r="B592" i="20"/>
  <c r="O591" i="20"/>
  <c r="N591" i="20"/>
  <c r="M591" i="20"/>
  <c r="L591" i="20"/>
  <c r="K591" i="20"/>
  <c r="J591" i="20"/>
  <c r="I591" i="20"/>
  <c r="H591" i="20"/>
  <c r="G591" i="20"/>
  <c r="F591" i="20"/>
  <c r="E591" i="20"/>
  <c r="D591" i="20"/>
  <c r="C591" i="20"/>
  <c r="B591" i="20"/>
  <c r="O590" i="20"/>
  <c r="N590" i="20"/>
  <c r="M590" i="20"/>
  <c r="L590" i="20"/>
  <c r="K590" i="20"/>
  <c r="J590" i="20"/>
  <c r="I590" i="20"/>
  <c r="H590" i="20"/>
  <c r="G590" i="20"/>
  <c r="F590" i="20"/>
  <c r="E590" i="20"/>
  <c r="D590" i="20"/>
  <c r="C590" i="20"/>
  <c r="B590" i="20"/>
  <c r="O589" i="20"/>
  <c r="N589" i="20"/>
  <c r="M589" i="20"/>
  <c r="L589" i="20"/>
  <c r="K589" i="20"/>
  <c r="J589" i="20"/>
  <c r="I589" i="20"/>
  <c r="H589" i="20"/>
  <c r="G589" i="20"/>
  <c r="F589" i="20"/>
  <c r="E589" i="20"/>
  <c r="D589" i="20"/>
  <c r="C589" i="20"/>
  <c r="B589" i="20"/>
  <c r="O587" i="20"/>
  <c r="N587" i="20"/>
  <c r="M587" i="20"/>
  <c r="L587" i="20"/>
  <c r="K587" i="20"/>
  <c r="J587" i="20"/>
  <c r="I587" i="20"/>
  <c r="H587" i="20"/>
  <c r="G587" i="20"/>
  <c r="F587" i="20"/>
  <c r="E587" i="20"/>
  <c r="D587" i="20"/>
  <c r="C587" i="20"/>
  <c r="B587" i="20"/>
  <c r="O586" i="20"/>
  <c r="N586" i="20"/>
  <c r="M586" i="20"/>
  <c r="L586" i="20"/>
  <c r="K586" i="20"/>
  <c r="J586" i="20"/>
  <c r="I586" i="20"/>
  <c r="H586" i="20"/>
  <c r="G586" i="20"/>
  <c r="F586" i="20"/>
  <c r="E586" i="20"/>
  <c r="D586" i="20"/>
  <c r="C586" i="20"/>
  <c r="B586" i="20"/>
  <c r="O585" i="20"/>
  <c r="N585" i="20"/>
  <c r="M585" i="20"/>
  <c r="L585" i="20"/>
  <c r="K585" i="20"/>
  <c r="J585" i="20"/>
  <c r="I585" i="20"/>
  <c r="H585" i="20"/>
  <c r="G585" i="20"/>
  <c r="F585" i="20"/>
  <c r="E585" i="20"/>
  <c r="D585" i="20"/>
  <c r="C585" i="20"/>
  <c r="B585" i="20"/>
  <c r="O584" i="20"/>
  <c r="N584" i="20"/>
  <c r="M584" i="20"/>
  <c r="L584" i="20"/>
  <c r="K584" i="20"/>
  <c r="J584" i="20"/>
  <c r="I584" i="20"/>
  <c r="H584" i="20"/>
  <c r="G584" i="20"/>
  <c r="F584" i="20"/>
  <c r="E584" i="20"/>
  <c r="D584" i="20"/>
  <c r="C584" i="20"/>
  <c r="B584" i="20"/>
  <c r="O582" i="20"/>
  <c r="N582" i="20"/>
  <c r="M582" i="20"/>
  <c r="L582" i="20"/>
  <c r="K582" i="20"/>
  <c r="J582" i="20"/>
  <c r="I582" i="20"/>
  <c r="H582" i="20"/>
  <c r="G582" i="20"/>
  <c r="F582" i="20"/>
  <c r="E582" i="20"/>
  <c r="D582" i="20"/>
  <c r="C582" i="20"/>
  <c r="B582" i="20"/>
  <c r="O581" i="20"/>
  <c r="N581" i="20"/>
  <c r="M581" i="20"/>
  <c r="L581" i="20"/>
  <c r="K581" i="20"/>
  <c r="J581" i="20"/>
  <c r="I581" i="20"/>
  <c r="H581" i="20"/>
  <c r="G581" i="20"/>
  <c r="F581" i="20"/>
  <c r="E581" i="20"/>
  <c r="D581" i="20"/>
  <c r="C581" i="20"/>
  <c r="B581" i="20"/>
  <c r="O580" i="20"/>
  <c r="N580" i="20"/>
  <c r="M580" i="20"/>
  <c r="L580" i="20"/>
  <c r="K580" i="20"/>
  <c r="J580" i="20"/>
  <c r="I580" i="20"/>
  <c r="H580" i="20"/>
  <c r="G580" i="20"/>
  <c r="F580" i="20"/>
  <c r="E580" i="20"/>
  <c r="D580" i="20"/>
  <c r="C580" i="20"/>
  <c r="B580" i="20"/>
  <c r="O579" i="20"/>
  <c r="N579" i="20"/>
  <c r="M579" i="20"/>
  <c r="L579" i="20"/>
  <c r="K579" i="20"/>
  <c r="J579" i="20"/>
  <c r="I579" i="20"/>
  <c r="H579" i="20"/>
  <c r="G579" i="20"/>
  <c r="F579" i="20"/>
  <c r="E579" i="20"/>
  <c r="D579" i="20"/>
  <c r="C579" i="20"/>
  <c r="B579" i="20"/>
  <c r="O577" i="20"/>
  <c r="N577" i="20"/>
  <c r="M577" i="20"/>
  <c r="L577" i="20"/>
  <c r="K577" i="20"/>
  <c r="J577" i="20"/>
  <c r="I577" i="20"/>
  <c r="H577" i="20"/>
  <c r="G577" i="20"/>
  <c r="F577" i="20"/>
  <c r="E577" i="20"/>
  <c r="D577" i="20"/>
  <c r="C577" i="20"/>
  <c r="B577" i="20"/>
  <c r="O576" i="20"/>
  <c r="N576" i="20"/>
  <c r="M576" i="20"/>
  <c r="L576" i="20"/>
  <c r="K576" i="20"/>
  <c r="J576" i="20"/>
  <c r="I576" i="20"/>
  <c r="H576" i="20"/>
  <c r="G576" i="20"/>
  <c r="F576" i="20"/>
  <c r="E576" i="20"/>
  <c r="D576" i="20"/>
  <c r="C576" i="20"/>
  <c r="B576" i="20"/>
  <c r="O575" i="20"/>
  <c r="N575" i="20"/>
  <c r="M575" i="20"/>
  <c r="L575" i="20"/>
  <c r="K575" i="20"/>
  <c r="J575" i="20"/>
  <c r="I575" i="20"/>
  <c r="H575" i="20"/>
  <c r="G575" i="20"/>
  <c r="F575" i="20"/>
  <c r="E575" i="20"/>
  <c r="D575" i="20"/>
  <c r="C575" i="20"/>
  <c r="B575" i="20"/>
  <c r="O574" i="20"/>
  <c r="N574" i="20"/>
  <c r="M574" i="20"/>
  <c r="L574" i="20"/>
  <c r="L568" i="20" s="1"/>
  <c r="K574" i="20"/>
  <c r="J574" i="20"/>
  <c r="I574" i="20"/>
  <c r="H574" i="20"/>
  <c r="G574" i="20"/>
  <c r="F574" i="20"/>
  <c r="E574" i="20"/>
  <c r="D574" i="20"/>
  <c r="C574" i="20"/>
  <c r="B574" i="20"/>
  <c r="O565" i="20"/>
  <c r="N565" i="20"/>
  <c r="M565" i="20"/>
  <c r="M571" i="20" s="1"/>
  <c r="L565" i="20"/>
  <c r="L571" i="20" s="1"/>
  <c r="K565" i="20"/>
  <c r="K571" i="20" s="1"/>
  <c r="J565" i="20"/>
  <c r="I565" i="20"/>
  <c r="H565" i="20"/>
  <c r="G565" i="20"/>
  <c r="G571" i="20" s="1"/>
  <c r="F565" i="20"/>
  <c r="E565" i="20"/>
  <c r="D565" i="20"/>
  <c r="C565" i="20"/>
  <c r="B565" i="20"/>
  <c r="O564" i="20"/>
  <c r="N564" i="20"/>
  <c r="M564" i="20"/>
  <c r="L564" i="20"/>
  <c r="K564" i="20"/>
  <c r="J564" i="20"/>
  <c r="I564" i="20"/>
  <c r="H564" i="20"/>
  <c r="G564" i="20"/>
  <c r="F564" i="20"/>
  <c r="E564" i="20"/>
  <c r="D564" i="20"/>
  <c r="C564" i="20"/>
  <c r="B564" i="20"/>
  <c r="O563" i="20"/>
  <c r="O569" i="20" s="1"/>
  <c r="N563" i="20"/>
  <c r="M563" i="20"/>
  <c r="L563" i="20"/>
  <c r="K563" i="20"/>
  <c r="J563" i="20"/>
  <c r="I563" i="20"/>
  <c r="H563" i="20"/>
  <c r="G563" i="20"/>
  <c r="F563" i="20"/>
  <c r="E563" i="20"/>
  <c r="D563" i="20"/>
  <c r="C563" i="20"/>
  <c r="B563" i="20"/>
  <c r="O562" i="20"/>
  <c r="N562" i="20"/>
  <c r="M562" i="20"/>
  <c r="L562" i="20"/>
  <c r="K562" i="20"/>
  <c r="J562" i="20"/>
  <c r="I562" i="20"/>
  <c r="H562" i="20"/>
  <c r="G562" i="20"/>
  <c r="F562" i="20"/>
  <c r="E562" i="20"/>
  <c r="D562" i="20"/>
  <c r="C562" i="20"/>
  <c r="B562" i="20"/>
  <c r="O559" i="20"/>
  <c r="N559" i="20"/>
  <c r="M559" i="20"/>
  <c r="L559" i="20"/>
  <c r="K559" i="20"/>
  <c r="J559" i="20"/>
  <c r="I559" i="20"/>
  <c r="H559" i="20"/>
  <c r="G559" i="20"/>
  <c r="F559" i="20"/>
  <c r="E559" i="20"/>
  <c r="D559" i="20"/>
  <c r="C559" i="20"/>
  <c r="B559" i="20"/>
  <c r="O558" i="20"/>
  <c r="N558" i="20"/>
  <c r="M558" i="20"/>
  <c r="L558" i="20"/>
  <c r="K558" i="20"/>
  <c r="J558" i="20"/>
  <c r="I558" i="20"/>
  <c r="H558" i="20"/>
  <c r="G558" i="20"/>
  <c r="F558" i="20"/>
  <c r="E558" i="20"/>
  <c r="D558" i="20"/>
  <c r="C558" i="20"/>
  <c r="B558" i="20"/>
  <c r="O557" i="20"/>
  <c r="N557" i="20"/>
  <c r="M557" i="20"/>
  <c r="L557" i="20"/>
  <c r="K557" i="20"/>
  <c r="J557" i="20"/>
  <c r="I557" i="20"/>
  <c r="H557" i="20"/>
  <c r="G557" i="20"/>
  <c r="F557" i="20"/>
  <c r="E557" i="20"/>
  <c r="D557" i="20"/>
  <c r="C557" i="20"/>
  <c r="B557" i="20"/>
  <c r="O556" i="20"/>
  <c r="N556" i="20"/>
  <c r="M556" i="20"/>
  <c r="L556" i="20"/>
  <c r="K556" i="20"/>
  <c r="J556" i="20"/>
  <c r="I556" i="20"/>
  <c r="H556" i="20"/>
  <c r="G556" i="20"/>
  <c r="F556" i="20"/>
  <c r="E556" i="20"/>
  <c r="D556" i="20"/>
  <c r="C556" i="20"/>
  <c r="B556" i="20"/>
  <c r="O550" i="20"/>
  <c r="N550" i="20"/>
  <c r="M550" i="20"/>
  <c r="L550" i="20"/>
  <c r="K550" i="20"/>
  <c r="J550" i="20"/>
  <c r="I550" i="20"/>
  <c r="H550" i="20"/>
  <c r="G550" i="20"/>
  <c r="F550" i="20"/>
  <c r="E550" i="20"/>
  <c r="D550" i="20"/>
  <c r="C550" i="20"/>
  <c r="B550" i="20"/>
  <c r="O549" i="20"/>
  <c r="N549" i="20"/>
  <c r="M549" i="20"/>
  <c r="L549" i="20"/>
  <c r="K549" i="20"/>
  <c r="J549" i="20"/>
  <c r="I549" i="20"/>
  <c r="H549" i="20"/>
  <c r="G549" i="20"/>
  <c r="F549" i="20"/>
  <c r="E549" i="20"/>
  <c r="D549" i="20"/>
  <c r="C549" i="20"/>
  <c r="B549" i="20"/>
  <c r="O548" i="20"/>
  <c r="N548" i="20"/>
  <c r="M548" i="20"/>
  <c r="L548" i="20"/>
  <c r="K548" i="20"/>
  <c r="J548" i="20"/>
  <c r="I548" i="20"/>
  <c r="H548" i="20"/>
  <c r="G548" i="20"/>
  <c r="F548" i="20"/>
  <c r="E548" i="20"/>
  <c r="D548" i="20"/>
  <c r="C548" i="20"/>
  <c r="B548" i="20"/>
  <c r="O547" i="20"/>
  <c r="N547" i="20"/>
  <c r="M547" i="20"/>
  <c r="L547" i="20"/>
  <c r="K547" i="20"/>
  <c r="J547" i="20"/>
  <c r="I547" i="20"/>
  <c r="H547" i="20"/>
  <c r="G547" i="20"/>
  <c r="F547" i="20"/>
  <c r="E547" i="20"/>
  <c r="D547" i="20"/>
  <c r="C547" i="20"/>
  <c r="B547" i="20"/>
  <c r="O543" i="20"/>
  <c r="N543" i="20"/>
  <c r="M543" i="20"/>
  <c r="L543" i="20"/>
  <c r="K543" i="20"/>
  <c r="J543" i="20"/>
  <c r="I543" i="20"/>
  <c r="H543" i="20"/>
  <c r="G543" i="20"/>
  <c r="F543" i="20"/>
  <c r="E543" i="20"/>
  <c r="D543" i="20"/>
  <c r="C543" i="20"/>
  <c r="B543" i="20"/>
  <c r="O542" i="20"/>
  <c r="N542" i="20"/>
  <c r="M542" i="20"/>
  <c r="L542" i="20"/>
  <c r="K542" i="20"/>
  <c r="J542" i="20"/>
  <c r="I542" i="20"/>
  <c r="H542" i="20"/>
  <c r="G542" i="20"/>
  <c r="F542" i="20"/>
  <c r="E542" i="20"/>
  <c r="D542" i="20"/>
  <c r="C542" i="20"/>
  <c r="B542" i="20"/>
  <c r="O541" i="20"/>
  <c r="N541" i="20"/>
  <c r="M541" i="20"/>
  <c r="L541" i="20"/>
  <c r="K541" i="20"/>
  <c r="J541" i="20"/>
  <c r="I541" i="20"/>
  <c r="H541" i="20"/>
  <c r="G541" i="20"/>
  <c r="F541" i="20"/>
  <c r="E541" i="20"/>
  <c r="D541" i="20"/>
  <c r="C541" i="20"/>
  <c r="B541" i="20"/>
  <c r="O540" i="20"/>
  <c r="N540" i="20"/>
  <c r="M540" i="20"/>
  <c r="L540" i="20"/>
  <c r="K540" i="20"/>
  <c r="J540" i="20"/>
  <c r="I540" i="20"/>
  <c r="H540" i="20"/>
  <c r="G540" i="20"/>
  <c r="F540" i="20"/>
  <c r="E540" i="20"/>
  <c r="D540" i="20"/>
  <c r="C540" i="20"/>
  <c r="B540" i="20"/>
  <c r="O528" i="20"/>
  <c r="N528" i="20"/>
  <c r="M528" i="20"/>
  <c r="L528" i="20"/>
  <c r="K528" i="20"/>
  <c r="J528" i="20"/>
  <c r="I528" i="20"/>
  <c r="H528" i="20"/>
  <c r="G528" i="20"/>
  <c r="F528" i="20"/>
  <c r="E528" i="20"/>
  <c r="D528" i="20"/>
  <c r="C528" i="20"/>
  <c r="B528" i="20"/>
  <c r="O527" i="20"/>
  <c r="N527" i="20"/>
  <c r="M527" i="20"/>
  <c r="L527" i="20"/>
  <c r="K527" i="20"/>
  <c r="J527" i="20"/>
  <c r="I527" i="20"/>
  <c r="H527" i="20"/>
  <c r="G527" i="20"/>
  <c r="F527" i="20"/>
  <c r="E527" i="20"/>
  <c r="D527" i="20"/>
  <c r="C527" i="20"/>
  <c r="B527" i="20"/>
  <c r="O526" i="20"/>
  <c r="N526" i="20"/>
  <c r="M526" i="20"/>
  <c r="L526" i="20"/>
  <c r="K526" i="20"/>
  <c r="J526" i="20"/>
  <c r="I526" i="20"/>
  <c r="H526" i="20"/>
  <c r="G526" i="20"/>
  <c r="F526" i="20"/>
  <c r="E526" i="20"/>
  <c r="D526" i="20"/>
  <c r="C526" i="20"/>
  <c r="B526" i="20"/>
  <c r="O525" i="20"/>
  <c r="N525" i="20"/>
  <c r="M525" i="20"/>
  <c r="L525" i="20"/>
  <c r="K525" i="20"/>
  <c r="J525" i="20"/>
  <c r="I525" i="20"/>
  <c r="H525" i="20"/>
  <c r="G525" i="20"/>
  <c r="F525" i="20"/>
  <c r="E525" i="20"/>
  <c r="D525" i="20"/>
  <c r="C525" i="20"/>
  <c r="B525" i="20"/>
  <c r="O520" i="20"/>
  <c r="N520" i="20"/>
  <c r="M520" i="20"/>
  <c r="L520" i="20"/>
  <c r="K520" i="20"/>
  <c r="J520" i="20"/>
  <c r="I520" i="20"/>
  <c r="H520" i="20"/>
  <c r="G520" i="20"/>
  <c r="F520" i="20"/>
  <c r="E520" i="20"/>
  <c r="D520" i="20"/>
  <c r="C520" i="20"/>
  <c r="B520" i="20"/>
  <c r="O519" i="20"/>
  <c r="N519" i="20"/>
  <c r="M519" i="20"/>
  <c r="L519" i="20"/>
  <c r="K519" i="20"/>
  <c r="J519" i="20"/>
  <c r="I519" i="20"/>
  <c r="H519" i="20"/>
  <c r="G519" i="20"/>
  <c r="F519" i="20"/>
  <c r="E519" i="20"/>
  <c r="D519" i="20"/>
  <c r="C519" i="20"/>
  <c r="B519" i="20"/>
  <c r="O518" i="20"/>
  <c r="N518" i="20"/>
  <c r="M518" i="20"/>
  <c r="L518" i="20"/>
  <c r="K518" i="20"/>
  <c r="J518" i="20"/>
  <c r="I518" i="20"/>
  <c r="H518" i="20"/>
  <c r="G518" i="20"/>
  <c r="F518" i="20"/>
  <c r="E518" i="20"/>
  <c r="D518" i="20"/>
  <c r="C518" i="20"/>
  <c r="B518" i="20"/>
  <c r="O517" i="20"/>
  <c r="N517" i="20"/>
  <c r="M517" i="20"/>
  <c r="L517" i="20"/>
  <c r="K517" i="20"/>
  <c r="J517" i="20"/>
  <c r="I517" i="20"/>
  <c r="H517" i="20"/>
  <c r="G517" i="20"/>
  <c r="F517" i="20"/>
  <c r="E517" i="20"/>
  <c r="D517" i="20"/>
  <c r="C517" i="20"/>
  <c r="B517" i="20"/>
  <c r="O504" i="20"/>
  <c r="N504" i="20"/>
  <c r="M504" i="20"/>
  <c r="L504" i="20"/>
  <c r="K504" i="20"/>
  <c r="J504" i="20"/>
  <c r="I504" i="20"/>
  <c r="H504" i="20"/>
  <c r="G504" i="20"/>
  <c r="F504" i="20"/>
  <c r="E504" i="20"/>
  <c r="D504" i="20"/>
  <c r="C504" i="20"/>
  <c r="B504" i="20"/>
  <c r="O503" i="20"/>
  <c r="N503" i="20"/>
  <c r="M503" i="20"/>
  <c r="L503" i="20"/>
  <c r="K503" i="20"/>
  <c r="J503" i="20"/>
  <c r="I503" i="20"/>
  <c r="H503" i="20"/>
  <c r="G503" i="20"/>
  <c r="F503" i="20"/>
  <c r="E503" i="20"/>
  <c r="D503" i="20"/>
  <c r="C503" i="20"/>
  <c r="B503" i="20"/>
  <c r="O502" i="20"/>
  <c r="N502" i="20"/>
  <c r="M502" i="20"/>
  <c r="L502" i="20"/>
  <c r="K502" i="20"/>
  <c r="J502" i="20"/>
  <c r="I502" i="20"/>
  <c r="H502" i="20"/>
  <c r="G502" i="20"/>
  <c r="F502" i="20"/>
  <c r="E502" i="20"/>
  <c r="D502" i="20"/>
  <c r="C502" i="20"/>
  <c r="B502" i="20"/>
  <c r="O501" i="20"/>
  <c r="N501" i="20"/>
  <c r="M501" i="20"/>
  <c r="L501" i="20"/>
  <c r="K501" i="20"/>
  <c r="J501" i="20"/>
  <c r="I501" i="20"/>
  <c r="H501" i="20"/>
  <c r="G501" i="20"/>
  <c r="F501" i="20"/>
  <c r="E501" i="20"/>
  <c r="D501" i="20"/>
  <c r="C501" i="20"/>
  <c r="B501" i="20"/>
  <c r="O488" i="20"/>
  <c r="N488" i="20"/>
  <c r="M488" i="20"/>
  <c r="L488" i="20"/>
  <c r="K488" i="20"/>
  <c r="J488" i="20"/>
  <c r="I488" i="20"/>
  <c r="H488" i="20"/>
  <c r="G488" i="20"/>
  <c r="F488" i="20"/>
  <c r="E488" i="20"/>
  <c r="D488" i="20"/>
  <c r="C488" i="20"/>
  <c r="B488" i="20"/>
  <c r="O487" i="20"/>
  <c r="N487" i="20"/>
  <c r="M487" i="20"/>
  <c r="L487" i="20"/>
  <c r="K487" i="20"/>
  <c r="J487" i="20"/>
  <c r="I487" i="20"/>
  <c r="H487" i="20"/>
  <c r="G487" i="20"/>
  <c r="F487" i="20"/>
  <c r="E487" i="20"/>
  <c r="D487" i="20"/>
  <c r="C487" i="20"/>
  <c r="B487" i="20"/>
  <c r="O486" i="20"/>
  <c r="N486" i="20"/>
  <c r="M486" i="20"/>
  <c r="L486" i="20"/>
  <c r="K486" i="20"/>
  <c r="J486" i="20"/>
  <c r="I486" i="20"/>
  <c r="H486" i="20"/>
  <c r="G486" i="20"/>
  <c r="F486" i="20"/>
  <c r="E486" i="20"/>
  <c r="D486" i="20"/>
  <c r="C486" i="20"/>
  <c r="B486" i="20"/>
  <c r="O485" i="20"/>
  <c r="N485" i="20"/>
  <c r="M485" i="20"/>
  <c r="L485" i="20"/>
  <c r="K485" i="20"/>
  <c r="J485" i="20"/>
  <c r="I485" i="20"/>
  <c r="H485" i="20"/>
  <c r="G485" i="20"/>
  <c r="F485" i="20"/>
  <c r="E485" i="20"/>
  <c r="D485" i="20"/>
  <c r="C485" i="20"/>
  <c r="B485" i="20"/>
  <c r="O481" i="20"/>
  <c r="N481" i="20"/>
  <c r="M481" i="20"/>
  <c r="L481" i="20"/>
  <c r="K481" i="20"/>
  <c r="J481" i="20"/>
  <c r="I481" i="20"/>
  <c r="H481" i="20"/>
  <c r="G481" i="20"/>
  <c r="F481" i="20"/>
  <c r="E481" i="20"/>
  <c r="D481" i="20"/>
  <c r="C481" i="20"/>
  <c r="B481" i="20"/>
  <c r="O480" i="20"/>
  <c r="N480" i="20"/>
  <c r="M480" i="20"/>
  <c r="L480" i="20"/>
  <c r="K480" i="20"/>
  <c r="J480" i="20"/>
  <c r="I480" i="20"/>
  <c r="H480" i="20"/>
  <c r="G480" i="20"/>
  <c r="F480" i="20"/>
  <c r="E480" i="20"/>
  <c r="D480" i="20"/>
  <c r="C480" i="20"/>
  <c r="B480" i="20"/>
  <c r="O479" i="20"/>
  <c r="N479" i="20"/>
  <c r="M479" i="20"/>
  <c r="L479" i="20"/>
  <c r="K479" i="20"/>
  <c r="J479" i="20"/>
  <c r="I479" i="20"/>
  <c r="H479" i="20"/>
  <c r="G479" i="20"/>
  <c r="F479" i="20"/>
  <c r="E479" i="20"/>
  <c r="D479" i="20"/>
  <c r="C479" i="20"/>
  <c r="B479" i="20"/>
  <c r="O478" i="20"/>
  <c r="N478" i="20"/>
  <c r="M478" i="20"/>
  <c r="L478" i="20"/>
  <c r="K478" i="20"/>
  <c r="J478" i="20"/>
  <c r="I478" i="20"/>
  <c r="H478" i="20"/>
  <c r="G478" i="20"/>
  <c r="F478" i="20"/>
  <c r="E478" i="20"/>
  <c r="D478" i="20"/>
  <c r="C478" i="20"/>
  <c r="B478" i="20"/>
  <c r="O475" i="20"/>
  <c r="N475" i="20"/>
  <c r="M475" i="20"/>
  <c r="L475" i="20"/>
  <c r="K475" i="20"/>
  <c r="J475" i="20"/>
  <c r="I475" i="20"/>
  <c r="H475" i="20"/>
  <c r="G475" i="20"/>
  <c r="F475" i="20"/>
  <c r="E475" i="20"/>
  <c r="D475" i="20"/>
  <c r="C475" i="20"/>
  <c r="B475" i="20"/>
  <c r="O474" i="20"/>
  <c r="N474" i="20"/>
  <c r="M474" i="20"/>
  <c r="L474" i="20"/>
  <c r="K474" i="20"/>
  <c r="J474" i="20"/>
  <c r="I474" i="20"/>
  <c r="H474" i="20"/>
  <c r="G474" i="20"/>
  <c r="F474" i="20"/>
  <c r="E474" i="20"/>
  <c r="D474" i="20"/>
  <c r="C474" i="20"/>
  <c r="B474" i="20"/>
  <c r="O473" i="20"/>
  <c r="N473" i="20"/>
  <c r="M473" i="20"/>
  <c r="L473" i="20"/>
  <c r="K473" i="20"/>
  <c r="J473" i="20"/>
  <c r="I473" i="20"/>
  <c r="H473" i="20"/>
  <c r="G473" i="20"/>
  <c r="F473" i="20"/>
  <c r="E473" i="20"/>
  <c r="D473" i="20"/>
  <c r="C473" i="20"/>
  <c r="B473" i="20"/>
  <c r="O472" i="20"/>
  <c r="N472" i="20"/>
  <c r="M472" i="20"/>
  <c r="L472" i="20"/>
  <c r="K472" i="20"/>
  <c r="J472" i="20"/>
  <c r="I472" i="20"/>
  <c r="H472" i="20"/>
  <c r="G472" i="20"/>
  <c r="F472" i="20"/>
  <c r="E472" i="20"/>
  <c r="D472" i="20"/>
  <c r="C472" i="20"/>
  <c r="B472" i="20"/>
  <c r="O469" i="20"/>
  <c r="N469" i="20"/>
  <c r="M469" i="20"/>
  <c r="L469" i="20"/>
  <c r="K469" i="20"/>
  <c r="J469" i="20"/>
  <c r="I469" i="20"/>
  <c r="H469" i="20"/>
  <c r="G469" i="20"/>
  <c r="F469" i="20"/>
  <c r="E469" i="20"/>
  <c r="D469" i="20"/>
  <c r="C469" i="20"/>
  <c r="B469" i="20"/>
  <c r="O468" i="20"/>
  <c r="N468" i="20"/>
  <c r="M468" i="20"/>
  <c r="L468" i="20"/>
  <c r="K468" i="20"/>
  <c r="J468" i="20"/>
  <c r="I468" i="20"/>
  <c r="H468" i="20"/>
  <c r="G468" i="20"/>
  <c r="F468" i="20"/>
  <c r="E468" i="20"/>
  <c r="D468" i="20"/>
  <c r="C468" i="20"/>
  <c r="B468" i="20"/>
  <c r="O467" i="20"/>
  <c r="N467" i="20"/>
  <c r="M467" i="20"/>
  <c r="L467" i="20"/>
  <c r="K467" i="20"/>
  <c r="J467" i="20"/>
  <c r="I467" i="20"/>
  <c r="H467" i="20"/>
  <c r="G467" i="20"/>
  <c r="F467" i="20"/>
  <c r="E467" i="20"/>
  <c r="D467" i="20"/>
  <c r="C467" i="20"/>
  <c r="B467" i="20"/>
  <c r="O466" i="20"/>
  <c r="N466" i="20"/>
  <c r="M466" i="20"/>
  <c r="L466" i="20"/>
  <c r="K466" i="20"/>
  <c r="J466" i="20"/>
  <c r="I466" i="20"/>
  <c r="H466" i="20"/>
  <c r="G466" i="20"/>
  <c r="F466" i="20"/>
  <c r="E466" i="20"/>
  <c r="D466" i="20"/>
  <c r="C466" i="20"/>
  <c r="B466" i="20"/>
  <c r="O461" i="20"/>
  <c r="N461" i="20"/>
  <c r="M461" i="20"/>
  <c r="L461" i="20"/>
  <c r="K461" i="20"/>
  <c r="J461" i="20"/>
  <c r="I461" i="20"/>
  <c r="H461" i="20"/>
  <c r="G461" i="20"/>
  <c r="F461" i="20"/>
  <c r="E461" i="20"/>
  <c r="D461" i="20"/>
  <c r="C461" i="20"/>
  <c r="B461" i="20"/>
  <c r="O460" i="20"/>
  <c r="N460" i="20"/>
  <c r="M460" i="20"/>
  <c r="L460" i="20"/>
  <c r="K460" i="20"/>
  <c r="J460" i="20"/>
  <c r="I460" i="20"/>
  <c r="H460" i="20"/>
  <c r="G460" i="20"/>
  <c r="F460" i="20"/>
  <c r="E460" i="20"/>
  <c r="D460" i="20"/>
  <c r="C460" i="20"/>
  <c r="B460" i="20"/>
  <c r="O459" i="20"/>
  <c r="N459" i="20"/>
  <c r="M459" i="20"/>
  <c r="L459" i="20"/>
  <c r="K459" i="20"/>
  <c r="J459" i="20"/>
  <c r="I459" i="20"/>
  <c r="H459" i="20"/>
  <c r="G459" i="20"/>
  <c r="F459" i="20"/>
  <c r="E459" i="20"/>
  <c r="D459" i="20"/>
  <c r="C459" i="20"/>
  <c r="B459" i="20"/>
  <c r="O458" i="20"/>
  <c r="N458" i="20"/>
  <c r="M458" i="20"/>
  <c r="L458" i="20"/>
  <c r="K458" i="20"/>
  <c r="J458" i="20"/>
  <c r="I458" i="20"/>
  <c r="H458" i="20"/>
  <c r="G458" i="20"/>
  <c r="F458" i="20"/>
  <c r="E458" i="20"/>
  <c r="D458" i="20"/>
  <c r="C458" i="20"/>
  <c r="B458" i="20"/>
  <c r="O453" i="20"/>
  <c r="N453" i="20"/>
  <c r="M453" i="20"/>
  <c r="L453" i="20"/>
  <c r="K453" i="20"/>
  <c r="J453" i="20"/>
  <c r="I453" i="20"/>
  <c r="H453" i="20"/>
  <c r="G453" i="20"/>
  <c r="F453" i="20"/>
  <c r="E453" i="20"/>
  <c r="D453" i="20"/>
  <c r="C453" i="20"/>
  <c r="B453" i="20"/>
  <c r="O452" i="20"/>
  <c r="N452" i="20"/>
  <c r="M452" i="20"/>
  <c r="L452" i="20"/>
  <c r="K452" i="20"/>
  <c r="J452" i="20"/>
  <c r="I452" i="20"/>
  <c r="H452" i="20"/>
  <c r="G452" i="20"/>
  <c r="F452" i="20"/>
  <c r="E452" i="20"/>
  <c r="D452" i="20"/>
  <c r="C452" i="20"/>
  <c r="B452" i="20"/>
  <c r="O451" i="20"/>
  <c r="N451" i="20"/>
  <c r="M451" i="20"/>
  <c r="L451" i="20"/>
  <c r="K451" i="20"/>
  <c r="J451" i="20"/>
  <c r="I451" i="20"/>
  <c r="H451" i="20"/>
  <c r="G451" i="20"/>
  <c r="F451" i="20"/>
  <c r="E451" i="20"/>
  <c r="D451" i="20"/>
  <c r="C451" i="20"/>
  <c r="B451" i="20"/>
  <c r="O450" i="20"/>
  <c r="N450" i="20"/>
  <c r="M450" i="20"/>
  <c r="L450" i="20"/>
  <c r="K450" i="20"/>
  <c r="J450" i="20"/>
  <c r="I450" i="20"/>
  <c r="H450" i="20"/>
  <c r="G450" i="20"/>
  <c r="F450" i="20"/>
  <c r="E450" i="20"/>
  <c r="D450" i="20"/>
  <c r="C450" i="20"/>
  <c r="B450" i="20"/>
  <c r="O445" i="20"/>
  <c r="O496" i="20" s="1"/>
  <c r="N445" i="20"/>
  <c r="N496" i="20" s="1"/>
  <c r="M445" i="20"/>
  <c r="M496" i="20" s="1"/>
  <c r="L445" i="20"/>
  <c r="L496" i="20" s="1"/>
  <c r="K445" i="20"/>
  <c r="K496" i="20" s="1"/>
  <c r="J445" i="20"/>
  <c r="J496" i="20" s="1"/>
  <c r="I445" i="20"/>
  <c r="I496" i="20" s="1"/>
  <c r="H445" i="20"/>
  <c r="H496" i="20" s="1"/>
  <c r="G445" i="20"/>
  <c r="G496" i="20" s="1"/>
  <c r="F445" i="20"/>
  <c r="E445" i="20"/>
  <c r="E496" i="20" s="1"/>
  <c r="D445" i="20"/>
  <c r="C445" i="20"/>
  <c r="C496" i="20" s="1"/>
  <c r="B445" i="20"/>
  <c r="B496" i="20" s="1"/>
  <c r="O444" i="20"/>
  <c r="O495" i="20" s="1"/>
  <c r="N444" i="20"/>
  <c r="N495" i="20" s="1"/>
  <c r="M444" i="20"/>
  <c r="L444" i="20"/>
  <c r="L495" i="20" s="1"/>
  <c r="K444" i="20"/>
  <c r="K495" i="20" s="1"/>
  <c r="J444" i="20"/>
  <c r="J495" i="20" s="1"/>
  <c r="I444" i="20"/>
  <c r="I495" i="20" s="1"/>
  <c r="H444" i="20"/>
  <c r="G444" i="20"/>
  <c r="G495" i="20" s="1"/>
  <c r="F444" i="20"/>
  <c r="E444" i="20"/>
  <c r="E495" i="20" s="1"/>
  <c r="D444" i="20"/>
  <c r="D495" i="20" s="1"/>
  <c r="C444" i="20"/>
  <c r="C495" i="20" s="1"/>
  <c r="B444" i="20"/>
  <c r="O443" i="20"/>
  <c r="N443" i="20"/>
  <c r="N494" i="20" s="1"/>
  <c r="M443" i="20"/>
  <c r="M494" i="20" s="1"/>
  <c r="L443" i="20"/>
  <c r="L494" i="20" s="1"/>
  <c r="K443" i="20"/>
  <c r="K494" i="20" s="1"/>
  <c r="J443" i="20"/>
  <c r="I443" i="20"/>
  <c r="I494" i="20" s="1"/>
  <c r="H443" i="20"/>
  <c r="G443" i="20"/>
  <c r="G494" i="20" s="1"/>
  <c r="F443" i="20"/>
  <c r="F494" i="20" s="1"/>
  <c r="E443" i="20"/>
  <c r="E494" i="20" s="1"/>
  <c r="D443" i="20"/>
  <c r="D494" i="20" s="1"/>
  <c r="C443" i="20"/>
  <c r="B443" i="20"/>
  <c r="B494" i="20" s="1"/>
  <c r="O442" i="20"/>
  <c r="O493" i="20" s="1"/>
  <c r="N442" i="20"/>
  <c r="N493" i="20" s="1"/>
  <c r="M442" i="20"/>
  <c r="M493" i="20" s="1"/>
  <c r="L442" i="20"/>
  <c r="K442" i="20"/>
  <c r="K493" i="20" s="1"/>
  <c r="J442" i="20"/>
  <c r="I442" i="20"/>
  <c r="I493" i="20" s="1"/>
  <c r="H442" i="20"/>
  <c r="H493" i="20" s="1"/>
  <c r="G442" i="20"/>
  <c r="G493" i="20" s="1"/>
  <c r="F442" i="20"/>
  <c r="E442" i="20"/>
  <c r="D442" i="20"/>
  <c r="D493" i="20" s="1"/>
  <c r="C442" i="20"/>
  <c r="C493" i="20" s="1"/>
  <c r="B442" i="20"/>
  <c r="B493" i="20" s="1"/>
  <c r="O438" i="20"/>
  <c r="O602" i="20" s="1"/>
  <c r="N438" i="20"/>
  <c r="N602" i="20" s="1"/>
  <c r="N609" i="20" s="1"/>
  <c r="M438" i="20"/>
  <c r="M602" i="20" s="1"/>
  <c r="M609" i="20" s="1"/>
  <c r="L438" i="20"/>
  <c r="L602" i="20" s="1"/>
  <c r="L609" i="20" s="1"/>
  <c r="K438" i="20"/>
  <c r="K602" i="20" s="1"/>
  <c r="K609" i="20" s="1"/>
  <c r="J438" i="20"/>
  <c r="I438" i="20"/>
  <c r="H438" i="20"/>
  <c r="H602" i="20" s="1"/>
  <c r="H609" i="20" s="1"/>
  <c r="G438" i="20"/>
  <c r="G602" i="20" s="1"/>
  <c r="G609" i="20" s="1"/>
  <c r="F438" i="20"/>
  <c r="F602" i="20" s="1"/>
  <c r="F609" i="20" s="1"/>
  <c r="E438" i="20"/>
  <c r="E602" i="20" s="1"/>
  <c r="E609" i="20" s="1"/>
  <c r="D438" i="20"/>
  <c r="D602" i="20" s="1"/>
  <c r="D609" i="20" s="1"/>
  <c r="C438" i="20"/>
  <c r="C602" i="20" s="1"/>
  <c r="C609" i="20" s="1"/>
  <c r="B438" i="20"/>
  <c r="B602" i="20" s="1"/>
  <c r="B609" i="20" s="1"/>
  <c r="O437" i="20"/>
  <c r="N437" i="20"/>
  <c r="M437" i="20"/>
  <c r="L437" i="20"/>
  <c r="K437" i="20"/>
  <c r="J437" i="20"/>
  <c r="I437" i="20"/>
  <c r="H437" i="20"/>
  <c r="G437" i="20"/>
  <c r="F437" i="20"/>
  <c r="E437" i="20"/>
  <c r="D437" i="20"/>
  <c r="C437" i="20"/>
  <c r="B437" i="20"/>
  <c r="O436" i="20"/>
  <c r="N436" i="20"/>
  <c r="M436" i="20"/>
  <c r="L436" i="20"/>
  <c r="K436" i="20"/>
  <c r="J436" i="20"/>
  <c r="I436" i="20"/>
  <c r="H436" i="20"/>
  <c r="G436" i="20"/>
  <c r="F436" i="20"/>
  <c r="E436" i="20"/>
  <c r="D436" i="20"/>
  <c r="C436" i="20"/>
  <c r="B436" i="20"/>
  <c r="O435" i="20"/>
  <c r="N435" i="20"/>
  <c r="M435" i="20"/>
  <c r="L435" i="20"/>
  <c r="K435" i="20"/>
  <c r="J435" i="20"/>
  <c r="I435" i="20"/>
  <c r="H435" i="20"/>
  <c r="G435" i="20"/>
  <c r="F435" i="20"/>
  <c r="E435" i="20"/>
  <c r="D435" i="20"/>
  <c r="C435" i="20"/>
  <c r="B435" i="20"/>
  <c r="O432" i="20"/>
  <c r="N432" i="20"/>
  <c r="M432" i="20"/>
  <c r="L432" i="20"/>
  <c r="K432" i="20"/>
  <c r="J432" i="20"/>
  <c r="I432" i="20"/>
  <c r="H432" i="20"/>
  <c r="G432" i="20"/>
  <c r="F432" i="20"/>
  <c r="E432" i="20"/>
  <c r="D432" i="20"/>
  <c r="C432" i="20"/>
  <c r="B432" i="20"/>
  <c r="O431" i="20"/>
  <c r="N431" i="20"/>
  <c r="M431" i="20"/>
  <c r="L431" i="20"/>
  <c r="K431" i="20"/>
  <c r="J431" i="20"/>
  <c r="I431" i="20"/>
  <c r="H431" i="20"/>
  <c r="G431" i="20"/>
  <c r="F431" i="20"/>
  <c r="E431" i="20"/>
  <c r="D431" i="20"/>
  <c r="C431" i="20"/>
  <c r="B431" i="20"/>
  <c r="O430" i="20"/>
  <c r="N430" i="20"/>
  <c r="M430" i="20"/>
  <c r="L430" i="20"/>
  <c r="K430" i="20"/>
  <c r="J430" i="20"/>
  <c r="I430" i="20"/>
  <c r="H430" i="20"/>
  <c r="G430" i="20"/>
  <c r="F430" i="20"/>
  <c r="E430" i="20"/>
  <c r="D430" i="20"/>
  <c r="C430" i="20"/>
  <c r="B430" i="20"/>
  <c r="O429" i="20"/>
  <c r="N429" i="20"/>
  <c r="M429" i="20"/>
  <c r="L429" i="20"/>
  <c r="K429" i="20"/>
  <c r="J429" i="20"/>
  <c r="I429" i="20"/>
  <c r="H429" i="20"/>
  <c r="G429" i="20"/>
  <c r="F429" i="20"/>
  <c r="E429" i="20"/>
  <c r="D429" i="20"/>
  <c r="C429" i="20"/>
  <c r="B429" i="20"/>
  <c r="O425" i="20"/>
  <c r="N425" i="20"/>
  <c r="M425" i="20"/>
  <c r="L425" i="20"/>
  <c r="K425" i="20"/>
  <c r="J425" i="20"/>
  <c r="I425" i="20"/>
  <c r="H425" i="20"/>
  <c r="G425" i="20"/>
  <c r="F425" i="20"/>
  <c r="E425" i="20"/>
  <c r="D425" i="20"/>
  <c r="C425" i="20"/>
  <c r="B425" i="20"/>
  <c r="O424" i="20"/>
  <c r="N424" i="20"/>
  <c r="M424" i="20"/>
  <c r="L424" i="20"/>
  <c r="K424" i="20"/>
  <c r="J424" i="20"/>
  <c r="I424" i="20"/>
  <c r="H424" i="20"/>
  <c r="G424" i="20"/>
  <c r="F424" i="20"/>
  <c r="E424" i="20"/>
  <c r="D424" i="20"/>
  <c r="C424" i="20"/>
  <c r="B424" i="20"/>
  <c r="O423" i="20"/>
  <c r="N423" i="20"/>
  <c r="M423" i="20"/>
  <c r="L423" i="20"/>
  <c r="K423" i="20"/>
  <c r="J423" i="20"/>
  <c r="I423" i="20"/>
  <c r="H423" i="20"/>
  <c r="G423" i="20"/>
  <c r="F423" i="20"/>
  <c r="E423" i="20"/>
  <c r="D423" i="20"/>
  <c r="C423" i="20"/>
  <c r="B423" i="20"/>
  <c r="O422" i="20"/>
  <c r="N422" i="20"/>
  <c r="M422" i="20"/>
  <c r="L422" i="20"/>
  <c r="K422" i="20"/>
  <c r="J422" i="20"/>
  <c r="I422" i="20"/>
  <c r="H422" i="20"/>
  <c r="G422" i="20"/>
  <c r="F422" i="20"/>
  <c r="E422" i="20"/>
  <c r="D422" i="20"/>
  <c r="C422" i="20"/>
  <c r="B422" i="20"/>
  <c r="L419" i="20"/>
  <c r="K419" i="20"/>
  <c r="J419" i="20"/>
  <c r="I419" i="20"/>
  <c r="H419" i="20"/>
  <c r="G419" i="20"/>
  <c r="F419" i="20"/>
  <c r="E419" i="20"/>
  <c r="D419" i="20"/>
  <c r="C419" i="20"/>
  <c r="B419" i="20"/>
  <c r="O418" i="20"/>
  <c r="M418" i="20"/>
  <c r="L418" i="20"/>
  <c r="K418" i="20"/>
  <c r="J418" i="20"/>
  <c r="I418" i="20"/>
  <c r="H418" i="20"/>
  <c r="G418" i="20"/>
  <c r="F418" i="20"/>
  <c r="E418" i="20"/>
  <c r="D418" i="20"/>
  <c r="C418" i="20"/>
  <c r="B418" i="20"/>
  <c r="M417" i="20"/>
  <c r="L417" i="20"/>
  <c r="K417" i="20"/>
  <c r="J417" i="20"/>
  <c r="I417" i="20"/>
  <c r="H417" i="20"/>
  <c r="G417" i="20"/>
  <c r="F417" i="20"/>
  <c r="E417" i="20"/>
  <c r="D417" i="20"/>
  <c r="C417" i="20"/>
  <c r="B417" i="20"/>
  <c r="M416" i="20"/>
  <c r="L416" i="20"/>
  <c r="K416" i="20"/>
  <c r="J416" i="20"/>
  <c r="I416" i="20"/>
  <c r="H416" i="20"/>
  <c r="G416" i="20"/>
  <c r="F416" i="20"/>
  <c r="E416" i="20"/>
  <c r="D416" i="20"/>
  <c r="C416" i="20"/>
  <c r="B416" i="20"/>
  <c r="L413" i="20"/>
  <c r="K413" i="20"/>
  <c r="J413" i="20"/>
  <c r="I413" i="20"/>
  <c r="H413" i="20"/>
  <c r="G413" i="20"/>
  <c r="F413" i="20"/>
  <c r="E413" i="20"/>
  <c r="D413" i="20"/>
  <c r="C413" i="20"/>
  <c r="B413" i="20"/>
  <c r="O412" i="20"/>
  <c r="M412" i="20"/>
  <c r="L412" i="20"/>
  <c r="K412" i="20"/>
  <c r="J412" i="20"/>
  <c r="I412" i="20"/>
  <c r="H412" i="20"/>
  <c r="G412" i="20"/>
  <c r="F412" i="20"/>
  <c r="E412" i="20"/>
  <c r="D412" i="20"/>
  <c r="C412" i="20"/>
  <c r="B412" i="20"/>
  <c r="M411" i="20"/>
  <c r="L411" i="20"/>
  <c r="K411" i="20"/>
  <c r="J411" i="20"/>
  <c r="I411" i="20"/>
  <c r="H411" i="20"/>
  <c r="G411" i="20"/>
  <c r="F411" i="20"/>
  <c r="E411" i="20"/>
  <c r="D411" i="20"/>
  <c r="C411" i="20"/>
  <c r="B411" i="20"/>
  <c r="M410" i="20"/>
  <c r="L410" i="20"/>
  <c r="K410" i="20"/>
  <c r="J410" i="20"/>
  <c r="I410" i="20"/>
  <c r="H410" i="20"/>
  <c r="G410" i="20"/>
  <c r="F410" i="20"/>
  <c r="E410" i="20"/>
  <c r="D410" i="20"/>
  <c r="C410" i="20"/>
  <c r="B410" i="20"/>
  <c r="L407" i="20"/>
  <c r="K407" i="20"/>
  <c r="J407" i="20"/>
  <c r="I407" i="20"/>
  <c r="H407" i="20"/>
  <c r="G407" i="20"/>
  <c r="F407" i="20"/>
  <c r="E407" i="20"/>
  <c r="D407" i="20"/>
  <c r="C407" i="20"/>
  <c r="B407" i="20"/>
  <c r="O406" i="20"/>
  <c r="M406" i="20"/>
  <c r="L406" i="20"/>
  <c r="K406" i="20"/>
  <c r="J406" i="20"/>
  <c r="I406" i="20"/>
  <c r="H406" i="20"/>
  <c r="G406" i="20"/>
  <c r="F406" i="20"/>
  <c r="E406" i="20"/>
  <c r="D406" i="20"/>
  <c r="C406" i="20"/>
  <c r="B406" i="20"/>
  <c r="M405" i="20"/>
  <c r="L405" i="20"/>
  <c r="K405" i="20"/>
  <c r="J405" i="20"/>
  <c r="I405" i="20"/>
  <c r="H405" i="20"/>
  <c r="G405" i="20"/>
  <c r="F405" i="20"/>
  <c r="E405" i="20"/>
  <c r="D405" i="20"/>
  <c r="C405" i="20"/>
  <c r="B405" i="20"/>
  <c r="M404" i="20"/>
  <c r="L404" i="20"/>
  <c r="K404" i="20"/>
  <c r="J404" i="20"/>
  <c r="I404" i="20"/>
  <c r="H404" i="20"/>
  <c r="G404" i="20"/>
  <c r="F404" i="20"/>
  <c r="E404" i="20"/>
  <c r="D404" i="20"/>
  <c r="C404" i="20"/>
  <c r="B404" i="20"/>
  <c r="O401" i="20"/>
  <c r="N401" i="20"/>
  <c r="M401" i="20"/>
  <c r="M439" i="20" s="1"/>
  <c r="L401" i="20"/>
  <c r="L366" i="20" s="1"/>
  <c r="K401" i="20"/>
  <c r="J401" i="20"/>
  <c r="I401" i="20"/>
  <c r="I360" i="20" s="1"/>
  <c r="H401" i="20"/>
  <c r="H360" i="20" s="1"/>
  <c r="G401" i="20"/>
  <c r="F401" i="20"/>
  <c r="F360" i="20" s="1"/>
  <c r="E401" i="20"/>
  <c r="E360" i="20" s="1"/>
  <c r="D401" i="20"/>
  <c r="D433" i="20" s="1"/>
  <c r="C401" i="20"/>
  <c r="C366" i="20" s="1"/>
  <c r="B401" i="20"/>
  <c r="B360" i="20" s="1"/>
  <c r="O400" i="20"/>
  <c r="N400" i="20"/>
  <c r="M400" i="20"/>
  <c r="L400" i="20"/>
  <c r="K400" i="20"/>
  <c r="J400" i="20"/>
  <c r="I400" i="20"/>
  <c r="H400" i="20"/>
  <c r="G400" i="20"/>
  <c r="F400" i="20"/>
  <c r="E400" i="20"/>
  <c r="D400" i="20"/>
  <c r="C400" i="20"/>
  <c r="B400" i="20"/>
  <c r="O399" i="20"/>
  <c r="N399" i="20"/>
  <c r="M399" i="20"/>
  <c r="L399" i="20"/>
  <c r="K399" i="20"/>
  <c r="J399" i="20"/>
  <c r="I399" i="20"/>
  <c r="H399" i="20"/>
  <c r="G399" i="20"/>
  <c r="F399" i="20"/>
  <c r="E399" i="20"/>
  <c r="D399" i="20"/>
  <c r="C399" i="20"/>
  <c r="B399" i="20"/>
  <c r="O398" i="20"/>
  <c r="N398" i="20"/>
  <c r="M398" i="20"/>
  <c r="L398" i="20"/>
  <c r="K398" i="20"/>
  <c r="J398" i="20"/>
  <c r="I398" i="20"/>
  <c r="H398" i="20"/>
  <c r="G398" i="20"/>
  <c r="F398" i="20"/>
  <c r="E398" i="20"/>
  <c r="D398" i="20"/>
  <c r="C398" i="20"/>
  <c r="B398" i="20"/>
  <c r="O395" i="20"/>
  <c r="N395" i="20"/>
  <c r="M395" i="20"/>
  <c r="L395" i="20"/>
  <c r="K395" i="20"/>
  <c r="J395" i="20"/>
  <c r="I395" i="20"/>
  <c r="H395" i="20"/>
  <c r="G395" i="20"/>
  <c r="F395" i="20"/>
  <c r="E395" i="20"/>
  <c r="D395" i="20"/>
  <c r="C395" i="20"/>
  <c r="B395" i="20"/>
  <c r="O394" i="20"/>
  <c r="N394" i="20"/>
  <c r="M394" i="20"/>
  <c r="L394" i="20"/>
  <c r="K394" i="20"/>
  <c r="J394" i="20"/>
  <c r="I394" i="20"/>
  <c r="H394" i="20"/>
  <c r="G394" i="20"/>
  <c r="F394" i="20"/>
  <c r="E394" i="20"/>
  <c r="D394" i="20"/>
  <c r="C394" i="20"/>
  <c r="B394" i="20"/>
  <c r="O393" i="20"/>
  <c r="N393" i="20"/>
  <c r="M393" i="20"/>
  <c r="L393" i="20"/>
  <c r="K393" i="20"/>
  <c r="J393" i="20"/>
  <c r="I393" i="20"/>
  <c r="H393" i="20"/>
  <c r="G393" i="20"/>
  <c r="F393" i="20"/>
  <c r="E393" i="20"/>
  <c r="D393" i="20"/>
  <c r="C393" i="20"/>
  <c r="B393" i="20"/>
  <c r="O392" i="20"/>
  <c r="N392" i="20"/>
  <c r="M392" i="20"/>
  <c r="L392" i="20"/>
  <c r="K392" i="20"/>
  <c r="J392" i="20"/>
  <c r="I392" i="20"/>
  <c r="H392" i="20"/>
  <c r="G392" i="20"/>
  <c r="F392" i="20"/>
  <c r="E392" i="20"/>
  <c r="D392" i="20"/>
  <c r="C392" i="20"/>
  <c r="B392" i="20"/>
  <c r="O389" i="20"/>
  <c r="N389" i="20"/>
  <c r="M389" i="20"/>
  <c r="L389" i="20"/>
  <c r="K389" i="20"/>
  <c r="J389" i="20"/>
  <c r="I389" i="20"/>
  <c r="H389" i="20"/>
  <c r="G389" i="20"/>
  <c r="F389" i="20"/>
  <c r="F390" i="20" s="1"/>
  <c r="E389" i="20"/>
  <c r="D389" i="20"/>
  <c r="C389" i="20"/>
  <c r="B389" i="20"/>
  <c r="O388" i="20"/>
  <c r="N388" i="20"/>
  <c r="M388" i="20"/>
  <c r="L388" i="20"/>
  <c r="K388" i="20"/>
  <c r="J388" i="20"/>
  <c r="I388" i="20"/>
  <c r="H388" i="20"/>
  <c r="G388" i="20"/>
  <c r="F388" i="20"/>
  <c r="E388" i="20"/>
  <c r="D388" i="20"/>
  <c r="C388" i="20"/>
  <c r="B388" i="20"/>
  <c r="O387" i="20"/>
  <c r="N387" i="20"/>
  <c r="M387" i="20"/>
  <c r="L387" i="20"/>
  <c r="K387" i="20"/>
  <c r="J387" i="20"/>
  <c r="I387" i="20"/>
  <c r="H387" i="20"/>
  <c r="G387" i="20"/>
  <c r="F387" i="20"/>
  <c r="E387" i="20"/>
  <c r="D387" i="20"/>
  <c r="C387" i="20"/>
  <c r="B387" i="20"/>
  <c r="O386" i="20"/>
  <c r="N386" i="20"/>
  <c r="M386" i="20"/>
  <c r="L386" i="20"/>
  <c r="K386" i="20"/>
  <c r="J386" i="20"/>
  <c r="I386" i="20"/>
  <c r="H386" i="20"/>
  <c r="G386" i="20"/>
  <c r="F386" i="20"/>
  <c r="E386" i="20"/>
  <c r="D386" i="20"/>
  <c r="C386" i="20"/>
  <c r="B386" i="20"/>
  <c r="O383" i="20"/>
  <c r="O384" i="20" s="1"/>
  <c r="N383" i="20"/>
  <c r="M383" i="20"/>
  <c r="L383" i="20"/>
  <c r="K383" i="20"/>
  <c r="J383" i="20"/>
  <c r="I383" i="20"/>
  <c r="H383" i="20"/>
  <c r="G383" i="20"/>
  <c r="F383" i="20"/>
  <c r="F384" i="20" s="1"/>
  <c r="E383" i="20"/>
  <c r="E384" i="20" s="1"/>
  <c r="D383" i="20"/>
  <c r="C383" i="20"/>
  <c r="C384" i="20" s="1"/>
  <c r="B383" i="20"/>
  <c r="O382" i="20"/>
  <c r="N382" i="20"/>
  <c r="M382" i="20"/>
  <c r="L382" i="20"/>
  <c r="K382" i="20"/>
  <c r="J382" i="20"/>
  <c r="I382" i="20"/>
  <c r="H382" i="20"/>
  <c r="G382" i="20"/>
  <c r="F382" i="20"/>
  <c r="E382" i="20"/>
  <c r="D382" i="20"/>
  <c r="C382" i="20"/>
  <c r="B382" i="20"/>
  <c r="O381" i="20"/>
  <c r="N381" i="20"/>
  <c r="M381" i="20"/>
  <c r="L381" i="20"/>
  <c r="K381" i="20"/>
  <c r="J381" i="20"/>
  <c r="I381" i="20"/>
  <c r="H381" i="20"/>
  <c r="G381" i="20"/>
  <c r="F381" i="20"/>
  <c r="E381" i="20"/>
  <c r="D381" i="20"/>
  <c r="C381" i="20"/>
  <c r="B381" i="20"/>
  <c r="O380" i="20"/>
  <c r="N380" i="20"/>
  <c r="M380" i="20"/>
  <c r="L380" i="20"/>
  <c r="K380" i="20"/>
  <c r="J380" i="20"/>
  <c r="I380" i="20"/>
  <c r="H380" i="20"/>
  <c r="G380" i="20"/>
  <c r="F380" i="20"/>
  <c r="E380" i="20"/>
  <c r="D380" i="20"/>
  <c r="C380" i="20"/>
  <c r="B380" i="20"/>
  <c r="L377" i="20"/>
  <c r="K377" i="20"/>
  <c r="J377" i="20"/>
  <c r="J378" i="20" s="1"/>
  <c r="I377" i="20"/>
  <c r="H377" i="20"/>
  <c r="G377" i="20"/>
  <c r="F377" i="20"/>
  <c r="F378" i="20" s="1"/>
  <c r="E377" i="20"/>
  <c r="D377" i="20"/>
  <c r="C377" i="20"/>
  <c r="B377" i="20"/>
  <c r="O376" i="20"/>
  <c r="M376" i="20"/>
  <c r="L376" i="20"/>
  <c r="K376" i="20"/>
  <c r="J376" i="20"/>
  <c r="I376" i="20"/>
  <c r="H376" i="20"/>
  <c r="G376" i="20"/>
  <c r="F376" i="20"/>
  <c r="E376" i="20"/>
  <c r="D376" i="20"/>
  <c r="C376" i="20"/>
  <c r="B376" i="20"/>
  <c r="M375" i="20"/>
  <c r="L375" i="20"/>
  <c r="K375" i="20"/>
  <c r="J375" i="20"/>
  <c r="I375" i="20"/>
  <c r="H375" i="20"/>
  <c r="G375" i="20"/>
  <c r="F375" i="20"/>
  <c r="E375" i="20"/>
  <c r="D375" i="20"/>
  <c r="C375" i="20"/>
  <c r="B375" i="20"/>
  <c r="M374" i="20"/>
  <c r="L374" i="20"/>
  <c r="K374" i="20"/>
  <c r="J374" i="20"/>
  <c r="I374" i="20"/>
  <c r="H374" i="20"/>
  <c r="G374" i="20"/>
  <c r="F374" i="20"/>
  <c r="E374" i="20"/>
  <c r="D374" i="20"/>
  <c r="C374" i="20"/>
  <c r="B374" i="20"/>
  <c r="O371" i="20"/>
  <c r="O372" i="20" s="1"/>
  <c r="N371" i="20"/>
  <c r="M371" i="20"/>
  <c r="L371" i="20"/>
  <c r="K371" i="20"/>
  <c r="K372" i="20" s="1"/>
  <c r="J371" i="20"/>
  <c r="I371" i="20"/>
  <c r="H371" i="20"/>
  <c r="G371" i="20"/>
  <c r="F371" i="20"/>
  <c r="E371" i="20"/>
  <c r="D371" i="20"/>
  <c r="C371" i="20"/>
  <c r="C372" i="20" s="1"/>
  <c r="B371" i="20"/>
  <c r="O370" i="20"/>
  <c r="N370" i="20"/>
  <c r="M370" i="20"/>
  <c r="L370" i="20"/>
  <c r="K370" i="20"/>
  <c r="J370" i="20"/>
  <c r="I370" i="20"/>
  <c r="H370" i="20"/>
  <c r="G370" i="20"/>
  <c r="F370" i="20"/>
  <c r="E370" i="20"/>
  <c r="D370" i="20"/>
  <c r="C370" i="20"/>
  <c r="B370" i="20"/>
  <c r="O369" i="20"/>
  <c r="N369" i="20"/>
  <c r="M369" i="20"/>
  <c r="L369" i="20"/>
  <c r="K369" i="20"/>
  <c r="J369" i="20"/>
  <c r="I369" i="20"/>
  <c r="H369" i="20"/>
  <c r="G369" i="20"/>
  <c r="F369" i="20"/>
  <c r="E369" i="20"/>
  <c r="D369" i="20"/>
  <c r="C369" i="20"/>
  <c r="B369" i="20"/>
  <c r="O368" i="20"/>
  <c r="N368" i="20"/>
  <c r="M368" i="20"/>
  <c r="L368" i="20"/>
  <c r="K368" i="20"/>
  <c r="J368" i="20"/>
  <c r="I368" i="20"/>
  <c r="H368" i="20"/>
  <c r="G368" i="20"/>
  <c r="F368" i="20"/>
  <c r="E368" i="20"/>
  <c r="D368" i="20"/>
  <c r="C368" i="20"/>
  <c r="B368" i="20"/>
  <c r="O353" i="20"/>
  <c r="O354" i="20" s="1"/>
  <c r="N353" i="20"/>
  <c r="M353" i="20"/>
  <c r="L353" i="20"/>
  <c r="K353" i="20"/>
  <c r="J353" i="20"/>
  <c r="I353" i="20"/>
  <c r="H353" i="20"/>
  <c r="G353" i="20"/>
  <c r="F353" i="20"/>
  <c r="E353" i="20"/>
  <c r="E354" i="20" s="1"/>
  <c r="D353" i="20"/>
  <c r="C353" i="20"/>
  <c r="C354" i="20" s="1"/>
  <c r="B353" i="20"/>
  <c r="B354" i="20" s="1"/>
  <c r="O352" i="20"/>
  <c r="N352" i="20"/>
  <c r="M352" i="20"/>
  <c r="L352" i="20"/>
  <c r="K352" i="20"/>
  <c r="J352" i="20"/>
  <c r="I352" i="20"/>
  <c r="H352" i="20"/>
  <c r="G352" i="20"/>
  <c r="F352" i="20"/>
  <c r="E352" i="20"/>
  <c r="D352" i="20"/>
  <c r="C352" i="20"/>
  <c r="B352" i="20"/>
  <c r="O351" i="20"/>
  <c r="N351" i="20"/>
  <c r="M351" i="20"/>
  <c r="L351" i="20"/>
  <c r="K351" i="20"/>
  <c r="J351" i="20"/>
  <c r="I351" i="20"/>
  <c r="H351" i="20"/>
  <c r="G351" i="20"/>
  <c r="F351" i="20"/>
  <c r="E351" i="20"/>
  <c r="D351" i="20"/>
  <c r="C351" i="20"/>
  <c r="B351" i="20"/>
  <c r="O350" i="20"/>
  <c r="N350" i="20"/>
  <c r="M350" i="20"/>
  <c r="L350" i="20"/>
  <c r="K350" i="20"/>
  <c r="J350" i="20"/>
  <c r="I350" i="20"/>
  <c r="H350" i="20"/>
  <c r="G350" i="20"/>
  <c r="F350" i="20"/>
  <c r="E350" i="20"/>
  <c r="D350" i="20"/>
  <c r="C350" i="20"/>
  <c r="B350" i="20"/>
  <c r="BK122" i="20"/>
  <c r="BJ122" i="20"/>
  <c r="BI122" i="20"/>
  <c r="BH122" i="20"/>
  <c r="BG122" i="20"/>
  <c r="BF122"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V122" i="20"/>
  <c r="U122" i="20"/>
  <c r="T122" i="20"/>
  <c r="S122" i="20"/>
  <c r="R122" i="20"/>
  <c r="Q122" i="20"/>
  <c r="P122" i="20"/>
  <c r="O122" i="20"/>
  <c r="N122" i="20"/>
  <c r="M122" i="20"/>
  <c r="L122" i="20"/>
  <c r="K122" i="20"/>
  <c r="J122" i="20"/>
  <c r="I122" i="20"/>
  <c r="H122" i="20"/>
  <c r="G122" i="20"/>
  <c r="F122" i="20"/>
  <c r="E122" i="20"/>
  <c r="D122" i="20"/>
  <c r="C122" i="20"/>
  <c r="B122"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V120" i="20"/>
  <c r="U120" i="20"/>
  <c r="T120" i="20"/>
  <c r="S120" i="20"/>
  <c r="R120" i="20"/>
  <c r="Q120" i="20"/>
  <c r="P120" i="20"/>
  <c r="O120" i="20"/>
  <c r="N120" i="20"/>
  <c r="M120" i="20"/>
  <c r="L120" i="20"/>
  <c r="K120" i="20"/>
  <c r="J120" i="20"/>
  <c r="I120" i="20"/>
  <c r="H120" i="20"/>
  <c r="G120" i="20"/>
  <c r="F120" i="20"/>
  <c r="E120" i="20"/>
  <c r="D120" i="20"/>
  <c r="C120" i="20"/>
  <c r="B120" i="20"/>
  <c r="AZ119" i="20"/>
  <c r="AY119" i="20"/>
  <c r="AX119" i="20"/>
  <c r="AW119" i="20"/>
  <c r="AV119" i="20"/>
  <c r="AU119" i="20"/>
  <c r="AT119" i="20"/>
  <c r="AS119" i="20"/>
  <c r="AR119" i="20"/>
  <c r="AQ119" i="20"/>
  <c r="AP119" i="20"/>
  <c r="AO119" i="20"/>
  <c r="AN119" i="20"/>
  <c r="AM119" i="20"/>
  <c r="AL119" i="20"/>
  <c r="AK119" i="20"/>
  <c r="AJ119" i="20"/>
  <c r="AI119" i="20"/>
  <c r="AH119" i="20"/>
  <c r="AG119" i="20"/>
  <c r="AF119" i="20"/>
  <c r="AE119" i="20"/>
  <c r="AD119" i="20"/>
  <c r="AC119" i="20"/>
  <c r="AB119" i="20"/>
  <c r="AA119" i="20"/>
  <c r="AA121" i="20" s="1"/>
  <c r="Z119" i="20"/>
  <c r="Y119" i="20"/>
  <c r="X119" i="20"/>
  <c r="W119" i="20"/>
  <c r="V119" i="20"/>
  <c r="U119" i="20"/>
  <c r="T119" i="20"/>
  <c r="S119" i="20"/>
  <c r="R119" i="20"/>
  <c r="Q119" i="20"/>
  <c r="P119" i="20"/>
  <c r="O119" i="20"/>
  <c r="N119" i="20"/>
  <c r="M119" i="20"/>
  <c r="L119" i="20"/>
  <c r="K119" i="20"/>
  <c r="J119" i="20"/>
  <c r="I119" i="20"/>
  <c r="H119" i="20"/>
  <c r="G119" i="20"/>
  <c r="F119" i="20"/>
  <c r="E119" i="20"/>
  <c r="D119" i="20"/>
  <c r="C119" i="20"/>
  <c r="B119" i="20"/>
  <c r="BK115" i="20"/>
  <c r="BK117" i="20" s="1"/>
  <c r="BJ115" i="20"/>
  <c r="BJ117" i="20" s="1"/>
  <c r="BI115" i="20"/>
  <c r="BI117" i="20" s="1"/>
  <c r="BH115" i="20"/>
  <c r="BH117" i="20" s="1"/>
  <c r="BG115" i="20"/>
  <c r="BG117" i="20" s="1"/>
  <c r="BF115" i="20"/>
  <c r="BF117" i="20" s="1"/>
  <c r="BE115" i="20"/>
  <c r="BE117" i="20" s="1"/>
  <c r="BD115" i="20"/>
  <c r="BD117" i="20" s="1"/>
  <c r="BC115" i="20"/>
  <c r="BC117" i="20" s="1"/>
  <c r="BB115" i="20"/>
  <c r="BB117" i="20" s="1"/>
  <c r="BA115" i="20"/>
  <c r="BA117" i="20" s="1"/>
  <c r="AZ115" i="20"/>
  <c r="AZ117" i="20" s="1"/>
  <c r="AY115" i="20"/>
  <c r="AY117" i="20" s="1"/>
  <c r="AX115" i="20"/>
  <c r="AX117" i="20" s="1"/>
  <c r="AW115" i="20"/>
  <c r="AW117" i="20" s="1"/>
  <c r="AV115" i="20"/>
  <c r="AV117" i="20" s="1"/>
  <c r="AU115" i="20"/>
  <c r="AU117" i="20" s="1"/>
  <c r="AT115" i="20"/>
  <c r="AT117" i="20" s="1"/>
  <c r="AS115" i="20"/>
  <c r="AS117" i="20" s="1"/>
  <c r="AR115" i="20"/>
  <c r="AR117" i="20" s="1"/>
  <c r="AQ115" i="20"/>
  <c r="AQ117" i="20" s="1"/>
  <c r="AP115" i="20"/>
  <c r="AP117" i="20" s="1"/>
  <c r="AO115" i="20"/>
  <c r="AO117" i="20" s="1"/>
  <c r="AN115" i="20"/>
  <c r="AN117" i="20" s="1"/>
  <c r="AM115" i="20"/>
  <c r="AM117" i="20" s="1"/>
  <c r="AL115" i="20"/>
  <c r="AL117" i="20" s="1"/>
  <c r="AK115" i="20"/>
  <c r="AK117" i="20" s="1"/>
  <c r="AJ115" i="20"/>
  <c r="AJ117" i="20" s="1"/>
  <c r="AI115" i="20"/>
  <c r="AI117" i="20" s="1"/>
  <c r="AH115" i="20"/>
  <c r="AH117" i="20" s="1"/>
  <c r="AG115" i="20"/>
  <c r="AG117" i="20" s="1"/>
  <c r="AF115" i="20"/>
  <c r="AF117" i="20" s="1"/>
  <c r="AE115" i="20"/>
  <c r="AE117" i="20" s="1"/>
  <c r="AD115" i="20"/>
  <c r="AD117" i="20" s="1"/>
  <c r="AC115" i="20"/>
  <c r="AC117" i="20" s="1"/>
  <c r="AB115" i="20"/>
  <c r="AB117" i="20" s="1"/>
  <c r="AA115" i="20"/>
  <c r="AA117" i="20" s="1"/>
  <c r="Z115" i="20"/>
  <c r="Z117" i="20" s="1"/>
  <c r="Y115" i="20"/>
  <c r="Y117" i="20" s="1"/>
  <c r="X115" i="20"/>
  <c r="X117" i="20" s="1"/>
  <c r="W115" i="20"/>
  <c r="W117" i="20" s="1"/>
  <c r="V115" i="20"/>
  <c r="V117" i="20" s="1"/>
  <c r="U115" i="20"/>
  <c r="U117" i="20" s="1"/>
  <c r="T115" i="20"/>
  <c r="T117" i="20" s="1"/>
  <c r="S115" i="20"/>
  <c r="S117" i="20" s="1"/>
  <c r="R115" i="20"/>
  <c r="R117" i="20" s="1"/>
  <c r="Q115" i="20"/>
  <c r="Q117" i="20" s="1"/>
  <c r="P115" i="20"/>
  <c r="P117" i="20" s="1"/>
  <c r="O115" i="20"/>
  <c r="O117" i="20" s="1"/>
  <c r="N115" i="20"/>
  <c r="N117" i="20" s="1"/>
  <c r="M115" i="20"/>
  <c r="M117" i="20" s="1"/>
  <c r="L115" i="20"/>
  <c r="L117" i="20" s="1"/>
  <c r="K115" i="20"/>
  <c r="K117" i="20" s="1"/>
  <c r="J115" i="20"/>
  <c r="J117" i="20" s="1"/>
  <c r="I115" i="20"/>
  <c r="I117" i="20" s="1"/>
  <c r="H115" i="20"/>
  <c r="H117" i="20" s="1"/>
  <c r="G115" i="20"/>
  <c r="G117" i="20" s="1"/>
  <c r="M413" i="20" s="1"/>
  <c r="M414" i="20" s="1"/>
  <c r="F115" i="20"/>
  <c r="F117" i="20" s="1"/>
  <c r="E115" i="20"/>
  <c r="E117" i="20" s="1"/>
  <c r="D115" i="20"/>
  <c r="D117" i="20" s="1"/>
  <c r="C115" i="20"/>
  <c r="C117" i="20" s="1"/>
  <c r="B115" i="20"/>
  <c r="B117" i="20" s="1"/>
  <c r="O413" i="20" s="1"/>
  <c r="BK114" i="20"/>
  <c r="BJ114" i="20"/>
  <c r="BI114" i="20"/>
  <c r="BH114" i="20"/>
  <c r="BG114" i="20"/>
  <c r="BF114"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V114" i="20"/>
  <c r="U114" i="20"/>
  <c r="T114" i="20"/>
  <c r="S114" i="20"/>
  <c r="R114" i="20"/>
  <c r="Q114" i="20"/>
  <c r="P114" i="20"/>
  <c r="O114" i="20"/>
  <c r="N114" i="20"/>
  <c r="M114" i="20"/>
  <c r="L114" i="20"/>
  <c r="K114" i="20"/>
  <c r="J114" i="20"/>
  <c r="I114" i="20"/>
  <c r="H114" i="20"/>
  <c r="G114" i="20"/>
  <c r="F114" i="20"/>
  <c r="E114" i="20"/>
  <c r="D114" i="20"/>
  <c r="C114" i="20"/>
  <c r="B114" i="20"/>
  <c r="BK113" i="20"/>
  <c r="BJ113" i="20"/>
  <c r="BI113" i="20"/>
  <c r="BH113" i="20"/>
  <c r="BG113" i="20"/>
  <c r="BF113" i="20"/>
  <c r="BF116" i="20" s="1"/>
  <c r="BE113" i="20"/>
  <c r="BD113" i="20"/>
  <c r="BC113" i="20"/>
  <c r="BB113" i="20"/>
  <c r="BA113" i="20"/>
  <c r="AZ113" i="20"/>
  <c r="AY113" i="20"/>
  <c r="AX113" i="20"/>
  <c r="AW113" i="20"/>
  <c r="AV113" i="20"/>
  <c r="AU113" i="20"/>
  <c r="AT113" i="20"/>
  <c r="AT116" i="20" s="1"/>
  <c r="AS113" i="20"/>
  <c r="AR113" i="20"/>
  <c r="AQ113" i="20"/>
  <c r="AP113" i="20"/>
  <c r="AO113" i="20"/>
  <c r="AN113" i="20"/>
  <c r="AM113" i="20"/>
  <c r="AL113" i="20"/>
  <c r="AK113" i="20"/>
  <c r="AJ113" i="20"/>
  <c r="AI113" i="20"/>
  <c r="AH113" i="20"/>
  <c r="AH116" i="20" s="1"/>
  <c r="AG113" i="20"/>
  <c r="AF113" i="20"/>
  <c r="AE113" i="20"/>
  <c r="AD113" i="20"/>
  <c r="AC113" i="20"/>
  <c r="AB113" i="20"/>
  <c r="AA113" i="20"/>
  <c r="Z113" i="20"/>
  <c r="Y113" i="20"/>
  <c r="X113" i="20"/>
  <c r="W113" i="20"/>
  <c r="V113" i="20"/>
  <c r="V116" i="20" s="1"/>
  <c r="U113" i="20"/>
  <c r="T113" i="20"/>
  <c r="S113" i="20"/>
  <c r="S116" i="20" s="1"/>
  <c r="R113" i="20"/>
  <c r="Q113" i="20"/>
  <c r="P113" i="20"/>
  <c r="O113" i="20"/>
  <c r="N113" i="20"/>
  <c r="M113" i="20"/>
  <c r="L113" i="20"/>
  <c r="K113" i="20"/>
  <c r="J113" i="20"/>
  <c r="J116" i="20" s="1"/>
  <c r="I113" i="20"/>
  <c r="H113" i="20"/>
  <c r="G113" i="20"/>
  <c r="G116" i="20" s="1"/>
  <c r="F113" i="20"/>
  <c r="E113" i="20"/>
  <c r="D113" i="20"/>
  <c r="C113" i="20"/>
  <c r="B113" i="20"/>
  <c r="N721" i="19"/>
  <c r="O720" i="19"/>
  <c r="M717" i="19"/>
  <c r="O716" i="19"/>
  <c r="N716" i="19"/>
  <c r="N717" i="19" s="1"/>
  <c r="L713" i="19"/>
  <c r="M712" i="19"/>
  <c r="M713" i="19" s="1"/>
  <c r="K709" i="19"/>
  <c r="L708" i="19"/>
  <c r="M708" i="19" s="1"/>
  <c r="J705" i="19"/>
  <c r="K704" i="19"/>
  <c r="L704" i="19" s="1"/>
  <c r="I701" i="19"/>
  <c r="J700" i="19"/>
  <c r="J701" i="19" s="1"/>
  <c r="H697" i="19"/>
  <c r="I696" i="19"/>
  <c r="J696" i="19" s="1"/>
  <c r="G693" i="19"/>
  <c r="H692" i="19"/>
  <c r="I692" i="19" s="1"/>
  <c r="F689" i="19"/>
  <c r="G688" i="19"/>
  <c r="H688" i="19" s="1"/>
  <c r="E685" i="19"/>
  <c r="F684" i="19"/>
  <c r="F685" i="19" s="1"/>
  <c r="D681" i="19"/>
  <c r="E680" i="19"/>
  <c r="F680" i="19" s="1"/>
  <c r="C677" i="19"/>
  <c r="D676" i="19"/>
  <c r="D677" i="19" s="1"/>
  <c r="B673" i="19"/>
  <c r="C672" i="19"/>
  <c r="N669" i="19"/>
  <c r="O664" i="19"/>
  <c r="O661" i="19"/>
  <c r="N654" i="19"/>
  <c r="M654" i="19"/>
  <c r="L654" i="19"/>
  <c r="K654" i="19"/>
  <c r="J654" i="19"/>
  <c r="I654" i="19"/>
  <c r="H654" i="19"/>
  <c r="G654" i="19"/>
  <c r="F654" i="19"/>
  <c r="E654" i="19"/>
  <c r="D654" i="19"/>
  <c r="C654" i="19"/>
  <c r="B654" i="19"/>
  <c r="N652" i="19"/>
  <c r="M652" i="19"/>
  <c r="L652" i="19"/>
  <c r="K652" i="19"/>
  <c r="J652" i="19"/>
  <c r="I652" i="19"/>
  <c r="H652" i="19"/>
  <c r="G652" i="19"/>
  <c r="F652" i="19"/>
  <c r="E652" i="19"/>
  <c r="D652" i="19"/>
  <c r="C652" i="19"/>
  <c r="B652" i="19"/>
  <c r="O629" i="19"/>
  <c r="N629" i="19"/>
  <c r="M629" i="19"/>
  <c r="L629" i="19"/>
  <c r="K629" i="19"/>
  <c r="J629" i="19"/>
  <c r="I629" i="19"/>
  <c r="H629" i="19"/>
  <c r="G629" i="19"/>
  <c r="F629" i="19"/>
  <c r="E629" i="19"/>
  <c r="D629" i="19"/>
  <c r="C629" i="19"/>
  <c r="B629" i="19"/>
  <c r="O628" i="19"/>
  <c r="N628" i="19"/>
  <c r="M628" i="19"/>
  <c r="L628" i="19"/>
  <c r="K628" i="19"/>
  <c r="J628" i="19"/>
  <c r="I628" i="19"/>
  <c r="H628" i="19"/>
  <c r="G628" i="19"/>
  <c r="F628" i="19"/>
  <c r="E628" i="19"/>
  <c r="D628" i="19"/>
  <c r="C628" i="19"/>
  <c r="B628" i="19"/>
  <c r="O627" i="19"/>
  <c r="N627" i="19"/>
  <c r="M627" i="19"/>
  <c r="L627" i="19"/>
  <c r="K627" i="19"/>
  <c r="J627" i="19"/>
  <c r="I627" i="19"/>
  <c r="H627" i="19"/>
  <c r="G627" i="19"/>
  <c r="F627" i="19"/>
  <c r="E627" i="19"/>
  <c r="D627" i="19"/>
  <c r="C627" i="19"/>
  <c r="B627" i="19"/>
  <c r="O626" i="19"/>
  <c r="N626" i="19"/>
  <c r="M626" i="19"/>
  <c r="L626" i="19"/>
  <c r="K626" i="19"/>
  <c r="J626" i="19"/>
  <c r="I626" i="19"/>
  <c r="H626" i="19"/>
  <c r="G626" i="19"/>
  <c r="F626" i="19"/>
  <c r="E626" i="19"/>
  <c r="D626" i="19"/>
  <c r="C626" i="19"/>
  <c r="B626" i="19"/>
  <c r="O624" i="19"/>
  <c r="N624" i="19"/>
  <c r="M624" i="19"/>
  <c r="L624" i="19"/>
  <c r="K624" i="19"/>
  <c r="J624" i="19"/>
  <c r="I624" i="19"/>
  <c r="H624" i="19"/>
  <c r="G624" i="19"/>
  <c r="F624" i="19"/>
  <c r="E624" i="19"/>
  <c r="D624" i="19"/>
  <c r="C624" i="19"/>
  <c r="B624" i="19"/>
  <c r="O623" i="19"/>
  <c r="N623" i="19"/>
  <c r="M623" i="19"/>
  <c r="L623" i="19"/>
  <c r="K623" i="19"/>
  <c r="J623" i="19"/>
  <c r="I623" i="19"/>
  <c r="H623" i="19"/>
  <c r="G623" i="19"/>
  <c r="F623" i="19"/>
  <c r="E623" i="19"/>
  <c r="D623" i="19"/>
  <c r="C623" i="19"/>
  <c r="B623" i="19"/>
  <c r="O622" i="19"/>
  <c r="N622" i="19"/>
  <c r="M622" i="19"/>
  <c r="L622" i="19"/>
  <c r="K622" i="19"/>
  <c r="J622" i="19"/>
  <c r="I622" i="19"/>
  <c r="H622" i="19"/>
  <c r="G622" i="19"/>
  <c r="F622" i="19"/>
  <c r="E622" i="19"/>
  <c r="D622" i="19"/>
  <c r="C622" i="19"/>
  <c r="B622" i="19"/>
  <c r="O621" i="19"/>
  <c r="N621" i="19"/>
  <c r="M621" i="19"/>
  <c r="L621" i="19"/>
  <c r="K621" i="19"/>
  <c r="J621" i="19"/>
  <c r="I621" i="19"/>
  <c r="H621" i="19"/>
  <c r="G621" i="19"/>
  <c r="F621" i="19"/>
  <c r="E621" i="19"/>
  <c r="D621" i="19"/>
  <c r="C621" i="19"/>
  <c r="B621" i="19"/>
  <c r="O619" i="19"/>
  <c r="N619" i="19"/>
  <c r="M619" i="19"/>
  <c r="L619" i="19"/>
  <c r="K619" i="19"/>
  <c r="J619" i="19"/>
  <c r="I619" i="19"/>
  <c r="H619" i="19"/>
  <c r="G619" i="19"/>
  <c r="F619" i="19"/>
  <c r="E619" i="19"/>
  <c r="D619" i="19"/>
  <c r="C619" i="19"/>
  <c r="B619" i="19"/>
  <c r="O618" i="19"/>
  <c r="N618" i="19"/>
  <c r="M618" i="19"/>
  <c r="L618" i="19"/>
  <c r="K618" i="19"/>
  <c r="J618" i="19"/>
  <c r="I618" i="19"/>
  <c r="H618" i="19"/>
  <c r="G618" i="19"/>
  <c r="F618" i="19"/>
  <c r="E618" i="19"/>
  <c r="D618" i="19"/>
  <c r="C618" i="19"/>
  <c r="B618" i="19"/>
  <c r="O617" i="19"/>
  <c r="N617" i="19"/>
  <c r="M617" i="19"/>
  <c r="L617" i="19"/>
  <c r="K617" i="19"/>
  <c r="J617" i="19"/>
  <c r="I617" i="19"/>
  <c r="H617" i="19"/>
  <c r="G617" i="19"/>
  <c r="F617" i="19"/>
  <c r="E617" i="19"/>
  <c r="D617" i="19"/>
  <c r="C617" i="19"/>
  <c r="B617" i="19"/>
  <c r="O616" i="19"/>
  <c r="N616" i="19"/>
  <c r="M616" i="19"/>
  <c r="L616" i="19"/>
  <c r="K616" i="19"/>
  <c r="J616" i="19"/>
  <c r="I616" i="19"/>
  <c r="H616" i="19"/>
  <c r="G616" i="19"/>
  <c r="F616" i="19"/>
  <c r="E616" i="19"/>
  <c r="D616" i="19"/>
  <c r="C616" i="19"/>
  <c r="B616" i="19"/>
  <c r="O614" i="19"/>
  <c r="N614" i="19"/>
  <c r="M614" i="19"/>
  <c r="L614" i="19"/>
  <c r="K614" i="19"/>
  <c r="J614" i="19"/>
  <c r="I614" i="19"/>
  <c r="H614" i="19"/>
  <c r="G614" i="19"/>
  <c r="F614" i="19"/>
  <c r="E614" i="19"/>
  <c r="D614" i="19"/>
  <c r="C614" i="19"/>
  <c r="B614" i="19"/>
  <c r="O613" i="19"/>
  <c r="N613" i="19"/>
  <c r="M613" i="19"/>
  <c r="M607" i="19" s="1"/>
  <c r="L613" i="19"/>
  <c r="K613" i="19"/>
  <c r="J613" i="19"/>
  <c r="I613" i="19"/>
  <c r="H613" i="19"/>
  <c r="G613" i="19"/>
  <c r="F613" i="19"/>
  <c r="E613" i="19"/>
  <c r="D613" i="19"/>
  <c r="C613" i="19"/>
  <c r="B613" i="19"/>
  <c r="O612" i="19"/>
  <c r="N612" i="19"/>
  <c r="M612" i="19"/>
  <c r="L612" i="19"/>
  <c r="K612" i="19"/>
  <c r="J612" i="19"/>
  <c r="I612" i="19"/>
  <c r="I606" i="19" s="1"/>
  <c r="H612" i="19"/>
  <c r="G612" i="19"/>
  <c r="F612" i="19"/>
  <c r="E612" i="19"/>
  <c r="D612" i="19"/>
  <c r="C612" i="19"/>
  <c r="B612" i="19"/>
  <c r="O611" i="19"/>
  <c r="N611" i="19"/>
  <c r="M611" i="19"/>
  <c r="L611" i="19"/>
  <c r="K611" i="19"/>
  <c r="J611" i="19"/>
  <c r="I611" i="19"/>
  <c r="H611" i="19"/>
  <c r="G611" i="19"/>
  <c r="F611" i="19"/>
  <c r="E611" i="19"/>
  <c r="D611" i="19"/>
  <c r="C611" i="19"/>
  <c r="B611" i="19"/>
  <c r="K608" i="19"/>
  <c r="O602" i="19"/>
  <c r="O608" i="19" s="1"/>
  <c r="N602" i="19"/>
  <c r="M602" i="19"/>
  <c r="L602" i="19"/>
  <c r="K602" i="19"/>
  <c r="J602" i="19"/>
  <c r="J608" i="19" s="1"/>
  <c r="I602" i="19"/>
  <c r="H602" i="19"/>
  <c r="H608" i="19" s="1"/>
  <c r="G602" i="19"/>
  <c r="G608" i="19" s="1"/>
  <c r="F602" i="19"/>
  <c r="E602" i="19"/>
  <c r="E608" i="19" s="1"/>
  <c r="D602" i="19"/>
  <c r="D608" i="19" s="1"/>
  <c r="C602" i="19"/>
  <c r="C608" i="19" s="1"/>
  <c r="B602" i="19"/>
  <c r="O601" i="19"/>
  <c r="N601" i="19"/>
  <c r="M601" i="19"/>
  <c r="L601" i="19"/>
  <c r="L607" i="19" s="1"/>
  <c r="K601" i="19"/>
  <c r="J601" i="19"/>
  <c r="J607" i="19" s="1"/>
  <c r="I601" i="19"/>
  <c r="H601" i="19"/>
  <c r="H607" i="19" s="1"/>
  <c r="G601" i="19"/>
  <c r="F601" i="19"/>
  <c r="F607" i="19" s="1"/>
  <c r="E601" i="19"/>
  <c r="E607" i="19" s="1"/>
  <c r="D601" i="19"/>
  <c r="D607" i="19" s="1"/>
  <c r="C601" i="19"/>
  <c r="B601" i="19"/>
  <c r="O600" i="19"/>
  <c r="N600" i="19"/>
  <c r="N606" i="19" s="1"/>
  <c r="M600" i="19"/>
  <c r="L600" i="19"/>
  <c r="L606" i="19" s="1"/>
  <c r="K600" i="19"/>
  <c r="J600" i="19"/>
  <c r="J606" i="19" s="1"/>
  <c r="I600" i="19"/>
  <c r="H600" i="19"/>
  <c r="H606" i="19" s="1"/>
  <c r="G600" i="19"/>
  <c r="G606" i="19" s="1"/>
  <c r="F600" i="19"/>
  <c r="F606" i="19" s="1"/>
  <c r="E600" i="19"/>
  <c r="D600" i="19"/>
  <c r="C600" i="19"/>
  <c r="B600" i="19"/>
  <c r="B606" i="19" s="1"/>
  <c r="O599" i="19"/>
  <c r="N599" i="19"/>
  <c r="N605" i="19" s="1"/>
  <c r="M599" i="19"/>
  <c r="L599" i="19"/>
  <c r="L605" i="19" s="1"/>
  <c r="K599" i="19"/>
  <c r="J599" i="19"/>
  <c r="J605" i="19" s="1"/>
  <c r="I599" i="19"/>
  <c r="I605" i="19" s="1"/>
  <c r="H599" i="19"/>
  <c r="H605" i="19" s="1"/>
  <c r="G599" i="19"/>
  <c r="F599" i="19"/>
  <c r="E599" i="19"/>
  <c r="D599" i="19"/>
  <c r="D605" i="19" s="1"/>
  <c r="C599" i="19"/>
  <c r="B599" i="19"/>
  <c r="B605" i="19" s="1"/>
  <c r="O596" i="19"/>
  <c r="N596" i="19"/>
  <c r="M596" i="19"/>
  <c r="L596" i="19"/>
  <c r="K596" i="19"/>
  <c r="J596" i="19"/>
  <c r="I596" i="19"/>
  <c r="H596" i="19"/>
  <c r="G596" i="19"/>
  <c r="F596" i="19"/>
  <c r="E596" i="19"/>
  <c r="D596" i="19"/>
  <c r="C596" i="19"/>
  <c r="B596" i="19"/>
  <c r="O595" i="19"/>
  <c r="N595" i="19"/>
  <c r="M595" i="19"/>
  <c r="L595" i="19"/>
  <c r="K595" i="19"/>
  <c r="J595" i="19"/>
  <c r="I595" i="19"/>
  <c r="H595" i="19"/>
  <c r="G595" i="19"/>
  <c r="F595" i="19"/>
  <c r="E595" i="19"/>
  <c r="D595" i="19"/>
  <c r="C595" i="19"/>
  <c r="B595" i="19"/>
  <c r="O594" i="19"/>
  <c r="N594" i="19"/>
  <c r="M594" i="19"/>
  <c r="L594" i="19"/>
  <c r="K594" i="19"/>
  <c r="J594" i="19"/>
  <c r="I594" i="19"/>
  <c r="H594" i="19"/>
  <c r="G594" i="19"/>
  <c r="F594" i="19"/>
  <c r="E594" i="19"/>
  <c r="D594" i="19"/>
  <c r="C594" i="19"/>
  <c r="B594" i="19"/>
  <c r="O593" i="19"/>
  <c r="N593" i="19"/>
  <c r="M593" i="19"/>
  <c r="L593" i="19"/>
  <c r="K593" i="19"/>
  <c r="J593" i="19"/>
  <c r="I593" i="19"/>
  <c r="H593" i="19"/>
  <c r="G593" i="19"/>
  <c r="F593" i="19"/>
  <c r="E593" i="19"/>
  <c r="D593" i="19"/>
  <c r="C593" i="19"/>
  <c r="B593" i="19"/>
  <c r="O587" i="19"/>
  <c r="N587" i="19"/>
  <c r="M587" i="19"/>
  <c r="L587" i="19"/>
  <c r="K587" i="19"/>
  <c r="J587" i="19"/>
  <c r="I587" i="19"/>
  <c r="H587" i="19"/>
  <c r="G587" i="19"/>
  <c r="F587" i="19"/>
  <c r="E587" i="19"/>
  <c r="D587" i="19"/>
  <c r="C587" i="19"/>
  <c r="B587" i="19"/>
  <c r="O586" i="19"/>
  <c r="N586" i="19"/>
  <c r="M586" i="19"/>
  <c r="L586" i="19"/>
  <c r="K586" i="19"/>
  <c r="J586" i="19"/>
  <c r="I586" i="19"/>
  <c r="H586" i="19"/>
  <c r="G586" i="19"/>
  <c r="F586" i="19"/>
  <c r="E586" i="19"/>
  <c r="D586" i="19"/>
  <c r="C586" i="19"/>
  <c r="B586" i="19"/>
  <c r="O585" i="19"/>
  <c r="N585" i="19"/>
  <c r="M585" i="19"/>
  <c r="L585" i="19"/>
  <c r="K585" i="19"/>
  <c r="J585" i="19"/>
  <c r="I585" i="19"/>
  <c r="H585" i="19"/>
  <c r="G585" i="19"/>
  <c r="F585" i="19"/>
  <c r="E585" i="19"/>
  <c r="D585" i="19"/>
  <c r="C585" i="19"/>
  <c r="B585" i="19"/>
  <c r="O584" i="19"/>
  <c r="N584" i="19"/>
  <c r="M584" i="19"/>
  <c r="M588" i="19" s="1"/>
  <c r="L584" i="19"/>
  <c r="L588" i="19" s="1"/>
  <c r="K584" i="19"/>
  <c r="J584" i="19"/>
  <c r="I584" i="19"/>
  <c r="H584" i="19"/>
  <c r="G584" i="19"/>
  <c r="F584" i="19"/>
  <c r="E584" i="19"/>
  <c r="D584" i="19"/>
  <c r="D588" i="19" s="1"/>
  <c r="C584" i="19"/>
  <c r="B584" i="19"/>
  <c r="O580" i="19"/>
  <c r="N580" i="19"/>
  <c r="M580" i="19"/>
  <c r="L580" i="19"/>
  <c r="K580" i="19"/>
  <c r="J580" i="19"/>
  <c r="I580" i="19"/>
  <c r="H580" i="19"/>
  <c r="G580" i="19"/>
  <c r="F580" i="19"/>
  <c r="E580" i="19"/>
  <c r="D580" i="19"/>
  <c r="C580" i="19"/>
  <c r="B580" i="19"/>
  <c r="O579" i="19"/>
  <c r="N579" i="19"/>
  <c r="M579" i="19"/>
  <c r="L579" i="19"/>
  <c r="K579" i="19"/>
  <c r="J579" i="19"/>
  <c r="I579" i="19"/>
  <c r="H579" i="19"/>
  <c r="G579" i="19"/>
  <c r="F579" i="19"/>
  <c r="E579" i="19"/>
  <c r="D579" i="19"/>
  <c r="C579" i="19"/>
  <c r="B579" i="19"/>
  <c r="O578" i="19"/>
  <c r="N578" i="19"/>
  <c r="M578" i="19"/>
  <c r="L578" i="19"/>
  <c r="K578" i="19"/>
  <c r="J578" i="19"/>
  <c r="I578" i="19"/>
  <c r="H578" i="19"/>
  <c r="G578" i="19"/>
  <c r="F578" i="19"/>
  <c r="E578" i="19"/>
  <c r="D578" i="19"/>
  <c r="C578" i="19"/>
  <c r="B578" i="19"/>
  <c r="O577" i="19"/>
  <c r="N577" i="19"/>
  <c r="M577" i="19"/>
  <c r="L577" i="19"/>
  <c r="L581" i="19" s="1"/>
  <c r="K577" i="19"/>
  <c r="J577" i="19"/>
  <c r="I577" i="19"/>
  <c r="H577" i="19"/>
  <c r="G577" i="19"/>
  <c r="F577" i="19"/>
  <c r="E577" i="19"/>
  <c r="D577" i="19"/>
  <c r="C577" i="19"/>
  <c r="B577" i="19"/>
  <c r="O566" i="19"/>
  <c r="N566" i="19"/>
  <c r="M566" i="19"/>
  <c r="L566" i="19"/>
  <c r="K566" i="19"/>
  <c r="J566" i="19"/>
  <c r="I566" i="19"/>
  <c r="H566" i="19"/>
  <c r="G566" i="19"/>
  <c r="F566" i="19"/>
  <c r="E566" i="19"/>
  <c r="D566" i="19"/>
  <c r="C566" i="19"/>
  <c r="B566" i="19"/>
  <c r="O565" i="19"/>
  <c r="N565" i="19"/>
  <c r="M565" i="19"/>
  <c r="L565" i="19"/>
  <c r="K565" i="19"/>
  <c r="J565" i="19"/>
  <c r="I565" i="19"/>
  <c r="H565" i="19"/>
  <c r="G565" i="19"/>
  <c r="F565" i="19"/>
  <c r="E565" i="19"/>
  <c r="D565" i="19"/>
  <c r="C565" i="19"/>
  <c r="B565" i="19"/>
  <c r="O564" i="19"/>
  <c r="N564" i="19"/>
  <c r="M564" i="19"/>
  <c r="L564" i="19"/>
  <c r="K564" i="19"/>
  <c r="J564" i="19"/>
  <c r="I564" i="19"/>
  <c r="H564" i="19"/>
  <c r="G564" i="19"/>
  <c r="F564" i="19"/>
  <c r="E564" i="19"/>
  <c r="D564" i="19"/>
  <c r="C564" i="19"/>
  <c r="B564" i="19"/>
  <c r="O563" i="19"/>
  <c r="N563" i="19"/>
  <c r="M563" i="19"/>
  <c r="L563" i="19"/>
  <c r="K563" i="19"/>
  <c r="J563" i="19"/>
  <c r="I563" i="19"/>
  <c r="H563" i="19"/>
  <c r="G563" i="19"/>
  <c r="F563" i="19"/>
  <c r="E563" i="19"/>
  <c r="D563" i="19"/>
  <c r="C563" i="19"/>
  <c r="B563" i="19"/>
  <c r="O543" i="19"/>
  <c r="O542" i="19"/>
  <c r="O535" i="19"/>
  <c r="N535" i="19"/>
  <c r="M535" i="19"/>
  <c r="L535" i="19"/>
  <c r="K535" i="19"/>
  <c r="J535" i="19"/>
  <c r="I535" i="19"/>
  <c r="H535" i="19"/>
  <c r="G535" i="19"/>
  <c r="F535" i="19"/>
  <c r="E535" i="19"/>
  <c r="D535" i="19"/>
  <c r="C535" i="19"/>
  <c r="B535" i="19"/>
  <c r="O534" i="19"/>
  <c r="N534" i="19"/>
  <c r="M534" i="19"/>
  <c r="L534" i="19"/>
  <c r="K534" i="19"/>
  <c r="J534" i="19"/>
  <c r="I534" i="19"/>
  <c r="H534" i="19"/>
  <c r="G534" i="19"/>
  <c r="F534" i="19"/>
  <c r="E534" i="19"/>
  <c r="D534" i="19"/>
  <c r="C534" i="19"/>
  <c r="B534" i="19"/>
  <c r="O533" i="19"/>
  <c r="N533" i="19"/>
  <c r="M533" i="19"/>
  <c r="L533" i="19"/>
  <c r="K533" i="19"/>
  <c r="J533" i="19"/>
  <c r="I533" i="19"/>
  <c r="H533" i="19"/>
  <c r="G533" i="19"/>
  <c r="F533" i="19"/>
  <c r="E533" i="19"/>
  <c r="D533" i="19"/>
  <c r="C533" i="19"/>
  <c r="B533" i="19"/>
  <c r="O532" i="19"/>
  <c r="N532" i="19"/>
  <c r="M532" i="19"/>
  <c r="L532" i="19"/>
  <c r="K532" i="19"/>
  <c r="J532" i="19"/>
  <c r="I532" i="19"/>
  <c r="H532" i="19"/>
  <c r="G532" i="19"/>
  <c r="F532" i="19"/>
  <c r="E532" i="19"/>
  <c r="D532" i="19"/>
  <c r="C532" i="19"/>
  <c r="B532" i="19"/>
  <c r="O527" i="19"/>
  <c r="N527" i="19"/>
  <c r="M527" i="19"/>
  <c r="L527" i="19"/>
  <c r="K527" i="19"/>
  <c r="J527" i="19"/>
  <c r="I527" i="19"/>
  <c r="H527" i="19"/>
  <c r="G527" i="19"/>
  <c r="F527" i="19"/>
  <c r="E527" i="19"/>
  <c r="D527" i="19"/>
  <c r="C527" i="19"/>
  <c r="B527" i="19"/>
  <c r="O526" i="19"/>
  <c r="N526" i="19"/>
  <c r="M526" i="19"/>
  <c r="L526" i="19"/>
  <c r="K526" i="19"/>
  <c r="J526" i="19"/>
  <c r="I526" i="19"/>
  <c r="H526" i="19"/>
  <c r="G526" i="19"/>
  <c r="F526" i="19"/>
  <c r="E526" i="19"/>
  <c r="D526" i="19"/>
  <c r="C526" i="19"/>
  <c r="B526" i="19"/>
  <c r="O525" i="19"/>
  <c r="N525" i="19"/>
  <c r="M525" i="19"/>
  <c r="L525" i="19"/>
  <c r="K525" i="19"/>
  <c r="J525" i="19"/>
  <c r="I525" i="19"/>
  <c r="H525" i="19"/>
  <c r="G525" i="19"/>
  <c r="F525" i="19"/>
  <c r="E525" i="19"/>
  <c r="D525" i="19"/>
  <c r="C525" i="19"/>
  <c r="B525" i="19"/>
  <c r="O524" i="19"/>
  <c r="N524" i="19"/>
  <c r="M524" i="19"/>
  <c r="L524" i="19"/>
  <c r="K524" i="19"/>
  <c r="J524" i="19"/>
  <c r="I524" i="19"/>
  <c r="H524" i="19"/>
  <c r="G524" i="19"/>
  <c r="F524" i="19"/>
  <c r="E524" i="19"/>
  <c r="D524" i="19"/>
  <c r="C524" i="19"/>
  <c r="B524" i="19"/>
  <c r="O519" i="19"/>
  <c r="N519" i="19"/>
  <c r="M519" i="19"/>
  <c r="L519" i="19"/>
  <c r="K519" i="19"/>
  <c r="J519" i="19"/>
  <c r="I519" i="19"/>
  <c r="H519" i="19"/>
  <c r="G519" i="19"/>
  <c r="F519" i="19"/>
  <c r="E519" i="19"/>
  <c r="D519" i="19"/>
  <c r="C519" i="19"/>
  <c r="B519" i="19"/>
  <c r="O518" i="19"/>
  <c r="N518" i="19"/>
  <c r="M518" i="19"/>
  <c r="L518" i="19"/>
  <c r="K518" i="19"/>
  <c r="J518" i="19"/>
  <c r="I518" i="19"/>
  <c r="H518" i="19"/>
  <c r="G518" i="19"/>
  <c r="F518" i="19"/>
  <c r="E518" i="19"/>
  <c r="D518" i="19"/>
  <c r="C518" i="19"/>
  <c r="B518" i="19"/>
  <c r="O517" i="19"/>
  <c r="N517" i="19"/>
  <c r="N520" i="19" s="1"/>
  <c r="M517" i="19"/>
  <c r="L517" i="19"/>
  <c r="K517" i="19"/>
  <c r="J517" i="19"/>
  <c r="I517" i="19"/>
  <c r="H517" i="19"/>
  <c r="G517" i="19"/>
  <c r="F517" i="19"/>
  <c r="E517" i="19"/>
  <c r="D517" i="19"/>
  <c r="C517" i="19"/>
  <c r="B517" i="19"/>
  <c r="O516" i="19"/>
  <c r="N516" i="19"/>
  <c r="M516" i="19"/>
  <c r="L516" i="19"/>
  <c r="K516" i="19"/>
  <c r="J516" i="19"/>
  <c r="I516" i="19"/>
  <c r="H516" i="19"/>
  <c r="G516" i="19"/>
  <c r="F516" i="19"/>
  <c r="E516" i="19"/>
  <c r="D516" i="19"/>
  <c r="C516" i="19"/>
  <c r="B516" i="19"/>
  <c r="O502" i="19"/>
  <c r="N502" i="19"/>
  <c r="M502" i="19"/>
  <c r="L502" i="19"/>
  <c r="K502" i="19"/>
  <c r="J502" i="19"/>
  <c r="I502" i="19"/>
  <c r="H502" i="19"/>
  <c r="G502" i="19"/>
  <c r="F502" i="19"/>
  <c r="E502" i="19"/>
  <c r="D502" i="19"/>
  <c r="C502" i="19"/>
  <c r="B502" i="19"/>
  <c r="O501" i="19"/>
  <c r="N501" i="19"/>
  <c r="M501" i="19"/>
  <c r="L501" i="19"/>
  <c r="K501" i="19"/>
  <c r="J501" i="19"/>
  <c r="I501" i="19"/>
  <c r="H501" i="19"/>
  <c r="G501" i="19"/>
  <c r="F501" i="19"/>
  <c r="E501" i="19"/>
  <c r="D501" i="19"/>
  <c r="C501" i="19"/>
  <c r="B501" i="19"/>
  <c r="O500" i="19"/>
  <c r="N500" i="19"/>
  <c r="M500" i="19"/>
  <c r="L500" i="19"/>
  <c r="K500" i="19"/>
  <c r="J500" i="19"/>
  <c r="I500" i="19"/>
  <c r="H500" i="19"/>
  <c r="G500" i="19"/>
  <c r="F500" i="19"/>
  <c r="E500" i="19"/>
  <c r="D500" i="19"/>
  <c r="C500" i="19"/>
  <c r="B500" i="19"/>
  <c r="O499" i="19"/>
  <c r="N499" i="19"/>
  <c r="M499" i="19"/>
  <c r="L499" i="19"/>
  <c r="K499" i="19"/>
  <c r="J499" i="19"/>
  <c r="I499" i="19"/>
  <c r="H499" i="19"/>
  <c r="G499" i="19"/>
  <c r="F499" i="19"/>
  <c r="E499" i="19"/>
  <c r="D499" i="19"/>
  <c r="C499" i="19"/>
  <c r="B499" i="19"/>
  <c r="O489" i="19"/>
  <c r="N489" i="19"/>
  <c r="M489" i="19"/>
  <c r="L489" i="19"/>
  <c r="K489" i="19"/>
  <c r="J489" i="19"/>
  <c r="I489" i="19"/>
  <c r="H489" i="19"/>
  <c r="G489" i="19"/>
  <c r="F489" i="19"/>
  <c r="E489" i="19"/>
  <c r="D489" i="19"/>
  <c r="C489" i="19"/>
  <c r="B489" i="19"/>
  <c r="O488" i="19"/>
  <c r="N488" i="19"/>
  <c r="M488" i="19"/>
  <c r="L488" i="19"/>
  <c r="K488" i="19"/>
  <c r="J488" i="19"/>
  <c r="I488" i="19"/>
  <c r="H488" i="19"/>
  <c r="G488" i="19"/>
  <c r="F488" i="19"/>
  <c r="E488" i="19"/>
  <c r="D488" i="19"/>
  <c r="C488" i="19"/>
  <c r="B488" i="19"/>
  <c r="O487" i="19"/>
  <c r="N487" i="19"/>
  <c r="M487" i="19"/>
  <c r="L487" i="19"/>
  <c r="K487" i="19"/>
  <c r="J487" i="19"/>
  <c r="I487" i="19"/>
  <c r="H487" i="19"/>
  <c r="G487" i="19"/>
  <c r="F487" i="19"/>
  <c r="E487" i="19"/>
  <c r="D487" i="19"/>
  <c r="C487" i="19"/>
  <c r="B487" i="19"/>
  <c r="O486" i="19"/>
  <c r="N486" i="19"/>
  <c r="M486" i="19"/>
  <c r="L486" i="19"/>
  <c r="K486" i="19"/>
  <c r="J486" i="19"/>
  <c r="J490" i="19" s="1"/>
  <c r="I486" i="19"/>
  <c r="H486" i="19"/>
  <c r="G486" i="19"/>
  <c r="F486" i="19"/>
  <c r="E486" i="19"/>
  <c r="D486" i="19"/>
  <c r="C486" i="19"/>
  <c r="B486" i="19"/>
  <c r="O483" i="19"/>
  <c r="N483" i="19"/>
  <c r="M483" i="19"/>
  <c r="L483" i="19"/>
  <c r="K483" i="19"/>
  <c r="J483" i="19"/>
  <c r="I483" i="19"/>
  <c r="H483" i="19"/>
  <c r="G483" i="19"/>
  <c r="F483" i="19"/>
  <c r="E483" i="19"/>
  <c r="D483" i="19"/>
  <c r="C483" i="19"/>
  <c r="B483" i="19"/>
  <c r="O482" i="19"/>
  <c r="N482" i="19"/>
  <c r="M482" i="19"/>
  <c r="L482" i="19"/>
  <c r="K482" i="19"/>
  <c r="J482" i="19"/>
  <c r="I482" i="19"/>
  <c r="H482" i="19"/>
  <c r="G482" i="19"/>
  <c r="F482" i="19"/>
  <c r="E482" i="19"/>
  <c r="D482" i="19"/>
  <c r="C482" i="19"/>
  <c r="B482" i="19"/>
  <c r="O481" i="19"/>
  <c r="O484" i="19" s="1"/>
  <c r="N481" i="19"/>
  <c r="M481" i="19"/>
  <c r="L481" i="19"/>
  <c r="K481" i="19"/>
  <c r="J481" i="19"/>
  <c r="I481" i="19"/>
  <c r="H481" i="19"/>
  <c r="G481" i="19"/>
  <c r="F481" i="19"/>
  <c r="E481" i="19"/>
  <c r="D481" i="19"/>
  <c r="C481" i="19"/>
  <c r="B481" i="19"/>
  <c r="O480" i="19"/>
  <c r="N480" i="19"/>
  <c r="M480" i="19"/>
  <c r="L480" i="19"/>
  <c r="K480" i="19"/>
  <c r="J480" i="19"/>
  <c r="I480" i="19"/>
  <c r="H480" i="19"/>
  <c r="G480" i="19"/>
  <c r="F480" i="19"/>
  <c r="E480" i="19"/>
  <c r="D480" i="19"/>
  <c r="C480" i="19"/>
  <c r="B480" i="19"/>
  <c r="O477" i="19"/>
  <c r="N477" i="19"/>
  <c r="M477" i="19"/>
  <c r="L477" i="19"/>
  <c r="K477" i="19"/>
  <c r="J477" i="19"/>
  <c r="I477" i="19"/>
  <c r="H477" i="19"/>
  <c r="G477" i="19"/>
  <c r="F477" i="19"/>
  <c r="E477" i="19"/>
  <c r="D477" i="19"/>
  <c r="C477" i="19"/>
  <c r="B477" i="19"/>
  <c r="O476" i="19"/>
  <c r="N476" i="19"/>
  <c r="M476" i="19"/>
  <c r="L476" i="19"/>
  <c r="K476" i="19"/>
  <c r="J476" i="19"/>
  <c r="I476" i="19"/>
  <c r="H476" i="19"/>
  <c r="G476" i="19"/>
  <c r="F476" i="19"/>
  <c r="E476" i="19"/>
  <c r="D476" i="19"/>
  <c r="C476" i="19"/>
  <c r="B476" i="19"/>
  <c r="O475" i="19"/>
  <c r="N475" i="19"/>
  <c r="M475" i="19"/>
  <c r="L475" i="19"/>
  <c r="K475" i="19"/>
  <c r="J475" i="19"/>
  <c r="I475" i="19"/>
  <c r="H475" i="19"/>
  <c r="G475" i="19"/>
  <c r="F475" i="19"/>
  <c r="E475" i="19"/>
  <c r="D475" i="19"/>
  <c r="C475" i="19"/>
  <c r="B475" i="19"/>
  <c r="O474" i="19"/>
  <c r="N474" i="19"/>
  <c r="M474" i="19"/>
  <c r="L474" i="19"/>
  <c r="K474" i="19"/>
  <c r="J474" i="19"/>
  <c r="I474" i="19"/>
  <c r="H474" i="19"/>
  <c r="G474" i="19"/>
  <c r="F474" i="19"/>
  <c r="E474" i="19"/>
  <c r="D474" i="19"/>
  <c r="C474" i="19"/>
  <c r="B474" i="19"/>
  <c r="O471" i="19"/>
  <c r="N471" i="19"/>
  <c r="M471" i="19"/>
  <c r="L471" i="19"/>
  <c r="K471" i="19"/>
  <c r="J471" i="19"/>
  <c r="I471" i="19"/>
  <c r="H471" i="19"/>
  <c r="G471" i="19"/>
  <c r="F471" i="19"/>
  <c r="E471" i="19"/>
  <c r="D471" i="19"/>
  <c r="C471" i="19"/>
  <c r="B471" i="19"/>
  <c r="O470" i="19"/>
  <c r="N470" i="19"/>
  <c r="M470" i="19"/>
  <c r="L470" i="19"/>
  <c r="K470" i="19"/>
  <c r="J470" i="19"/>
  <c r="I470" i="19"/>
  <c r="H470" i="19"/>
  <c r="G470" i="19"/>
  <c r="F470" i="19"/>
  <c r="E470" i="19"/>
  <c r="D470" i="19"/>
  <c r="C470" i="19"/>
  <c r="B470" i="19"/>
  <c r="O469" i="19"/>
  <c r="N469" i="19"/>
  <c r="M469" i="19"/>
  <c r="L469" i="19"/>
  <c r="K469" i="19"/>
  <c r="J469" i="19"/>
  <c r="I469" i="19"/>
  <c r="H469" i="19"/>
  <c r="G469" i="19"/>
  <c r="F469" i="19"/>
  <c r="E469" i="19"/>
  <c r="D469" i="19"/>
  <c r="C469" i="19"/>
  <c r="B469" i="19"/>
  <c r="O468" i="19"/>
  <c r="N468" i="19"/>
  <c r="M468" i="19"/>
  <c r="L468" i="19"/>
  <c r="K468" i="19"/>
  <c r="J468" i="19"/>
  <c r="I468" i="19"/>
  <c r="H468" i="19"/>
  <c r="G468" i="19"/>
  <c r="F468" i="19"/>
  <c r="E468" i="19"/>
  <c r="D468" i="19"/>
  <c r="C468" i="19"/>
  <c r="B468" i="19"/>
  <c r="O464" i="19"/>
  <c r="O510" i="19" s="1"/>
  <c r="N464" i="19"/>
  <c r="M464" i="19"/>
  <c r="M510" i="19" s="1"/>
  <c r="L464" i="19"/>
  <c r="K464" i="19"/>
  <c r="J464" i="19"/>
  <c r="J510" i="19" s="1"/>
  <c r="I464" i="19"/>
  <c r="H464" i="19"/>
  <c r="H510" i="19" s="1"/>
  <c r="G464" i="19"/>
  <c r="G510" i="19" s="1"/>
  <c r="F464" i="19"/>
  <c r="F510" i="19" s="1"/>
  <c r="E464" i="19"/>
  <c r="D464" i="19"/>
  <c r="C464" i="19"/>
  <c r="C510" i="19" s="1"/>
  <c r="B464" i="19"/>
  <c r="O463" i="19"/>
  <c r="O509" i="19" s="1"/>
  <c r="N463" i="19"/>
  <c r="M463" i="19"/>
  <c r="L463" i="19"/>
  <c r="L509" i="19" s="1"/>
  <c r="K463" i="19"/>
  <c r="J463" i="19"/>
  <c r="J509" i="19" s="1"/>
  <c r="I463" i="19"/>
  <c r="I509" i="19" s="1"/>
  <c r="H463" i="19"/>
  <c r="H509" i="19" s="1"/>
  <c r="G463" i="19"/>
  <c r="F463" i="19"/>
  <c r="E463" i="19"/>
  <c r="E509" i="19" s="1"/>
  <c r="D463" i="19"/>
  <c r="C463" i="19"/>
  <c r="C509" i="19" s="1"/>
  <c r="B463" i="19"/>
  <c r="O462" i="19"/>
  <c r="N462" i="19"/>
  <c r="N508" i="19" s="1"/>
  <c r="M462" i="19"/>
  <c r="L462" i="19"/>
  <c r="L508" i="19" s="1"/>
  <c r="K462" i="19"/>
  <c r="K508" i="19" s="1"/>
  <c r="J462" i="19"/>
  <c r="J508" i="19" s="1"/>
  <c r="I462" i="19"/>
  <c r="H462" i="19"/>
  <c r="G462" i="19"/>
  <c r="G508" i="19" s="1"/>
  <c r="F462" i="19"/>
  <c r="E462" i="19"/>
  <c r="E508" i="19" s="1"/>
  <c r="D462" i="19"/>
  <c r="C462" i="19"/>
  <c r="B462" i="19"/>
  <c r="B508" i="19" s="1"/>
  <c r="O461" i="19"/>
  <c r="N461" i="19"/>
  <c r="N507" i="19" s="1"/>
  <c r="M461" i="19"/>
  <c r="L461" i="19"/>
  <c r="K461" i="19"/>
  <c r="J461" i="19"/>
  <c r="I461" i="19"/>
  <c r="I507" i="19" s="1"/>
  <c r="H461" i="19"/>
  <c r="G461" i="19"/>
  <c r="G507" i="19" s="1"/>
  <c r="F461" i="19"/>
  <c r="E461" i="19"/>
  <c r="D461" i="19"/>
  <c r="D507" i="19" s="1"/>
  <c r="C461" i="19"/>
  <c r="B461" i="19"/>
  <c r="O457" i="19"/>
  <c r="N457" i="19"/>
  <c r="N648" i="19" s="1"/>
  <c r="N655" i="19" s="1"/>
  <c r="M457" i="19"/>
  <c r="M648" i="19" s="1"/>
  <c r="M655" i="19" s="1"/>
  <c r="L457" i="19"/>
  <c r="L648" i="19" s="1"/>
  <c r="L655" i="19" s="1"/>
  <c r="K457" i="19"/>
  <c r="K648" i="19" s="1"/>
  <c r="K655" i="19" s="1"/>
  <c r="J457" i="19"/>
  <c r="J648" i="19" s="1"/>
  <c r="J655" i="19" s="1"/>
  <c r="I457" i="19"/>
  <c r="I648" i="19" s="1"/>
  <c r="I655" i="19" s="1"/>
  <c r="H457" i="19"/>
  <c r="H648" i="19" s="1"/>
  <c r="H655" i="19" s="1"/>
  <c r="G457" i="19"/>
  <c r="G648" i="19" s="1"/>
  <c r="G655" i="19" s="1"/>
  <c r="F457" i="19"/>
  <c r="F648" i="19" s="1"/>
  <c r="F655" i="19" s="1"/>
  <c r="E457" i="19"/>
  <c r="E648" i="19" s="1"/>
  <c r="E655" i="19" s="1"/>
  <c r="D457" i="19"/>
  <c r="D648" i="19" s="1"/>
  <c r="D655" i="19" s="1"/>
  <c r="C457" i="19"/>
  <c r="B457" i="19"/>
  <c r="B648" i="19" s="1"/>
  <c r="B655" i="19" s="1"/>
  <c r="O456" i="19"/>
  <c r="N456" i="19"/>
  <c r="M456" i="19"/>
  <c r="L456" i="19"/>
  <c r="K456" i="19"/>
  <c r="J456" i="19"/>
  <c r="I456" i="19"/>
  <c r="H456" i="19"/>
  <c r="G456" i="19"/>
  <c r="F456" i="19"/>
  <c r="E456" i="19"/>
  <c r="D456" i="19"/>
  <c r="C456" i="19"/>
  <c r="B456" i="19"/>
  <c r="O455" i="19"/>
  <c r="N455" i="19"/>
  <c r="M455" i="19"/>
  <c r="L455" i="19"/>
  <c r="K455" i="19"/>
  <c r="J455" i="19"/>
  <c r="I455" i="19"/>
  <c r="H455" i="19"/>
  <c r="G455" i="19"/>
  <c r="F455" i="19"/>
  <c r="E455" i="19"/>
  <c r="D455" i="19"/>
  <c r="C455" i="19"/>
  <c r="B455" i="19"/>
  <c r="O454" i="19"/>
  <c r="N454" i="19"/>
  <c r="M454" i="19"/>
  <c r="L454" i="19"/>
  <c r="K454" i="19"/>
  <c r="J454" i="19"/>
  <c r="I454" i="19"/>
  <c r="H454" i="19"/>
  <c r="G454" i="19"/>
  <c r="F454" i="19"/>
  <c r="E454" i="19"/>
  <c r="D454" i="19"/>
  <c r="C454" i="19"/>
  <c r="B454" i="19"/>
  <c r="O451" i="19"/>
  <c r="N451" i="19"/>
  <c r="M451" i="19"/>
  <c r="L451" i="19"/>
  <c r="K451" i="19"/>
  <c r="J451" i="19"/>
  <c r="I451" i="19"/>
  <c r="H451" i="19"/>
  <c r="G451" i="19"/>
  <c r="F451" i="19"/>
  <c r="E451" i="19"/>
  <c r="D451" i="19"/>
  <c r="C451" i="19"/>
  <c r="B451" i="19"/>
  <c r="O450" i="19"/>
  <c r="N450" i="19"/>
  <c r="M450" i="19"/>
  <c r="L450" i="19"/>
  <c r="K450" i="19"/>
  <c r="J450" i="19"/>
  <c r="I450" i="19"/>
  <c r="H450" i="19"/>
  <c r="G450" i="19"/>
  <c r="F450" i="19"/>
  <c r="E450" i="19"/>
  <c r="D450" i="19"/>
  <c r="C450" i="19"/>
  <c r="B450" i="19"/>
  <c r="O449" i="19"/>
  <c r="N449" i="19"/>
  <c r="M449" i="19"/>
  <c r="L449" i="19"/>
  <c r="K449" i="19"/>
  <c r="J449" i="19"/>
  <c r="I449" i="19"/>
  <c r="H449" i="19"/>
  <c r="G449" i="19"/>
  <c r="F449" i="19"/>
  <c r="E449" i="19"/>
  <c r="D449" i="19"/>
  <c r="C449" i="19"/>
  <c r="B449" i="19"/>
  <c r="O448" i="19"/>
  <c r="N448" i="19"/>
  <c r="M448" i="19"/>
  <c r="L448" i="19"/>
  <c r="K448" i="19"/>
  <c r="J448" i="19"/>
  <c r="I448" i="19"/>
  <c r="H448" i="19"/>
  <c r="G448" i="19"/>
  <c r="F448" i="19"/>
  <c r="E448" i="19"/>
  <c r="D448" i="19"/>
  <c r="C448" i="19"/>
  <c r="B448" i="19"/>
  <c r="O444" i="19"/>
  <c r="N444" i="19"/>
  <c r="M444" i="19"/>
  <c r="L444" i="19"/>
  <c r="K444" i="19"/>
  <c r="J444" i="19"/>
  <c r="I444" i="19"/>
  <c r="H444" i="19"/>
  <c r="G444" i="19"/>
  <c r="F444" i="19"/>
  <c r="E444" i="19"/>
  <c r="D444" i="19"/>
  <c r="C444" i="19"/>
  <c r="B444" i="19"/>
  <c r="O443" i="19"/>
  <c r="N443" i="19"/>
  <c r="M443" i="19"/>
  <c r="L443" i="19"/>
  <c r="K443" i="19"/>
  <c r="J443" i="19"/>
  <c r="I443" i="19"/>
  <c r="H443" i="19"/>
  <c r="G443" i="19"/>
  <c r="F443" i="19"/>
  <c r="E443" i="19"/>
  <c r="D443" i="19"/>
  <c r="C443" i="19"/>
  <c r="B443" i="19"/>
  <c r="O442" i="19"/>
  <c r="N442" i="19"/>
  <c r="M442" i="19"/>
  <c r="L442" i="19"/>
  <c r="K442" i="19"/>
  <c r="J442" i="19"/>
  <c r="I442" i="19"/>
  <c r="H442" i="19"/>
  <c r="G442" i="19"/>
  <c r="F442" i="19"/>
  <c r="E442" i="19"/>
  <c r="D442" i="19"/>
  <c r="C442" i="19"/>
  <c r="B442" i="19"/>
  <c r="O441" i="19"/>
  <c r="N441" i="19"/>
  <c r="M441" i="19"/>
  <c r="L441" i="19"/>
  <c r="K441" i="19"/>
  <c r="J441" i="19"/>
  <c r="I441" i="19"/>
  <c r="H441" i="19"/>
  <c r="G441" i="19"/>
  <c r="F441" i="19"/>
  <c r="E441" i="19"/>
  <c r="D441" i="19"/>
  <c r="C441" i="19"/>
  <c r="B441" i="19"/>
  <c r="O438" i="19"/>
  <c r="N438" i="19"/>
  <c r="M438" i="19"/>
  <c r="L438" i="19"/>
  <c r="K438" i="19"/>
  <c r="J438" i="19"/>
  <c r="I438" i="19"/>
  <c r="H438" i="19"/>
  <c r="G438" i="19"/>
  <c r="F438" i="19"/>
  <c r="E438" i="19"/>
  <c r="D438" i="19"/>
  <c r="C438" i="19"/>
  <c r="B438" i="19"/>
  <c r="O437" i="19"/>
  <c r="N437" i="19"/>
  <c r="M437" i="19"/>
  <c r="L437" i="19"/>
  <c r="K437" i="19"/>
  <c r="J437" i="19"/>
  <c r="I437" i="19"/>
  <c r="H437" i="19"/>
  <c r="G437" i="19"/>
  <c r="F437" i="19"/>
  <c r="E437" i="19"/>
  <c r="D437" i="19"/>
  <c r="C437" i="19"/>
  <c r="B437" i="19"/>
  <c r="O436" i="19"/>
  <c r="N436" i="19"/>
  <c r="M436" i="19"/>
  <c r="L436" i="19"/>
  <c r="K436" i="19"/>
  <c r="J436" i="19"/>
  <c r="I436" i="19"/>
  <c r="H436" i="19"/>
  <c r="G436" i="19"/>
  <c r="F436" i="19"/>
  <c r="E436" i="19"/>
  <c r="D436" i="19"/>
  <c r="C436" i="19"/>
  <c r="B436" i="19"/>
  <c r="O435" i="19"/>
  <c r="N435" i="19"/>
  <c r="M435" i="19"/>
  <c r="L435" i="19"/>
  <c r="K435" i="19"/>
  <c r="J435" i="19"/>
  <c r="I435" i="19"/>
  <c r="H435" i="19"/>
  <c r="G435" i="19"/>
  <c r="F435" i="19"/>
  <c r="E435" i="19"/>
  <c r="D435" i="19"/>
  <c r="C435" i="19"/>
  <c r="B435" i="19"/>
  <c r="O431" i="19"/>
  <c r="O425" i="19"/>
  <c r="O419" i="19"/>
  <c r="O414" i="19"/>
  <c r="N414" i="19"/>
  <c r="M414" i="19"/>
  <c r="L414" i="19"/>
  <c r="K414" i="19"/>
  <c r="J414" i="19"/>
  <c r="I414" i="19"/>
  <c r="H414" i="19"/>
  <c r="G414" i="19"/>
  <c r="F414" i="19"/>
  <c r="E414" i="19"/>
  <c r="D414" i="19"/>
  <c r="C414" i="19"/>
  <c r="B414" i="19"/>
  <c r="O413" i="19"/>
  <c r="N413" i="19"/>
  <c r="M413" i="19"/>
  <c r="L413" i="19"/>
  <c r="K413" i="19"/>
  <c r="J413" i="19"/>
  <c r="I413" i="19"/>
  <c r="H413" i="19"/>
  <c r="G413" i="19"/>
  <c r="F413" i="19"/>
  <c r="E413" i="19"/>
  <c r="D413" i="19"/>
  <c r="C413" i="19"/>
  <c r="B413" i="19"/>
  <c r="O412" i="19"/>
  <c r="N412" i="19"/>
  <c r="M412" i="19"/>
  <c r="L412" i="19"/>
  <c r="K412" i="19"/>
  <c r="J412" i="19"/>
  <c r="I412" i="19"/>
  <c r="H412" i="19"/>
  <c r="G412" i="19"/>
  <c r="F412" i="19"/>
  <c r="E412" i="19"/>
  <c r="D412" i="19"/>
  <c r="C412" i="19"/>
  <c r="B412" i="19"/>
  <c r="O411" i="19"/>
  <c r="N411" i="19"/>
  <c r="M411" i="19"/>
  <c r="L411" i="19"/>
  <c r="K411" i="19"/>
  <c r="J411" i="19"/>
  <c r="I411" i="19"/>
  <c r="H411" i="19"/>
  <c r="G411" i="19"/>
  <c r="F411" i="19"/>
  <c r="E411" i="19"/>
  <c r="D411" i="19"/>
  <c r="C411" i="19"/>
  <c r="B411" i="19"/>
  <c r="O408" i="19"/>
  <c r="N408" i="19"/>
  <c r="M408" i="19"/>
  <c r="L408" i="19"/>
  <c r="K408" i="19"/>
  <c r="J408" i="19"/>
  <c r="I408" i="19"/>
  <c r="H408" i="19"/>
  <c r="G408" i="19"/>
  <c r="F408" i="19"/>
  <c r="E408" i="19"/>
  <c r="E409" i="19" s="1"/>
  <c r="D408" i="19"/>
  <c r="C408" i="19"/>
  <c r="B408" i="19"/>
  <c r="O407" i="19"/>
  <c r="N407" i="19"/>
  <c r="M407" i="19"/>
  <c r="L407" i="19"/>
  <c r="K407" i="19"/>
  <c r="J407" i="19"/>
  <c r="I407" i="19"/>
  <c r="H407" i="19"/>
  <c r="G407" i="19"/>
  <c r="F407" i="19"/>
  <c r="E407" i="19"/>
  <c r="D407" i="19"/>
  <c r="C407" i="19"/>
  <c r="B407" i="19"/>
  <c r="O406" i="19"/>
  <c r="N406" i="19"/>
  <c r="M406" i="19"/>
  <c r="L406" i="19"/>
  <c r="K406" i="19"/>
  <c r="J406" i="19"/>
  <c r="I406" i="19"/>
  <c r="H406" i="19"/>
  <c r="G406" i="19"/>
  <c r="F406" i="19"/>
  <c r="E406" i="19"/>
  <c r="D406" i="19"/>
  <c r="C406" i="19"/>
  <c r="B406" i="19"/>
  <c r="O405" i="19"/>
  <c r="N405" i="19"/>
  <c r="M405" i="19"/>
  <c r="L405" i="19"/>
  <c r="K405" i="19"/>
  <c r="J405" i="19"/>
  <c r="I405" i="19"/>
  <c r="H405" i="19"/>
  <c r="G405" i="19"/>
  <c r="F405" i="19"/>
  <c r="E405" i="19"/>
  <c r="D405" i="19"/>
  <c r="C405" i="19"/>
  <c r="B405" i="19"/>
  <c r="O402" i="19"/>
  <c r="N402" i="19"/>
  <c r="M402" i="19"/>
  <c r="M361" i="19" s="1"/>
  <c r="L402" i="19"/>
  <c r="K402" i="19"/>
  <c r="K361" i="19" s="1"/>
  <c r="J402" i="19"/>
  <c r="J361" i="19" s="1"/>
  <c r="I402" i="19"/>
  <c r="I458" i="19" s="1"/>
  <c r="H402" i="19"/>
  <c r="G402" i="19"/>
  <c r="G452" i="19" s="1"/>
  <c r="F402" i="19"/>
  <c r="F452" i="19" s="1"/>
  <c r="E402" i="19"/>
  <c r="E445" i="19" s="1"/>
  <c r="D402" i="19"/>
  <c r="D409" i="19" s="1"/>
  <c r="C402" i="19"/>
  <c r="C373" i="19" s="1"/>
  <c r="B402" i="19"/>
  <c r="O401" i="19"/>
  <c r="N401" i="19"/>
  <c r="M401" i="19"/>
  <c r="L401" i="19"/>
  <c r="K401" i="19"/>
  <c r="J401" i="19"/>
  <c r="I401" i="19"/>
  <c r="H401" i="19"/>
  <c r="G401" i="19"/>
  <c r="F401" i="19"/>
  <c r="E401" i="19"/>
  <c r="D401" i="19"/>
  <c r="C401" i="19"/>
  <c r="B401" i="19"/>
  <c r="O400" i="19"/>
  <c r="N400" i="19"/>
  <c r="M400" i="19"/>
  <c r="L400" i="19"/>
  <c r="K400" i="19"/>
  <c r="J400" i="19"/>
  <c r="I400" i="19"/>
  <c r="H400" i="19"/>
  <c r="G400" i="19"/>
  <c r="F400" i="19"/>
  <c r="E400" i="19"/>
  <c r="D400" i="19"/>
  <c r="C400" i="19"/>
  <c r="B400" i="19"/>
  <c r="O399" i="19"/>
  <c r="N399" i="19"/>
  <c r="M399" i="19"/>
  <c r="L399" i="19"/>
  <c r="K399" i="19"/>
  <c r="J399" i="19"/>
  <c r="I399" i="19"/>
  <c r="H399" i="19"/>
  <c r="G399" i="19"/>
  <c r="F399" i="19"/>
  <c r="E399" i="19"/>
  <c r="D399" i="19"/>
  <c r="C399" i="19"/>
  <c r="B399" i="19"/>
  <c r="O396" i="19"/>
  <c r="N396" i="19"/>
  <c r="N397" i="19" s="1"/>
  <c r="M396" i="19"/>
  <c r="L396" i="19"/>
  <c r="K396" i="19"/>
  <c r="J396" i="19"/>
  <c r="I396" i="19"/>
  <c r="H396" i="19"/>
  <c r="G396" i="19"/>
  <c r="F396" i="19"/>
  <c r="F397" i="19" s="1"/>
  <c r="E396" i="19"/>
  <c r="D396" i="19"/>
  <c r="C396" i="19"/>
  <c r="B396" i="19"/>
  <c r="B397" i="19" s="1"/>
  <c r="O395" i="19"/>
  <c r="N395" i="19"/>
  <c r="M395" i="19"/>
  <c r="L395" i="19"/>
  <c r="K395" i="19"/>
  <c r="J395" i="19"/>
  <c r="I395" i="19"/>
  <c r="H395" i="19"/>
  <c r="G395" i="19"/>
  <c r="F395" i="19"/>
  <c r="E395" i="19"/>
  <c r="D395" i="19"/>
  <c r="C395" i="19"/>
  <c r="B395" i="19"/>
  <c r="O394" i="19"/>
  <c r="N394" i="19"/>
  <c r="M394" i="19"/>
  <c r="L394" i="19"/>
  <c r="K394" i="19"/>
  <c r="J394" i="19"/>
  <c r="I394" i="19"/>
  <c r="H394" i="19"/>
  <c r="G394" i="19"/>
  <c r="F394" i="19"/>
  <c r="E394" i="19"/>
  <c r="D394" i="19"/>
  <c r="C394" i="19"/>
  <c r="B394" i="19"/>
  <c r="O393" i="19"/>
  <c r="N393" i="19"/>
  <c r="M393" i="19"/>
  <c r="L393" i="19"/>
  <c r="K393" i="19"/>
  <c r="J393" i="19"/>
  <c r="I393" i="19"/>
  <c r="H393" i="19"/>
  <c r="G393" i="19"/>
  <c r="F393" i="19"/>
  <c r="E393" i="19"/>
  <c r="D393" i="19"/>
  <c r="C393" i="19"/>
  <c r="B393" i="19"/>
  <c r="B391" i="19"/>
  <c r="O390" i="19"/>
  <c r="N390" i="19"/>
  <c r="M390" i="19"/>
  <c r="L390" i="19"/>
  <c r="L391" i="19" s="1"/>
  <c r="K390" i="19"/>
  <c r="J390" i="19"/>
  <c r="I390" i="19"/>
  <c r="H390" i="19"/>
  <c r="H391" i="19" s="1"/>
  <c r="G390" i="19"/>
  <c r="F390" i="19"/>
  <c r="E390" i="19"/>
  <c r="E391" i="19" s="1"/>
  <c r="D390" i="19"/>
  <c r="C390" i="19"/>
  <c r="B390" i="19"/>
  <c r="O389" i="19"/>
  <c r="N389" i="19"/>
  <c r="M389" i="19"/>
  <c r="L389" i="19"/>
  <c r="K389" i="19"/>
  <c r="J389" i="19"/>
  <c r="I389" i="19"/>
  <c r="H389" i="19"/>
  <c r="G389" i="19"/>
  <c r="F389" i="19"/>
  <c r="E389" i="19"/>
  <c r="D389" i="19"/>
  <c r="C389" i="19"/>
  <c r="B389" i="19"/>
  <c r="O388" i="19"/>
  <c r="N388" i="19"/>
  <c r="M388" i="19"/>
  <c r="L388" i="19"/>
  <c r="K388" i="19"/>
  <c r="J388" i="19"/>
  <c r="I388" i="19"/>
  <c r="H388" i="19"/>
  <c r="G388" i="19"/>
  <c r="F388" i="19"/>
  <c r="E388" i="19"/>
  <c r="D388" i="19"/>
  <c r="C388" i="19"/>
  <c r="B388" i="19"/>
  <c r="O387" i="19"/>
  <c r="N387" i="19"/>
  <c r="M387" i="19"/>
  <c r="L387" i="19"/>
  <c r="K387" i="19"/>
  <c r="J387" i="19"/>
  <c r="I387" i="19"/>
  <c r="H387" i="19"/>
  <c r="G387" i="19"/>
  <c r="F387" i="19"/>
  <c r="E387" i="19"/>
  <c r="D387" i="19"/>
  <c r="C387" i="19"/>
  <c r="B387" i="19"/>
  <c r="L385" i="19"/>
  <c r="O384" i="19"/>
  <c r="N384" i="19"/>
  <c r="N385" i="19" s="1"/>
  <c r="M384" i="19"/>
  <c r="L384" i="19"/>
  <c r="K384" i="19"/>
  <c r="J384" i="19"/>
  <c r="J385" i="19" s="1"/>
  <c r="I384" i="19"/>
  <c r="H384" i="19"/>
  <c r="H385" i="19" s="1"/>
  <c r="G384" i="19"/>
  <c r="F384" i="19"/>
  <c r="F385" i="19" s="1"/>
  <c r="E384" i="19"/>
  <c r="D384" i="19"/>
  <c r="D385" i="19" s="1"/>
  <c r="C384" i="19"/>
  <c r="B384" i="19"/>
  <c r="B385" i="19" s="1"/>
  <c r="O383" i="19"/>
  <c r="N383" i="19"/>
  <c r="M383" i="19"/>
  <c r="L383" i="19"/>
  <c r="K383" i="19"/>
  <c r="J383" i="19"/>
  <c r="I383" i="19"/>
  <c r="H383" i="19"/>
  <c r="G383" i="19"/>
  <c r="F383" i="19"/>
  <c r="E383" i="19"/>
  <c r="D383" i="19"/>
  <c r="C383" i="19"/>
  <c r="B383" i="19"/>
  <c r="O382" i="19"/>
  <c r="N382" i="19"/>
  <c r="M382" i="19"/>
  <c r="L382" i="19"/>
  <c r="K382" i="19"/>
  <c r="J382" i="19"/>
  <c r="I382" i="19"/>
  <c r="H382" i="19"/>
  <c r="G382" i="19"/>
  <c r="F382" i="19"/>
  <c r="E382" i="19"/>
  <c r="D382" i="19"/>
  <c r="C382" i="19"/>
  <c r="B382" i="19"/>
  <c r="O381" i="19"/>
  <c r="N381" i="19"/>
  <c r="M381" i="19"/>
  <c r="L381" i="19"/>
  <c r="K381" i="19"/>
  <c r="J381" i="19"/>
  <c r="I381" i="19"/>
  <c r="H381" i="19"/>
  <c r="G381" i="19"/>
  <c r="F381" i="19"/>
  <c r="E381" i="19"/>
  <c r="D381" i="19"/>
  <c r="C381" i="19"/>
  <c r="B381" i="19"/>
  <c r="O378" i="19"/>
  <c r="N378" i="19"/>
  <c r="N636" i="19" s="1"/>
  <c r="M378" i="19"/>
  <c r="M379" i="19" s="1"/>
  <c r="L378" i="19"/>
  <c r="K378" i="19"/>
  <c r="J378" i="19"/>
  <c r="I378" i="19"/>
  <c r="I379" i="19" s="1"/>
  <c r="H378" i="19"/>
  <c r="G378" i="19"/>
  <c r="F378" i="19"/>
  <c r="E378" i="19"/>
  <c r="E379" i="19" s="1"/>
  <c r="D378" i="19"/>
  <c r="D379" i="19" s="1"/>
  <c r="C378" i="19"/>
  <c r="B378" i="19"/>
  <c r="B379" i="19" s="1"/>
  <c r="O377" i="19"/>
  <c r="N377" i="19"/>
  <c r="M377" i="19"/>
  <c r="L377" i="19"/>
  <c r="K377" i="19"/>
  <c r="J377" i="19"/>
  <c r="I377" i="19"/>
  <c r="H377" i="19"/>
  <c r="G377" i="19"/>
  <c r="F377" i="19"/>
  <c r="E377" i="19"/>
  <c r="D377" i="19"/>
  <c r="C377" i="19"/>
  <c r="B377" i="19"/>
  <c r="O376" i="19"/>
  <c r="N376" i="19"/>
  <c r="M376" i="19"/>
  <c r="L376" i="19"/>
  <c r="K376" i="19"/>
  <c r="J376" i="19"/>
  <c r="I376" i="19"/>
  <c r="H376" i="19"/>
  <c r="G376" i="19"/>
  <c r="F376" i="19"/>
  <c r="E376" i="19"/>
  <c r="D376" i="19"/>
  <c r="C376" i="19"/>
  <c r="B376" i="19"/>
  <c r="O375" i="19"/>
  <c r="N375" i="19"/>
  <c r="M375" i="19"/>
  <c r="L375" i="19"/>
  <c r="K375" i="19"/>
  <c r="J375" i="19"/>
  <c r="I375" i="19"/>
  <c r="H375" i="19"/>
  <c r="G375" i="19"/>
  <c r="F375" i="19"/>
  <c r="E375" i="19"/>
  <c r="D375" i="19"/>
  <c r="C375" i="19"/>
  <c r="B375" i="19"/>
  <c r="O372" i="19"/>
  <c r="O373" i="19" s="1"/>
  <c r="N372" i="19"/>
  <c r="N373" i="19" s="1"/>
  <c r="M372" i="19"/>
  <c r="M373" i="19" s="1"/>
  <c r="L372" i="19"/>
  <c r="L373" i="19" s="1"/>
  <c r="K372" i="19"/>
  <c r="J372" i="19"/>
  <c r="J373" i="19" s="1"/>
  <c r="I372" i="19"/>
  <c r="I373" i="19" s="1"/>
  <c r="H372" i="19"/>
  <c r="H373" i="19" s="1"/>
  <c r="G372" i="19"/>
  <c r="G373" i="19" s="1"/>
  <c r="F372" i="19"/>
  <c r="E372" i="19"/>
  <c r="D372" i="19"/>
  <c r="D373" i="19" s="1"/>
  <c r="C372" i="19"/>
  <c r="B372" i="19"/>
  <c r="B373" i="19" s="1"/>
  <c r="O371" i="19"/>
  <c r="N371" i="19"/>
  <c r="M371" i="19"/>
  <c r="L371" i="19"/>
  <c r="K371" i="19"/>
  <c r="J371" i="19"/>
  <c r="I371" i="19"/>
  <c r="H371" i="19"/>
  <c r="G371" i="19"/>
  <c r="F371" i="19"/>
  <c r="E371" i="19"/>
  <c r="D371" i="19"/>
  <c r="C371" i="19"/>
  <c r="B371" i="19"/>
  <c r="O370" i="19"/>
  <c r="N370" i="19"/>
  <c r="M370" i="19"/>
  <c r="L370" i="19"/>
  <c r="K370" i="19"/>
  <c r="J370" i="19"/>
  <c r="I370" i="19"/>
  <c r="H370" i="19"/>
  <c r="G370" i="19"/>
  <c r="F370" i="19"/>
  <c r="E370" i="19"/>
  <c r="D370" i="19"/>
  <c r="C370" i="19"/>
  <c r="B370" i="19"/>
  <c r="O369" i="19"/>
  <c r="N369" i="19"/>
  <c r="M369" i="19"/>
  <c r="L369" i="19"/>
  <c r="K369" i="19"/>
  <c r="J369" i="19"/>
  <c r="I369" i="19"/>
  <c r="H369" i="19"/>
  <c r="G369" i="19"/>
  <c r="F369" i="19"/>
  <c r="E369" i="19"/>
  <c r="D369" i="19"/>
  <c r="C369" i="19"/>
  <c r="B369" i="19"/>
  <c r="B367" i="19"/>
  <c r="O366" i="19"/>
  <c r="N366" i="19"/>
  <c r="N367" i="19" s="1"/>
  <c r="M366" i="19"/>
  <c r="M367" i="19" s="1"/>
  <c r="L366" i="19"/>
  <c r="L367" i="19" s="1"/>
  <c r="K366" i="19"/>
  <c r="J366" i="19"/>
  <c r="J367" i="19" s="1"/>
  <c r="I366" i="19"/>
  <c r="H366" i="19"/>
  <c r="H367" i="19" s="1"/>
  <c r="G366" i="19"/>
  <c r="G367" i="19" s="1"/>
  <c r="F366" i="19"/>
  <c r="F367" i="19" s="1"/>
  <c r="E366" i="19"/>
  <c r="D366" i="19"/>
  <c r="D367" i="19" s="1"/>
  <c r="C366" i="19"/>
  <c r="B366" i="19"/>
  <c r="O365" i="19"/>
  <c r="N365" i="19"/>
  <c r="M365" i="19"/>
  <c r="L365" i="19"/>
  <c r="K365" i="19"/>
  <c r="J365" i="19"/>
  <c r="I365" i="19"/>
  <c r="H365" i="19"/>
  <c r="G365" i="19"/>
  <c r="F365" i="19"/>
  <c r="E365" i="19"/>
  <c r="D365" i="19"/>
  <c r="C365" i="19"/>
  <c r="B365" i="19"/>
  <c r="O364" i="19"/>
  <c r="N364" i="19"/>
  <c r="M364" i="19"/>
  <c r="L364" i="19"/>
  <c r="K364" i="19"/>
  <c r="J364" i="19"/>
  <c r="I364" i="19"/>
  <c r="H364" i="19"/>
  <c r="G364" i="19"/>
  <c r="F364" i="19"/>
  <c r="E364" i="19"/>
  <c r="D364" i="19"/>
  <c r="C364" i="19"/>
  <c r="B364" i="19"/>
  <c r="O363" i="19"/>
  <c r="N363" i="19"/>
  <c r="M363" i="19"/>
  <c r="L363" i="19"/>
  <c r="K363" i="19"/>
  <c r="J363" i="19"/>
  <c r="I363" i="19"/>
  <c r="H363" i="19"/>
  <c r="G363" i="19"/>
  <c r="F363" i="19"/>
  <c r="E363" i="19"/>
  <c r="D363" i="19"/>
  <c r="C363" i="19"/>
  <c r="B363" i="19"/>
  <c r="H361" i="19"/>
  <c r="G361" i="19"/>
  <c r="L361" i="19"/>
  <c r="D361" i="19"/>
  <c r="O354" i="19"/>
  <c r="N354" i="19"/>
  <c r="N355" i="19" s="1"/>
  <c r="M354" i="19"/>
  <c r="L354" i="19"/>
  <c r="L355" i="19" s="1"/>
  <c r="K354" i="19"/>
  <c r="J354" i="19"/>
  <c r="J355" i="19" s="1"/>
  <c r="I354" i="19"/>
  <c r="H354" i="19"/>
  <c r="H355" i="19" s="1"/>
  <c r="G354" i="19"/>
  <c r="G355" i="19" s="1"/>
  <c r="F354" i="19"/>
  <c r="E354" i="19"/>
  <c r="E355" i="19" s="1"/>
  <c r="D354" i="19"/>
  <c r="D355" i="19" s="1"/>
  <c r="C354" i="19"/>
  <c r="B354" i="19"/>
  <c r="B355" i="19" s="1"/>
  <c r="O353" i="19"/>
  <c r="N353" i="19"/>
  <c r="M353" i="19"/>
  <c r="L353" i="19"/>
  <c r="K353" i="19"/>
  <c r="J353" i="19"/>
  <c r="I353" i="19"/>
  <c r="H353" i="19"/>
  <c r="G353" i="19"/>
  <c r="F353" i="19"/>
  <c r="E353" i="19"/>
  <c r="D353" i="19"/>
  <c r="C353" i="19"/>
  <c r="B353" i="19"/>
  <c r="O352" i="19"/>
  <c r="N352" i="19"/>
  <c r="M352" i="19"/>
  <c r="L352" i="19"/>
  <c r="K352" i="19"/>
  <c r="J352" i="19"/>
  <c r="I352" i="19"/>
  <c r="H352" i="19"/>
  <c r="G352" i="19"/>
  <c r="F352" i="19"/>
  <c r="E352" i="19"/>
  <c r="D352" i="19"/>
  <c r="C352" i="19"/>
  <c r="B352" i="19"/>
  <c r="O351" i="19"/>
  <c r="N351" i="19"/>
  <c r="M351" i="19"/>
  <c r="L351" i="19"/>
  <c r="K351" i="19"/>
  <c r="J351" i="19"/>
  <c r="I351" i="19"/>
  <c r="H351" i="19"/>
  <c r="G351" i="19"/>
  <c r="F351" i="19"/>
  <c r="E351" i="19"/>
  <c r="D351" i="19"/>
  <c r="C351" i="19"/>
  <c r="B351" i="19"/>
  <c r="BL213" i="19"/>
  <c r="BL215" i="19" s="1"/>
  <c r="BK213" i="19"/>
  <c r="BK215" i="19" s="1"/>
  <c r="BJ213" i="19"/>
  <c r="BJ215" i="19" s="1"/>
  <c r="BI213" i="19"/>
  <c r="BI215" i="19" s="1"/>
  <c r="BH213" i="19"/>
  <c r="BH215" i="19" s="1"/>
  <c r="BG213" i="19"/>
  <c r="BG215" i="19" s="1"/>
  <c r="BF213" i="19"/>
  <c r="BF215" i="19" s="1"/>
  <c r="BE213" i="19"/>
  <c r="BE215" i="19" s="1"/>
  <c r="BD213" i="19"/>
  <c r="BD215" i="19" s="1"/>
  <c r="BC213" i="19"/>
  <c r="BC215" i="19" s="1"/>
  <c r="BB213" i="19"/>
  <c r="BB215" i="19" s="1"/>
  <c r="BA213" i="19"/>
  <c r="BA215" i="19" s="1"/>
  <c r="AZ213" i="19"/>
  <c r="AZ215" i="19" s="1"/>
  <c r="AY213" i="19"/>
  <c r="AY215" i="19" s="1"/>
  <c r="AX213" i="19"/>
  <c r="AX215" i="19" s="1"/>
  <c r="AW213" i="19"/>
  <c r="AW215" i="19" s="1"/>
  <c r="C541" i="19" s="1"/>
  <c r="AV213" i="19"/>
  <c r="AV215" i="19" s="1"/>
  <c r="AU213" i="19"/>
  <c r="AU215" i="19" s="1"/>
  <c r="AT213" i="19"/>
  <c r="AT215" i="19" s="1"/>
  <c r="D540" i="19" s="1"/>
  <c r="AS213" i="19"/>
  <c r="AS215" i="19" s="1"/>
  <c r="AR213" i="19"/>
  <c r="AR215" i="19" s="1"/>
  <c r="D542" i="19" s="1"/>
  <c r="AQ213" i="19"/>
  <c r="AQ215" i="19" s="1"/>
  <c r="AP213" i="19"/>
  <c r="AP215" i="19" s="1"/>
  <c r="AO213" i="19"/>
  <c r="AO215" i="19" s="1"/>
  <c r="AN213" i="19"/>
  <c r="AN215" i="19" s="1"/>
  <c r="AM213" i="19"/>
  <c r="AM215" i="19" s="1"/>
  <c r="E543" i="19" s="1"/>
  <c r="AL213" i="19"/>
  <c r="AL215" i="19" s="1"/>
  <c r="AK213" i="19"/>
  <c r="AK215" i="19" s="1"/>
  <c r="AJ213" i="19"/>
  <c r="AJ215" i="19" s="1"/>
  <c r="AI213" i="19"/>
  <c r="AI215" i="19" s="1"/>
  <c r="AH213" i="19"/>
  <c r="AH215" i="19" s="1"/>
  <c r="AG213" i="19"/>
  <c r="AG215" i="19" s="1"/>
  <c r="AF213" i="19"/>
  <c r="AF215" i="19" s="1"/>
  <c r="G542" i="19" s="1"/>
  <c r="AE213" i="19"/>
  <c r="AE215" i="19" s="1"/>
  <c r="AD213" i="19"/>
  <c r="AD215" i="19" s="1"/>
  <c r="AC213" i="19"/>
  <c r="AC215" i="19" s="1"/>
  <c r="AB213" i="19"/>
  <c r="AB215" i="19" s="1"/>
  <c r="AA213" i="19"/>
  <c r="AA215" i="19" s="1"/>
  <c r="H543" i="19" s="1"/>
  <c r="Z213" i="19"/>
  <c r="Z215" i="19" s="1"/>
  <c r="Y213" i="19"/>
  <c r="Y215" i="19" s="1"/>
  <c r="I541" i="19" s="1"/>
  <c r="X213" i="19"/>
  <c r="X215" i="19" s="1"/>
  <c r="W213" i="19"/>
  <c r="W215" i="19" s="1"/>
  <c r="V213" i="19"/>
  <c r="V215" i="19" s="1"/>
  <c r="U213" i="19"/>
  <c r="U215" i="19" s="1"/>
  <c r="T213" i="19"/>
  <c r="T215" i="19" s="1"/>
  <c r="J542" i="19" s="1"/>
  <c r="S213" i="19"/>
  <c r="S215" i="19" s="1"/>
  <c r="R213" i="19"/>
  <c r="R215" i="19" s="1"/>
  <c r="Q213" i="19"/>
  <c r="Q215" i="19" s="1"/>
  <c r="P213" i="19"/>
  <c r="P215" i="19" s="1"/>
  <c r="O213" i="19"/>
  <c r="O215" i="19" s="1"/>
  <c r="K543" i="19" s="1"/>
  <c r="N213" i="19"/>
  <c r="N215" i="19" s="1"/>
  <c r="M213" i="19"/>
  <c r="M215" i="19" s="1"/>
  <c r="L541" i="19" s="1"/>
  <c r="L213" i="19"/>
  <c r="L215" i="19" s="1"/>
  <c r="K213" i="19"/>
  <c r="K215" i="19" s="1"/>
  <c r="J213" i="19"/>
  <c r="J215" i="19" s="1"/>
  <c r="I213" i="19"/>
  <c r="I215" i="19" s="1"/>
  <c r="H213" i="19"/>
  <c r="H215" i="19" s="1"/>
  <c r="M542" i="19" s="1"/>
  <c r="G213" i="19"/>
  <c r="G215" i="19" s="1"/>
  <c r="F213" i="19"/>
  <c r="F215" i="19" s="1"/>
  <c r="E213" i="19"/>
  <c r="E215" i="19" s="1"/>
  <c r="D213" i="19"/>
  <c r="D215" i="19" s="1"/>
  <c r="C213" i="19"/>
  <c r="C215" i="19" s="1"/>
  <c r="B213" i="19"/>
  <c r="B215" i="19" s="1"/>
  <c r="BA124" i="19"/>
  <c r="L124" i="19"/>
  <c r="BK123" i="19"/>
  <c r="BJ123" i="19"/>
  <c r="BI123" i="19"/>
  <c r="BH123" i="19"/>
  <c r="BG123" i="19"/>
  <c r="BF123" i="19"/>
  <c r="BE123" i="19"/>
  <c r="BD123" i="19"/>
  <c r="BC123" i="19"/>
  <c r="BK122" i="19"/>
  <c r="BK124" i="19" s="1"/>
  <c r="BK125" i="19" s="1"/>
  <c r="BJ122" i="19"/>
  <c r="BJ124" i="19" s="1"/>
  <c r="BI122" i="19"/>
  <c r="BI124" i="19" s="1"/>
  <c r="BI125" i="19" s="1"/>
  <c r="BH122" i="19"/>
  <c r="BH124" i="19" s="1"/>
  <c r="BG122" i="19"/>
  <c r="BG124" i="19" s="1"/>
  <c r="BG125" i="19" s="1"/>
  <c r="BF122" i="19"/>
  <c r="BF124" i="19" s="1"/>
  <c r="BE122" i="19"/>
  <c r="BE124" i="19" s="1"/>
  <c r="BD122" i="19"/>
  <c r="BD124" i="19" s="1"/>
  <c r="BC122" i="19"/>
  <c r="BC124" i="19" s="1"/>
  <c r="BB122" i="19"/>
  <c r="BB124" i="19" s="1"/>
  <c r="BA122" i="19"/>
  <c r="AZ122" i="19"/>
  <c r="AZ124" i="19" s="1"/>
  <c r="AY122" i="19"/>
  <c r="AY124" i="19" s="1"/>
  <c r="AX122" i="19"/>
  <c r="AX124" i="19" s="1"/>
  <c r="AW122" i="19"/>
  <c r="AW124" i="19" s="1"/>
  <c r="C424" i="19" s="1"/>
  <c r="AV122" i="19"/>
  <c r="AV124" i="19" s="1"/>
  <c r="AU122" i="19"/>
  <c r="AU124" i="19" s="1"/>
  <c r="AT122" i="19"/>
  <c r="AT124" i="19" s="1"/>
  <c r="AS122" i="19"/>
  <c r="AS124" i="19" s="1"/>
  <c r="D424" i="19" s="1"/>
  <c r="AR122" i="19"/>
  <c r="AR124" i="19" s="1"/>
  <c r="AQ122" i="19"/>
  <c r="AQ124" i="19" s="1"/>
  <c r="AP122" i="19"/>
  <c r="AP124" i="19" s="1"/>
  <c r="AO122" i="19"/>
  <c r="AO124" i="19" s="1"/>
  <c r="AN122" i="19"/>
  <c r="AN124" i="19" s="1"/>
  <c r="E425" i="19" s="1"/>
  <c r="AM122" i="19"/>
  <c r="AM124" i="19" s="1"/>
  <c r="AL122" i="19"/>
  <c r="AL124" i="19" s="1"/>
  <c r="AK122" i="19"/>
  <c r="AK124" i="19" s="1"/>
  <c r="F424" i="19" s="1"/>
  <c r="AJ122" i="19"/>
  <c r="AJ124" i="19" s="1"/>
  <c r="AI122" i="19"/>
  <c r="AI124" i="19" s="1"/>
  <c r="AH122" i="19"/>
  <c r="AH124" i="19" s="1"/>
  <c r="AG122" i="19"/>
  <c r="AG124" i="19" s="1"/>
  <c r="G424" i="19" s="1"/>
  <c r="AF122" i="19"/>
  <c r="AF124" i="19" s="1"/>
  <c r="AE122" i="19"/>
  <c r="AE124" i="19" s="1"/>
  <c r="AD122" i="19"/>
  <c r="AD124" i="19" s="1"/>
  <c r="AC122" i="19"/>
  <c r="AC124" i="19" s="1"/>
  <c r="H424" i="19" s="1"/>
  <c r="AB122" i="19"/>
  <c r="AB124" i="19" s="1"/>
  <c r="H425" i="19" s="1"/>
  <c r="AA122" i="19"/>
  <c r="AA124" i="19" s="1"/>
  <c r="Z122" i="19"/>
  <c r="Z124" i="19" s="1"/>
  <c r="Y122" i="19"/>
  <c r="Y124" i="19" s="1"/>
  <c r="I424" i="19" s="1"/>
  <c r="X122" i="19"/>
  <c r="X124" i="19" s="1"/>
  <c r="W122" i="19"/>
  <c r="W124" i="19" s="1"/>
  <c r="V122" i="19"/>
  <c r="V124" i="19" s="1"/>
  <c r="J424" i="19" s="1"/>
  <c r="U122" i="19"/>
  <c r="U124" i="19" s="1"/>
  <c r="T122" i="19"/>
  <c r="T124" i="19" s="1"/>
  <c r="S122" i="19"/>
  <c r="S124" i="19" s="1"/>
  <c r="R122" i="19"/>
  <c r="R124" i="19" s="1"/>
  <c r="Q122" i="19"/>
  <c r="Q124" i="19" s="1"/>
  <c r="P122" i="19"/>
  <c r="P124" i="19" s="1"/>
  <c r="K425" i="19" s="1"/>
  <c r="O122" i="19"/>
  <c r="O124" i="19" s="1"/>
  <c r="N122" i="19"/>
  <c r="N124" i="19" s="1"/>
  <c r="M122" i="19"/>
  <c r="M124" i="19" s="1"/>
  <c r="L424" i="19" s="1"/>
  <c r="L122" i="19"/>
  <c r="K122" i="19"/>
  <c r="K124" i="19" s="1"/>
  <c r="J122" i="19"/>
  <c r="J124" i="19" s="1"/>
  <c r="I122" i="19"/>
  <c r="I124" i="19" s="1"/>
  <c r="M424" i="19" s="1"/>
  <c r="H122" i="19"/>
  <c r="H124" i="19" s="1"/>
  <c r="G122" i="19"/>
  <c r="G124" i="19" s="1"/>
  <c r="F122" i="19"/>
  <c r="F124" i="19" s="1"/>
  <c r="E122" i="19"/>
  <c r="E124" i="19" s="1"/>
  <c r="N424" i="19" s="1"/>
  <c r="D122" i="19"/>
  <c r="D124" i="19" s="1"/>
  <c r="N425" i="19" s="1"/>
  <c r="C122" i="19"/>
  <c r="C124" i="19" s="1"/>
  <c r="B122" i="19"/>
  <c r="B124" i="19" s="1"/>
  <c r="O426" i="19" s="1"/>
  <c r="BK121" i="19"/>
  <c r="BJ121" i="19"/>
  <c r="BI121" i="19"/>
  <c r="BH121" i="19"/>
  <c r="BG121" i="19"/>
  <c r="BF121" i="19"/>
  <c r="BE121" i="19"/>
  <c r="BD121" i="19"/>
  <c r="BC121" i="19"/>
  <c r="BB121" i="19"/>
  <c r="BA121" i="19"/>
  <c r="AZ121" i="19"/>
  <c r="AY121" i="19"/>
  <c r="AX121" i="19"/>
  <c r="AW121" i="19"/>
  <c r="AV121" i="19"/>
  <c r="AU121" i="19"/>
  <c r="AT121" i="19"/>
  <c r="AS121" i="19"/>
  <c r="AR121" i="19"/>
  <c r="AQ121" i="19"/>
  <c r="AP121" i="19"/>
  <c r="AO121" i="19"/>
  <c r="AN121" i="19"/>
  <c r="AM121" i="19"/>
  <c r="AL121" i="19"/>
  <c r="AK121" i="19"/>
  <c r="AJ121" i="19"/>
  <c r="AI121" i="19"/>
  <c r="AH121" i="19"/>
  <c r="AG121" i="19"/>
  <c r="AF121" i="19"/>
  <c r="AE121" i="19"/>
  <c r="AD121" i="19"/>
  <c r="AC121" i="19"/>
  <c r="AB121" i="19"/>
  <c r="AA121" i="19"/>
  <c r="Z121" i="19"/>
  <c r="Y121" i="19"/>
  <c r="X121" i="19"/>
  <c r="W121" i="19"/>
  <c r="V121" i="19"/>
  <c r="U121" i="19"/>
  <c r="T121" i="19"/>
  <c r="S121" i="19"/>
  <c r="R121" i="19"/>
  <c r="Q121" i="19"/>
  <c r="P121" i="19"/>
  <c r="O121" i="19"/>
  <c r="N121" i="19"/>
  <c r="M121" i="19"/>
  <c r="L121" i="19"/>
  <c r="K121" i="19"/>
  <c r="J121" i="19"/>
  <c r="I121" i="19"/>
  <c r="H121" i="19"/>
  <c r="G121" i="19"/>
  <c r="F121" i="19"/>
  <c r="E121" i="19"/>
  <c r="D121" i="19"/>
  <c r="C121" i="19"/>
  <c r="B121" i="19"/>
  <c r="BK120" i="19"/>
  <c r="BJ120" i="19"/>
  <c r="BI120" i="19"/>
  <c r="BH120" i="19"/>
  <c r="BG120" i="19"/>
  <c r="BF120" i="19"/>
  <c r="BE120" i="19"/>
  <c r="BD120" i="19"/>
  <c r="BC120" i="19"/>
  <c r="BB120" i="19"/>
  <c r="BA120" i="19"/>
  <c r="AZ120" i="19"/>
  <c r="AY120" i="19"/>
  <c r="AX120" i="19"/>
  <c r="AW120" i="19"/>
  <c r="AV120" i="19"/>
  <c r="AU120" i="19"/>
  <c r="AT120" i="19"/>
  <c r="AS120" i="19"/>
  <c r="AR120" i="19"/>
  <c r="AQ120" i="19"/>
  <c r="AP120" i="19"/>
  <c r="AO120" i="19"/>
  <c r="AN120" i="19"/>
  <c r="AM120" i="19"/>
  <c r="AL120" i="19"/>
  <c r="AK120" i="19"/>
  <c r="AJ120" i="19"/>
  <c r="AI120" i="19"/>
  <c r="AH120" i="19"/>
  <c r="AG120" i="19"/>
  <c r="AF120" i="19"/>
  <c r="AE120" i="19"/>
  <c r="AD120" i="19"/>
  <c r="AC120" i="19"/>
  <c r="AB120" i="19"/>
  <c r="AA120" i="19"/>
  <c r="Z120" i="19"/>
  <c r="Y120" i="19"/>
  <c r="X120" i="19"/>
  <c r="W120" i="19"/>
  <c r="V120" i="19"/>
  <c r="U120" i="19"/>
  <c r="T120" i="19"/>
  <c r="S120" i="19"/>
  <c r="R120" i="19"/>
  <c r="Q120" i="19"/>
  <c r="P120" i="19"/>
  <c r="O120" i="19"/>
  <c r="N120" i="19"/>
  <c r="M120" i="19"/>
  <c r="L120" i="19"/>
  <c r="K120" i="19"/>
  <c r="J120" i="19"/>
  <c r="I120" i="19"/>
  <c r="H120" i="19"/>
  <c r="G120" i="19"/>
  <c r="F120" i="19"/>
  <c r="E120" i="19"/>
  <c r="D120" i="19"/>
  <c r="C120" i="19"/>
  <c r="B120" i="19"/>
  <c r="BK119" i="19"/>
  <c r="BJ119" i="19"/>
  <c r="BI119" i="19"/>
  <c r="BH119" i="19"/>
  <c r="BG119" i="19"/>
  <c r="BF119" i="19"/>
  <c r="BE119" i="19"/>
  <c r="BD119" i="19"/>
  <c r="BC119" i="19"/>
  <c r="BB119" i="19"/>
  <c r="BA119" i="19"/>
  <c r="AZ119" i="19"/>
  <c r="AY119" i="19"/>
  <c r="AX119" i="19"/>
  <c r="AW119" i="19"/>
  <c r="AV119" i="19"/>
  <c r="AU119" i="19"/>
  <c r="AT119" i="19"/>
  <c r="AT123" i="19" s="1"/>
  <c r="AS119" i="19"/>
  <c r="AR119" i="19"/>
  <c r="AQ119" i="19"/>
  <c r="AQ123" i="19" s="1"/>
  <c r="AQ125" i="19" s="1"/>
  <c r="AP119" i="19"/>
  <c r="AO119" i="19"/>
  <c r="AN119" i="19"/>
  <c r="AM119" i="19"/>
  <c r="AL119" i="19"/>
  <c r="AK119" i="19"/>
  <c r="AJ119" i="19"/>
  <c r="AI119" i="19"/>
  <c r="AH119" i="19"/>
  <c r="AH123" i="19" s="1"/>
  <c r="AG119" i="19"/>
  <c r="AF119" i="19"/>
  <c r="AE119" i="19"/>
  <c r="AE123" i="19" s="1"/>
  <c r="AE125" i="19" s="1"/>
  <c r="AD119" i="19"/>
  <c r="AC119" i="19"/>
  <c r="AB119" i="19"/>
  <c r="AA119" i="19"/>
  <c r="Z119" i="19"/>
  <c r="Y119" i="19"/>
  <c r="X119" i="19"/>
  <c r="W119" i="19"/>
  <c r="V119" i="19"/>
  <c r="V123" i="19" s="1"/>
  <c r="U119" i="19"/>
  <c r="T119" i="19"/>
  <c r="S119" i="19"/>
  <c r="S123" i="19" s="1"/>
  <c r="S125" i="19" s="1"/>
  <c r="R119" i="19"/>
  <c r="Q119" i="19"/>
  <c r="P119" i="19"/>
  <c r="O119" i="19"/>
  <c r="N119" i="19"/>
  <c r="M119" i="19"/>
  <c r="L119" i="19"/>
  <c r="K119" i="19"/>
  <c r="J119" i="19"/>
  <c r="J123" i="19" s="1"/>
  <c r="I119" i="19"/>
  <c r="H119" i="19"/>
  <c r="G119" i="19"/>
  <c r="G123" i="19" s="1"/>
  <c r="G125" i="19" s="1"/>
  <c r="F119" i="19"/>
  <c r="E119" i="19"/>
  <c r="D119" i="19"/>
  <c r="C119" i="19"/>
  <c r="B119" i="19"/>
  <c r="N721" i="18"/>
  <c r="O720" i="18"/>
  <c r="M717" i="18"/>
  <c r="N716" i="18"/>
  <c r="N717" i="18" s="1"/>
  <c r="M713" i="18"/>
  <c r="L713" i="18"/>
  <c r="N712" i="18"/>
  <c r="N713" i="18" s="1"/>
  <c r="N715" i="18" s="1"/>
  <c r="M712" i="18"/>
  <c r="K709" i="18"/>
  <c r="L708" i="18"/>
  <c r="M708" i="18" s="1"/>
  <c r="J705" i="18"/>
  <c r="K704" i="18"/>
  <c r="K705" i="18" s="1"/>
  <c r="I701" i="18"/>
  <c r="J700" i="18"/>
  <c r="K700" i="18" s="1"/>
  <c r="I697" i="18"/>
  <c r="H697" i="18"/>
  <c r="I696" i="18"/>
  <c r="J696" i="18" s="1"/>
  <c r="G693" i="18"/>
  <c r="H692" i="18"/>
  <c r="H693" i="18" s="1"/>
  <c r="F689" i="18"/>
  <c r="H688" i="18"/>
  <c r="I688" i="18" s="1"/>
  <c r="G688" i="18"/>
  <c r="G689" i="18" s="1"/>
  <c r="F685" i="18"/>
  <c r="E685" i="18"/>
  <c r="G684" i="18"/>
  <c r="G685" i="18" s="1"/>
  <c r="F684" i="18"/>
  <c r="D681" i="18"/>
  <c r="E680" i="18"/>
  <c r="E681" i="18" s="1"/>
  <c r="C677" i="18"/>
  <c r="D676" i="18"/>
  <c r="D677" i="18" s="1"/>
  <c r="B673" i="18"/>
  <c r="C672" i="18"/>
  <c r="C673" i="18" s="1"/>
  <c r="N669" i="18"/>
  <c r="O664" i="18"/>
  <c r="O661" i="18"/>
  <c r="N654" i="18"/>
  <c r="M654" i="18"/>
  <c r="L654" i="18"/>
  <c r="K654" i="18"/>
  <c r="J654" i="18"/>
  <c r="I654" i="18"/>
  <c r="H654" i="18"/>
  <c r="G654" i="18"/>
  <c r="F654" i="18"/>
  <c r="E654" i="18"/>
  <c r="D654" i="18"/>
  <c r="C654" i="18"/>
  <c r="B654" i="18"/>
  <c r="N652" i="18"/>
  <c r="M652" i="18"/>
  <c r="L652" i="18"/>
  <c r="K652" i="18"/>
  <c r="J652" i="18"/>
  <c r="I652" i="18"/>
  <c r="H652" i="18"/>
  <c r="G652" i="18"/>
  <c r="F652" i="18"/>
  <c r="E652" i="18"/>
  <c r="D652" i="18"/>
  <c r="C652" i="18"/>
  <c r="B652" i="18"/>
  <c r="O629" i="18"/>
  <c r="N629" i="18"/>
  <c r="M629" i="18"/>
  <c r="L629" i="18"/>
  <c r="K629" i="18"/>
  <c r="J629" i="18"/>
  <c r="I629" i="18"/>
  <c r="H629" i="18"/>
  <c r="G629" i="18"/>
  <c r="F629" i="18"/>
  <c r="E629" i="18"/>
  <c r="D629" i="18"/>
  <c r="C629" i="18"/>
  <c r="B629" i="18"/>
  <c r="O628" i="18"/>
  <c r="N628" i="18"/>
  <c r="M628" i="18"/>
  <c r="L628" i="18"/>
  <c r="K628" i="18"/>
  <c r="J628" i="18"/>
  <c r="I628" i="18"/>
  <c r="H628" i="18"/>
  <c r="G628" i="18"/>
  <c r="F628" i="18"/>
  <c r="E628" i="18"/>
  <c r="D628" i="18"/>
  <c r="C628" i="18"/>
  <c r="B628" i="18"/>
  <c r="O627" i="18"/>
  <c r="N627" i="18"/>
  <c r="M627" i="18"/>
  <c r="L627" i="18"/>
  <c r="K627" i="18"/>
  <c r="J627" i="18"/>
  <c r="I627" i="18"/>
  <c r="H627" i="18"/>
  <c r="G627" i="18"/>
  <c r="F627" i="18"/>
  <c r="E627" i="18"/>
  <c r="D627" i="18"/>
  <c r="C627" i="18"/>
  <c r="B627" i="18"/>
  <c r="O626" i="18"/>
  <c r="N626" i="18"/>
  <c r="M626" i="18"/>
  <c r="L626" i="18"/>
  <c r="K626" i="18"/>
  <c r="J626" i="18"/>
  <c r="I626" i="18"/>
  <c r="H626" i="18"/>
  <c r="G626" i="18"/>
  <c r="F626" i="18"/>
  <c r="E626" i="18"/>
  <c r="D626" i="18"/>
  <c r="C626" i="18"/>
  <c r="B626" i="18"/>
  <c r="O624" i="18"/>
  <c r="N624" i="18"/>
  <c r="M624" i="18"/>
  <c r="L624" i="18"/>
  <c r="K624" i="18"/>
  <c r="J624" i="18"/>
  <c r="I624" i="18"/>
  <c r="H624" i="18"/>
  <c r="G624" i="18"/>
  <c r="F624" i="18"/>
  <c r="E624" i="18"/>
  <c r="D624" i="18"/>
  <c r="C624" i="18"/>
  <c r="B624" i="18"/>
  <c r="O623" i="18"/>
  <c r="N623" i="18"/>
  <c r="M623" i="18"/>
  <c r="L623" i="18"/>
  <c r="K623" i="18"/>
  <c r="J623" i="18"/>
  <c r="I623" i="18"/>
  <c r="H623" i="18"/>
  <c r="G623" i="18"/>
  <c r="F623" i="18"/>
  <c r="E623" i="18"/>
  <c r="D623" i="18"/>
  <c r="C623" i="18"/>
  <c r="B623" i="18"/>
  <c r="O622" i="18"/>
  <c r="N622" i="18"/>
  <c r="M622" i="18"/>
  <c r="L622" i="18"/>
  <c r="K622" i="18"/>
  <c r="J622" i="18"/>
  <c r="I622" i="18"/>
  <c r="H622" i="18"/>
  <c r="G622" i="18"/>
  <c r="F622" i="18"/>
  <c r="E622" i="18"/>
  <c r="D622" i="18"/>
  <c r="C622" i="18"/>
  <c r="B622" i="18"/>
  <c r="O621" i="18"/>
  <c r="N621" i="18"/>
  <c r="M621" i="18"/>
  <c r="L621" i="18"/>
  <c r="K621" i="18"/>
  <c r="J621" i="18"/>
  <c r="I621" i="18"/>
  <c r="H621" i="18"/>
  <c r="G621" i="18"/>
  <c r="F621" i="18"/>
  <c r="E621" i="18"/>
  <c r="D621" i="18"/>
  <c r="C621" i="18"/>
  <c r="B621" i="18"/>
  <c r="O619" i="18"/>
  <c r="N619" i="18"/>
  <c r="M619" i="18"/>
  <c r="L619" i="18"/>
  <c r="K619" i="18"/>
  <c r="J619" i="18"/>
  <c r="I619" i="18"/>
  <c r="H619" i="18"/>
  <c r="G619" i="18"/>
  <c r="F619" i="18"/>
  <c r="E619" i="18"/>
  <c r="D619" i="18"/>
  <c r="C619" i="18"/>
  <c r="B619" i="18"/>
  <c r="O618" i="18"/>
  <c r="N618" i="18"/>
  <c r="M618" i="18"/>
  <c r="L618" i="18"/>
  <c r="K618" i="18"/>
  <c r="J618" i="18"/>
  <c r="I618" i="18"/>
  <c r="H618" i="18"/>
  <c r="G618" i="18"/>
  <c r="F618" i="18"/>
  <c r="E618" i="18"/>
  <c r="D618" i="18"/>
  <c r="C618" i="18"/>
  <c r="B618" i="18"/>
  <c r="O617" i="18"/>
  <c r="N617" i="18"/>
  <c r="M617" i="18"/>
  <c r="L617" i="18"/>
  <c r="K617" i="18"/>
  <c r="J617" i="18"/>
  <c r="I617" i="18"/>
  <c r="H617" i="18"/>
  <c r="G617" i="18"/>
  <c r="F617" i="18"/>
  <c r="E617" i="18"/>
  <c r="D617" i="18"/>
  <c r="C617" i="18"/>
  <c r="B617" i="18"/>
  <c r="O616" i="18"/>
  <c r="N616" i="18"/>
  <c r="M616" i="18"/>
  <c r="L616" i="18"/>
  <c r="K616" i="18"/>
  <c r="J616" i="18"/>
  <c r="I616" i="18"/>
  <c r="H616" i="18"/>
  <c r="G616" i="18"/>
  <c r="F616" i="18"/>
  <c r="E616" i="18"/>
  <c r="D616" i="18"/>
  <c r="C616" i="18"/>
  <c r="B616" i="18"/>
  <c r="O614" i="18"/>
  <c r="N614" i="18"/>
  <c r="M614" i="18"/>
  <c r="L614" i="18"/>
  <c r="K614" i="18"/>
  <c r="J614" i="18"/>
  <c r="I614" i="18"/>
  <c r="H614" i="18"/>
  <c r="G614" i="18"/>
  <c r="F614" i="18"/>
  <c r="E614" i="18"/>
  <c r="D614" i="18"/>
  <c r="C614" i="18"/>
  <c r="B614" i="18"/>
  <c r="O613" i="18"/>
  <c r="N613" i="18"/>
  <c r="M613" i="18"/>
  <c r="L613" i="18"/>
  <c r="K613" i="18"/>
  <c r="J613" i="18"/>
  <c r="I613" i="18"/>
  <c r="H613" i="18"/>
  <c r="G613" i="18"/>
  <c r="F613" i="18"/>
  <c r="E613" i="18"/>
  <c r="D613" i="18"/>
  <c r="C613" i="18"/>
  <c r="B613" i="18"/>
  <c r="O612" i="18"/>
  <c r="N612" i="18"/>
  <c r="M612" i="18"/>
  <c r="L612" i="18"/>
  <c r="K612" i="18"/>
  <c r="J612" i="18"/>
  <c r="I612" i="18"/>
  <c r="H612" i="18"/>
  <c r="G612" i="18"/>
  <c r="F612" i="18"/>
  <c r="E612" i="18"/>
  <c r="D612" i="18"/>
  <c r="C612" i="18"/>
  <c r="B612" i="18"/>
  <c r="O611" i="18"/>
  <c r="N611" i="18"/>
  <c r="M611" i="18"/>
  <c r="L611" i="18"/>
  <c r="K611" i="18"/>
  <c r="J611" i="18"/>
  <c r="I611" i="18"/>
  <c r="H611" i="18"/>
  <c r="G611" i="18"/>
  <c r="F611" i="18"/>
  <c r="E611" i="18"/>
  <c r="D611" i="18"/>
  <c r="C611" i="18"/>
  <c r="B611" i="18"/>
  <c r="M608" i="18"/>
  <c r="F607" i="18"/>
  <c r="O602" i="18"/>
  <c r="N602" i="18"/>
  <c r="M602" i="18"/>
  <c r="L602" i="18"/>
  <c r="K602" i="18"/>
  <c r="J602" i="18"/>
  <c r="I602" i="18"/>
  <c r="I608" i="18" s="1"/>
  <c r="H602" i="18"/>
  <c r="H608" i="18" s="1"/>
  <c r="G602" i="18"/>
  <c r="F602" i="18"/>
  <c r="E602" i="18"/>
  <c r="D602" i="18"/>
  <c r="D608" i="18" s="1"/>
  <c r="C602" i="18"/>
  <c r="B602" i="18"/>
  <c r="O601" i="18"/>
  <c r="N601" i="18"/>
  <c r="M601" i="18"/>
  <c r="M607" i="18" s="1"/>
  <c r="L601" i="18"/>
  <c r="K601" i="18"/>
  <c r="J601" i="18"/>
  <c r="J607" i="18" s="1"/>
  <c r="I601" i="18"/>
  <c r="H601" i="18"/>
  <c r="H607" i="18" s="1"/>
  <c r="G601" i="18"/>
  <c r="F601" i="18"/>
  <c r="E601" i="18"/>
  <c r="D601" i="18"/>
  <c r="D607" i="18" s="1"/>
  <c r="C601" i="18"/>
  <c r="C607" i="18" s="1"/>
  <c r="B601" i="18"/>
  <c r="O600" i="18"/>
  <c r="O606" i="18" s="1"/>
  <c r="N600" i="18"/>
  <c r="M600" i="18"/>
  <c r="L600" i="18"/>
  <c r="L606" i="18" s="1"/>
  <c r="K600" i="18"/>
  <c r="J600" i="18"/>
  <c r="J606" i="18" s="1"/>
  <c r="I600" i="18"/>
  <c r="H600" i="18"/>
  <c r="H606" i="18" s="1"/>
  <c r="G600" i="18"/>
  <c r="F600" i="18"/>
  <c r="F606" i="18" s="1"/>
  <c r="E600" i="18"/>
  <c r="D600" i="18"/>
  <c r="C600" i="18"/>
  <c r="C606" i="18" s="1"/>
  <c r="B600" i="18"/>
  <c r="O599" i="18"/>
  <c r="N599" i="18"/>
  <c r="N605" i="18" s="1"/>
  <c r="M599" i="18"/>
  <c r="L599" i="18"/>
  <c r="L605" i="18" s="1"/>
  <c r="K599" i="18"/>
  <c r="J599" i="18"/>
  <c r="J605" i="18" s="1"/>
  <c r="I599" i="18"/>
  <c r="H599" i="18"/>
  <c r="G599" i="18"/>
  <c r="F599" i="18"/>
  <c r="E599" i="18"/>
  <c r="E605" i="18" s="1"/>
  <c r="D599" i="18"/>
  <c r="C599" i="18"/>
  <c r="C605" i="18" s="1"/>
  <c r="B599" i="18"/>
  <c r="B605" i="18" s="1"/>
  <c r="O596" i="18"/>
  <c r="N596" i="18"/>
  <c r="M596" i="18"/>
  <c r="L596" i="18"/>
  <c r="K596" i="18"/>
  <c r="J596" i="18"/>
  <c r="I596" i="18"/>
  <c r="H596" i="18"/>
  <c r="G596" i="18"/>
  <c r="F596" i="18"/>
  <c r="E596" i="18"/>
  <c r="D596" i="18"/>
  <c r="C596" i="18"/>
  <c r="B596" i="18"/>
  <c r="O595" i="18"/>
  <c r="N595" i="18"/>
  <c r="M595" i="18"/>
  <c r="L595" i="18"/>
  <c r="K595" i="18"/>
  <c r="J595" i="18"/>
  <c r="I595" i="18"/>
  <c r="H595" i="18"/>
  <c r="G595" i="18"/>
  <c r="F595" i="18"/>
  <c r="E595" i="18"/>
  <c r="D595" i="18"/>
  <c r="C595" i="18"/>
  <c r="B595" i="18"/>
  <c r="O594" i="18"/>
  <c r="N594" i="18"/>
  <c r="M594" i="18"/>
  <c r="L594" i="18"/>
  <c r="K594" i="18"/>
  <c r="J594" i="18"/>
  <c r="I594" i="18"/>
  <c r="H594" i="18"/>
  <c r="G594" i="18"/>
  <c r="F594" i="18"/>
  <c r="E594" i="18"/>
  <c r="D594" i="18"/>
  <c r="C594" i="18"/>
  <c r="B594" i="18"/>
  <c r="O593" i="18"/>
  <c r="N593" i="18"/>
  <c r="M593" i="18"/>
  <c r="L593" i="18"/>
  <c r="K593" i="18"/>
  <c r="J593" i="18"/>
  <c r="I593" i="18"/>
  <c r="H593" i="18"/>
  <c r="G593" i="18"/>
  <c r="F593" i="18"/>
  <c r="E593" i="18"/>
  <c r="D593" i="18"/>
  <c r="C593" i="18"/>
  <c r="B593" i="18"/>
  <c r="O587" i="18"/>
  <c r="N587" i="18"/>
  <c r="M587" i="18"/>
  <c r="L587" i="18"/>
  <c r="K587" i="18"/>
  <c r="J587" i="18"/>
  <c r="I587" i="18"/>
  <c r="H587" i="18"/>
  <c r="G587" i="18"/>
  <c r="F587" i="18"/>
  <c r="E587" i="18"/>
  <c r="D587" i="18"/>
  <c r="C587" i="18"/>
  <c r="B587" i="18"/>
  <c r="O586" i="18"/>
  <c r="N586" i="18"/>
  <c r="M586" i="18"/>
  <c r="L586" i="18"/>
  <c r="K586" i="18"/>
  <c r="J586" i="18"/>
  <c r="I586" i="18"/>
  <c r="H586" i="18"/>
  <c r="G586" i="18"/>
  <c r="F586" i="18"/>
  <c r="E586" i="18"/>
  <c r="D586" i="18"/>
  <c r="C586" i="18"/>
  <c r="B586" i="18"/>
  <c r="O585" i="18"/>
  <c r="N585" i="18"/>
  <c r="M585" i="18"/>
  <c r="L585" i="18"/>
  <c r="K585" i="18"/>
  <c r="J585" i="18"/>
  <c r="I585" i="18"/>
  <c r="H585" i="18"/>
  <c r="G585" i="18"/>
  <c r="F585" i="18"/>
  <c r="E585" i="18"/>
  <c r="D585" i="18"/>
  <c r="C585" i="18"/>
  <c r="B585" i="18"/>
  <c r="O584" i="18"/>
  <c r="N584" i="18"/>
  <c r="M584" i="18"/>
  <c r="L584" i="18"/>
  <c r="K584" i="18"/>
  <c r="J584" i="18"/>
  <c r="I584" i="18"/>
  <c r="H584" i="18"/>
  <c r="G584" i="18"/>
  <c r="F584" i="18"/>
  <c r="E584" i="18"/>
  <c r="D584" i="18"/>
  <c r="C584" i="18"/>
  <c r="B584" i="18"/>
  <c r="O580" i="18"/>
  <c r="N580" i="18"/>
  <c r="M580" i="18"/>
  <c r="L580" i="18"/>
  <c r="K580" i="18"/>
  <c r="J580" i="18"/>
  <c r="I580" i="18"/>
  <c r="H580" i="18"/>
  <c r="G580" i="18"/>
  <c r="F580" i="18"/>
  <c r="E580" i="18"/>
  <c r="D580" i="18"/>
  <c r="C580" i="18"/>
  <c r="B580" i="18"/>
  <c r="O579" i="18"/>
  <c r="N579" i="18"/>
  <c r="M579" i="18"/>
  <c r="L579" i="18"/>
  <c r="K579" i="18"/>
  <c r="J579" i="18"/>
  <c r="I579" i="18"/>
  <c r="H579" i="18"/>
  <c r="G579" i="18"/>
  <c r="F579" i="18"/>
  <c r="E579" i="18"/>
  <c r="D579" i="18"/>
  <c r="C579" i="18"/>
  <c r="B579" i="18"/>
  <c r="O578" i="18"/>
  <c r="N578" i="18"/>
  <c r="M578" i="18"/>
  <c r="L578" i="18"/>
  <c r="K578" i="18"/>
  <c r="J578" i="18"/>
  <c r="I578" i="18"/>
  <c r="H578" i="18"/>
  <c r="G578" i="18"/>
  <c r="F578" i="18"/>
  <c r="E578" i="18"/>
  <c r="D578" i="18"/>
  <c r="C578" i="18"/>
  <c r="B578" i="18"/>
  <c r="O577" i="18"/>
  <c r="N577" i="18"/>
  <c r="M577" i="18"/>
  <c r="L577" i="18"/>
  <c r="K577" i="18"/>
  <c r="J577" i="18"/>
  <c r="I577" i="18"/>
  <c r="H577" i="18"/>
  <c r="G577" i="18"/>
  <c r="F577" i="18"/>
  <c r="E577" i="18"/>
  <c r="D577" i="18"/>
  <c r="C577" i="18"/>
  <c r="B577" i="18"/>
  <c r="O566" i="18"/>
  <c r="N566" i="18"/>
  <c r="M566" i="18"/>
  <c r="L566" i="18"/>
  <c r="K566" i="18"/>
  <c r="J566" i="18"/>
  <c r="I566" i="18"/>
  <c r="H566" i="18"/>
  <c r="G566" i="18"/>
  <c r="F566" i="18"/>
  <c r="E566" i="18"/>
  <c r="D566" i="18"/>
  <c r="C566" i="18"/>
  <c r="B566" i="18"/>
  <c r="O565" i="18"/>
  <c r="N565" i="18"/>
  <c r="M565" i="18"/>
  <c r="L565" i="18"/>
  <c r="K565" i="18"/>
  <c r="J565" i="18"/>
  <c r="I565" i="18"/>
  <c r="H565" i="18"/>
  <c r="G565" i="18"/>
  <c r="F565" i="18"/>
  <c r="E565" i="18"/>
  <c r="D565" i="18"/>
  <c r="C565" i="18"/>
  <c r="B565" i="18"/>
  <c r="O564" i="18"/>
  <c r="N564" i="18"/>
  <c r="M564" i="18"/>
  <c r="L564" i="18"/>
  <c r="K564" i="18"/>
  <c r="J564" i="18"/>
  <c r="I564" i="18"/>
  <c r="H564" i="18"/>
  <c r="G564" i="18"/>
  <c r="F564" i="18"/>
  <c r="E564" i="18"/>
  <c r="D564" i="18"/>
  <c r="C564" i="18"/>
  <c r="B564" i="18"/>
  <c r="O563" i="18"/>
  <c r="N563" i="18"/>
  <c r="M563" i="18"/>
  <c r="L563" i="18"/>
  <c r="K563" i="18"/>
  <c r="K567" i="18" s="1"/>
  <c r="J563" i="18"/>
  <c r="I563" i="18"/>
  <c r="H563" i="18"/>
  <c r="G563" i="18"/>
  <c r="F563" i="18"/>
  <c r="E563" i="18"/>
  <c r="D563" i="18"/>
  <c r="C563" i="18"/>
  <c r="B563" i="18"/>
  <c r="O543" i="18"/>
  <c r="O542" i="18"/>
  <c r="O535" i="18"/>
  <c r="N535" i="18"/>
  <c r="M535" i="18"/>
  <c r="L535" i="18"/>
  <c r="K535" i="18"/>
  <c r="J535" i="18"/>
  <c r="I535" i="18"/>
  <c r="H535" i="18"/>
  <c r="G535" i="18"/>
  <c r="F535" i="18"/>
  <c r="E535" i="18"/>
  <c r="D535" i="18"/>
  <c r="C535" i="18"/>
  <c r="B535" i="18"/>
  <c r="O534" i="18"/>
  <c r="N534" i="18"/>
  <c r="M534" i="18"/>
  <c r="L534" i="18"/>
  <c r="K534" i="18"/>
  <c r="J534" i="18"/>
  <c r="I534" i="18"/>
  <c r="H534" i="18"/>
  <c r="G534" i="18"/>
  <c r="F534" i="18"/>
  <c r="E534" i="18"/>
  <c r="D534" i="18"/>
  <c r="C534" i="18"/>
  <c r="B534" i="18"/>
  <c r="O533" i="18"/>
  <c r="N533" i="18"/>
  <c r="M533" i="18"/>
  <c r="L533" i="18"/>
  <c r="K533" i="18"/>
  <c r="J533" i="18"/>
  <c r="I533" i="18"/>
  <c r="H533" i="18"/>
  <c r="G533" i="18"/>
  <c r="F533" i="18"/>
  <c r="E533" i="18"/>
  <c r="D533" i="18"/>
  <c r="C533" i="18"/>
  <c r="B533" i="18"/>
  <c r="O532" i="18"/>
  <c r="N532" i="18"/>
  <c r="M532" i="18"/>
  <c r="L532" i="18"/>
  <c r="K532" i="18"/>
  <c r="J532" i="18"/>
  <c r="I532" i="18"/>
  <c r="I536" i="18" s="1"/>
  <c r="H532" i="18"/>
  <c r="G532" i="18"/>
  <c r="F532" i="18"/>
  <c r="E532" i="18"/>
  <c r="D532" i="18"/>
  <c r="C532" i="18"/>
  <c r="B532" i="18"/>
  <c r="O527" i="18"/>
  <c r="N527" i="18"/>
  <c r="M527" i="18"/>
  <c r="L527" i="18"/>
  <c r="K527" i="18"/>
  <c r="J527" i="18"/>
  <c r="I527" i="18"/>
  <c r="H527" i="18"/>
  <c r="G527" i="18"/>
  <c r="F527" i="18"/>
  <c r="E527" i="18"/>
  <c r="D527" i="18"/>
  <c r="C527" i="18"/>
  <c r="B527" i="18"/>
  <c r="O526" i="18"/>
  <c r="N526" i="18"/>
  <c r="M526" i="18"/>
  <c r="L526" i="18"/>
  <c r="K526" i="18"/>
  <c r="J526" i="18"/>
  <c r="I526" i="18"/>
  <c r="H526" i="18"/>
  <c r="G526" i="18"/>
  <c r="F526" i="18"/>
  <c r="E526" i="18"/>
  <c r="D526" i="18"/>
  <c r="C526" i="18"/>
  <c r="B526" i="18"/>
  <c r="O525" i="18"/>
  <c r="N525" i="18"/>
  <c r="N528" i="18" s="1"/>
  <c r="M525" i="18"/>
  <c r="L525" i="18"/>
  <c r="K525" i="18"/>
  <c r="J525" i="18"/>
  <c r="I525" i="18"/>
  <c r="H525" i="18"/>
  <c r="G525" i="18"/>
  <c r="F525" i="18"/>
  <c r="E525" i="18"/>
  <c r="D525" i="18"/>
  <c r="C525" i="18"/>
  <c r="B525" i="18"/>
  <c r="O524" i="18"/>
  <c r="N524" i="18"/>
  <c r="M524" i="18"/>
  <c r="L524" i="18"/>
  <c r="K524" i="18"/>
  <c r="J524" i="18"/>
  <c r="I524" i="18"/>
  <c r="H524" i="18"/>
  <c r="G524" i="18"/>
  <c r="F524" i="18"/>
  <c r="E524" i="18"/>
  <c r="E528" i="18" s="1"/>
  <c r="D524" i="18"/>
  <c r="C524" i="18"/>
  <c r="B524" i="18"/>
  <c r="O519" i="18"/>
  <c r="N519" i="18"/>
  <c r="M519" i="18"/>
  <c r="L519" i="18"/>
  <c r="K519" i="18"/>
  <c r="J519" i="18"/>
  <c r="I519" i="18"/>
  <c r="H519" i="18"/>
  <c r="G519" i="18"/>
  <c r="F519" i="18"/>
  <c r="E519" i="18"/>
  <c r="D519" i="18"/>
  <c r="C519" i="18"/>
  <c r="B519" i="18"/>
  <c r="O518" i="18"/>
  <c r="N518" i="18"/>
  <c r="M518" i="18"/>
  <c r="L518" i="18"/>
  <c r="K518" i="18"/>
  <c r="J518" i="18"/>
  <c r="I518" i="18"/>
  <c r="H518" i="18"/>
  <c r="G518" i="18"/>
  <c r="F518" i="18"/>
  <c r="E518" i="18"/>
  <c r="D518" i="18"/>
  <c r="C518" i="18"/>
  <c r="B518" i="18"/>
  <c r="O517" i="18"/>
  <c r="N517" i="18"/>
  <c r="M517" i="18"/>
  <c r="L517" i="18"/>
  <c r="K517" i="18"/>
  <c r="J517" i="18"/>
  <c r="I517" i="18"/>
  <c r="H517" i="18"/>
  <c r="G517" i="18"/>
  <c r="F517" i="18"/>
  <c r="E517" i="18"/>
  <c r="D517" i="18"/>
  <c r="C517" i="18"/>
  <c r="B517" i="18"/>
  <c r="O516" i="18"/>
  <c r="O520" i="18" s="1"/>
  <c r="N516" i="18"/>
  <c r="M516" i="18"/>
  <c r="M520" i="18" s="1"/>
  <c r="L516" i="18"/>
  <c r="K516" i="18"/>
  <c r="J516" i="18"/>
  <c r="I516" i="18"/>
  <c r="H516" i="18"/>
  <c r="G516" i="18"/>
  <c r="F516" i="18"/>
  <c r="E516" i="18"/>
  <c r="D516" i="18"/>
  <c r="C516" i="18"/>
  <c r="C520" i="18" s="1"/>
  <c r="B516" i="18"/>
  <c r="O502" i="18"/>
  <c r="N502" i="18"/>
  <c r="M502" i="18"/>
  <c r="L502" i="18"/>
  <c r="K502" i="18"/>
  <c r="J502" i="18"/>
  <c r="I502" i="18"/>
  <c r="H502" i="18"/>
  <c r="G502" i="18"/>
  <c r="F502" i="18"/>
  <c r="E502" i="18"/>
  <c r="D502" i="18"/>
  <c r="C502" i="18"/>
  <c r="B502" i="18"/>
  <c r="O501" i="18"/>
  <c r="O509" i="18" s="1"/>
  <c r="N501" i="18"/>
  <c r="M501" i="18"/>
  <c r="L501" i="18"/>
  <c r="K501" i="18"/>
  <c r="J501" i="18"/>
  <c r="I501" i="18"/>
  <c r="H501" i="18"/>
  <c r="G501" i="18"/>
  <c r="F501" i="18"/>
  <c r="E501" i="18"/>
  <c r="D501" i="18"/>
  <c r="C501" i="18"/>
  <c r="C509" i="18" s="1"/>
  <c r="B501" i="18"/>
  <c r="O500" i="18"/>
  <c r="N500" i="18"/>
  <c r="N503" i="18" s="1"/>
  <c r="M500" i="18"/>
  <c r="L500" i="18"/>
  <c r="K500" i="18"/>
  <c r="J500" i="18"/>
  <c r="I500" i="18"/>
  <c r="H500" i="18"/>
  <c r="G500" i="18"/>
  <c r="F500" i="18"/>
  <c r="E500" i="18"/>
  <c r="E508" i="18" s="1"/>
  <c r="D500" i="18"/>
  <c r="C500" i="18"/>
  <c r="B500" i="18"/>
  <c r="O499" i="18"/>
  <c r="N499" i="18"/>
  <c r="M499" i="18"/>
  <c r="L499" i="18"/>
  <c r="L507" i="18" s="1"/>
  <c r="K499" i="18"/>
  <c r="J499" i="18"/>
  <c r="I499" i="18"/>
  <c r="H499" i="18"/>
  <c r="G499" i="18"/>
  <c r="G507" i="18" s="1"/>
  <c r="F499" i="18"/>
  <c r="E499" i="18"/>
  <c r="D499" i="18"/>
  <c r="C499" i="18"/>
  <c r="B499" i="18"/>
  <c r="O489" i="18"/>
  <c r="N489" i="18"/>
  <c r="M489" i="18"/>
  <c r="L489" i="18"/>
  <c r="K489" i="18"/>
  <c r="J489" i="18"/>
  <c r="I489" i="18"/>
  <c r="H489" i="18"/>
  <c r="G489" i="18"/>
  <c r="F489" i="18"/>
  <c r="E489" i="18"/>
  <c r="D489" i="18"/>
  <c r="C489" i="18"/>
  <c r="B489" i="18"/>
  <c r="O488" i="18"/>
  <c r="N488" i="18"/>
  <c r="M488" i="18"/>
  <c r="L488" i="18"/>
  <c r="K488" i="18"/>
  <c r="J488" i="18"/>
  <c r="I488" i="18"/>
  <c r="H488" i="18"/>
  <c r="G488" i="18"/>
  <c r="F488" i="18"/>
  <c r="E488" i="18"/>
  <c r="D488" i="18"/>
  <c r="C488" i="18"/>
  <c r="B488" i="18"/>
  <c r="O487" i="18"/>
  <c r="O490" i="18" s="1"/>
  <c r="N487" i="18"/>
  <c r="M487" i="18"/>
  <c r="L487" i="18"/>
  <c r="K487" i="18"/>
  <c r="J487" i="18"/>
  <c r="I487" i="18"/>
  <c r="H487" i="18"/>
  <c r="G487" i="18"/>
  <c r="F487" i="18"/>
  <c r="E487" i="18"/>
  <c r="D487" i="18"/>
  <c r="C487" i="18"/>
  <c r="B487" i="18"/>
  <c r="O486" i="18"/>
  <c r="N486" i="18"/>
  <c r="M486" i="18"/>
  <c r="L486" i="18"/>
  <c r="K486" i="18"/>
  <c r="J486" i="18"/>
  <c r="I486" i="18"/>
  <c r="H486" i="18"/>
  <c r="G486" i="18"/>
  <c r="F486" i="18"/>
  <c r="E486" i="18"/>
  <c r="E490" i="18" s="1"/>
  <c r="D486" i="18"/>
  <c r="C486" i="18"/>
  <c r="B486" i="18"/>
  <c r="O483" i="18"/>
  <c r="N483" i="18"/>
  <c r="N484" i="18" s="1"/>
  <c r="M483" i="18"/>
  <c r="L483" i="18"/>
  <c r="K483" i="18"/>
  <c r="J483" i="18"/>
  <c r="I483" i="18"/>
  <c r="H483" i="18"/>
  <c r="G483" i="18"/>
  <c r="F483" i="18"/>
  <c r="E483" i="18"/>
  <c r="D483" i="18"/>
  <c r="C483" i="18"/>
  <c r="B483" i="18"/>
  <c r="O482" i="18"/>
  <c r="N482" i="18"/>
  <c r="M482" i="18"/>
  <c r="L482" i="18"/>
  <c r="K482" i="18"/>
  <c r="J482" i="18"/>
  <c r="I482" i="18"/>
  <c r="H482" i="18"/>
  <c r="G482" i="18"/>
  <c r="F482" i="18"/>
  <c r="E482" i="18"/>
  <c r="D482" i="18"/>
  <c r="C482" i="18"/>
  <c r="B482" i="18"/>
  <c r="O481" i="18"/>
  <c r="N481" i="18"/>
  <c r="M481" i="18"/>
  <c r="L481" i="18"/>
  <c r="K481" i="18"/>
  <c r="J481" i="18"/>
  <c r="I481" i="18"/>
  <c r="H481" i="18"/>
  <c r="G481" i="18"/>
  <c r="F481" i="18"/>
  <c r="E481" i="18"/>
  <c r="D481" i="18"/>
  <c r="C481" i="18"/>
  <c r="B481" i="18"/>
  <c r="O480" i="18"/>
  <c r="N480" i="18"/>
  <c r="M480" i="18"/>
  <c r="L480" i="18"/>
  <c r="K480" i="18"/>
  <c r="J480" i="18"/>
  <c r="I480" i="18"/>
  <c r="H480" i="18"/>
  <c r="G480" i="18"/>
  <c r="F480" i="18"/>
  <c r="E480" i="18"/>
  <c r="D480" i="18"/>
  <c r="C480" i="18"/>
  <c r="B480" i="18"/>
  <c r="B484" i="18" s="1"/>
  <c r="O477" i="18"/>
  <c r="N477" i="18"/>
  <c r="M477" i="18"/>
  <c r="L477" i="18"/>
  <c r="K477" i="18"/>
  <c r="J477" i="18"/>
  <c r="I477" i="18"/>
  <c r="H477" i="18"/>
  <c r="G477" i="18"/>
  <c r="F477" i="18"/>
  <c r="E477" i="18"/>
  <c r="D477" i="18"/>
  <c r="C477" i="18"/>
  <c r="B477" i="18"/>
  <c r="O476" i="18"/>
  <c r="N476" i="18"/>
  <c r="M476" i="18"/>
  <c r="L476" i="18"/>
  <c r="K476" i="18"/>
  <c r="J476" i="18"/>
  <c r="I476" i="18"/>
  <c r="H476" i="18"/>
  <c r="G476" i="18"/>
  <c r="F476" i="18"/>
  <c r="E476" i="18"/>
  <c r="D476" i="18"/>
  <c r="C476" i="18"/>
  <c r="B476" i="18"/>
  <c r="O475" i="18"/>
  <c r="N475" i="18"/>
  <c r="M475" i="18"/>
  <c r="L475" i="18"/>
  <c r="L478" i="18" s="1"/>
  <c r="K475" i="18"/>
  <c r="J475" i="18"/>
  <c r="I475" i="18"/>
  <c r="H475" i="18"/>
  <c r="G475" i="18"/>
  <c r="F475" i="18"/>
  <c r="E475" i="18"/>
  <c r="D475" i="18"/>
  <c r="C475" i="18"/>
  <c r="B475" i="18"/>
  <c r="O474" i="18"/>
  <c r="N474" i="18"/>
  <c r="M474" i="18"/>
  <c r="L474" i="18"/>
  <c r="K474" i="18"/>
  <c r="J474" i="18"/>
  <c r="I474" i="18"/>
  <c r="I478" i="18" s="1"/>
  <c r="H474" i="18"/>
  <c r="G474" i="18"/>
  <c r="F474" i="18"/>
  <c r="E474" i="18"/>
  <c r="D474" i="18"/>
  <c r="C474" i="18"/>
  <c r="B474" i="18"/>
  <c r="B478" i="18" s="1"/>
  <c r="O471" i="18"/>
  <c r="N471" i="18"/>
  <c r="M471" i="18"/>
  <c r="L471" i="18"/>
  <c r="K471" i="18"/>
  <c r="J471" i="18"/>
  <c r="I471" i="18"/>
  <c r="H471" i="18"/>
  <c r="G471" i="18"/>
  <c r="F471" i="18"/>
  <c r="E471" i="18"/>
  <c r="D471" i="18"/>
  <c r="C471" i="18"/>
  <c r="B471" i="18"/>
  <c r="O470" i="18"/>
  <c r="N470" i="18"/>
  <c r="M470" i="18"/>
  <c r="L470" i="18"/>
  <c r="K470" i="18"/>
  <c r="J470" i="18"/>
  <c r="I470" i="18"/>
  <c r="H470" i="18"/>
  <c r="G470" i="18"/>
  <c r="F470" i="18"/>
  <c r="E470" i="18"/>
  <c r="D470" i="18"/>
  <c r="C470" i="18"/>
  <c r="B470" i="18"/>
  <c r="O469" i="18"/>
  <c r="N469" i="18"/>
  <c r="M469" i="18"/>
  <c r="L469" i="18"/>
  <c r="K469" i="18"/>
  <c r="J469" i="18"/>
  <c r="I469" i="18"/>
  <c r="H469" i="18"/>
  <c r="G469" i="18"/>
  <c r="F469" i="18"/>
  <c r="E469" i="18"/>
  <c r="D469" i="18"/>
  <c r="C469" i="18"/>
  <c r="B469" i="18"/>
  <c r="O468" i="18"/>
  <c r="N468" i="18"/>
  <c r="M468" i="18"/>
  <c r="L468" i="18"/>
  <c r="K468" i="18"/>
  <c r="J468" i="18"/>
  <c r="J472" i="18" s="1"/>
  <c r="I468" i="18"/>
  <c r="H468" i="18"/>
  <c r="G468" i="18"/>
  <c r="G472" i="18" s="1"/>
  <c r="F468" i="18"/>
  <c r="E468" i="18"/>
  <c r="D468" i="18"/>
  <c r="C468" i="18"/>
  <c r="B468" i="18"/>
  <c r="O464" i="18"/>
  <c r="O510" i="18" s="1"/>
  <c r="N464" i="18"/>
  <c r="M464" i="18"/>
  <c r="L464" i="18"/>
  <c r="L510" i="18" s="1"/>
  <c r="K464" i="18"/>
  <c r="J464" i="18"/>
  <c r="J510" i="18" s="1"/>
  <c r="I464" i="18"/>
  <c r="I510" i="18" s="1"/>
  <c r="H464" i="18"/>
  <c r="G464" i="18"/>
  <c r="G510" i="18" s="1"/>
  <c r="F464" i="18"/>
  <c r="E464" i="18"/>
  <c r="D464" i="18"/>
  <c r="C464" i="18"/>
  <c r="C510" i="18" s="1"/>
  <c r="B464" i="18"/>
  <c r="O463" i="18"/>
  <c r="N463" i="18"/>
  <c r="N509" i="18" s="1"/>
  <c r="M463" i="18"/>
  <c r="L463" i="18"/>
  <c r="L509" i="18" s="1"/>
  <c r="K463" i="18"/>
  <c r="K509" i="18" s="1"/>
  <c r="J463" i="18"/>
  <c r="I463" i="18"/>
  <c r="I509" i="18" s="1"/>
  <c r="H463" i="18"/>
  <c r="G463" i="18"/>
  <c r="F463" i="18"/>
  <c r="E463" i="18"/>
  <c r="E509" i="18" s="1"/>
  <c r="D463" i="18"/>
  <c r="C463" i="18"/>
  <c r="B463" i="18"/>
  <c r="B509" i="18" s="1"/>
  <c r="O462" i="18"/>
  <c r="N462" i="18"/>
  <c r="N508" i="18" s="1"/>
  <c r="M462" i="18"/>
  <c r="M508" i="18" s="1"/>
  <c r="L462" i="18"/>
  <c r="K462" i="18"/>
  <c r="J462" i="18"/>
  <c r="I462" i="18"/>
  <c r="H462" i="18"/>
  <c r="G462" i="18"/>
  <c r="F462" i="18"/>
  <c r="E462" i="18"/>
  <c r="D462" i="18"/>
  <c r="D508" i="18" s="1"/>
  <c r="C462" i="18"/>
  <c r="B462" i="18"/>
  <c r="B508" i="18" s="1"/>
  <c r="O461" i="18"/>
  <c r="O507" i="18" s="1"/>
  <c r="N461" i="18"/>
  <c r="M461" i="18"/>
  <c r="L461" i="18"/>
  <c r="K461" i="18"/>
  <c r="J461" i="18"/>
  <c r="I461" i="18"/>
  <c r="I507" i="18" s="1"/>
  <c r="H461" i="18"/>
  <c r="G461" i="18"/>
  <c r="F461" i="18"/>
  <c r="F465" i="18" s="1"/>
  <c r="E461" i="18"/>
  <c r="D461" i="18"/>
  <c r="D507" i="18" s="1"/>
  <c r="C461" i="18"/>
  <c r="C465" i="18" s="1"/>
  <c r="B461" i="18"/>
  <c r="O457" i="18"/>
  <c r="O648" i="18" s="1"/>
  <c r="N457" i="18"/>
  <c r="N648" i="18" s="1"/>
  <c r="N655" i="18" s="1"/>
  <c r="M457" i="18"/>
  <c r="M648" i="18" s="1"/>
  <c r="M655" i="18" s="1"/>
  <c r="L457" i="18"/>
  <c r="L648" i="18" s="1"/>
  <c r="L655" i="18" s="1"/>
  <c r="K457" i="18"/>
  <c r="K648" i="18" s="1"/>
  <c r="K655" i="18" s="1"/>
  <c r="J457" i="18"/>
  <c r="J648" i="18" s="1"/>
  <c r="J655" i="18" s="1"/>
  <c r="I457" i="18"/>
  <c r="I648" i="18" s="1"/>
  <c r="I655" i="18" s="1"/>
  <c r="H457" i="18"/>
  <c r="H648" i="18" s="1"/>
  <c r="H655" i="18" s="1"/>
  <c r="G457" i="18"/>
  <c r="G648" i="18" s="1"/>
  <c r="G655" i="18" s="1"/>
  <c r="F457" i="18"/>
  <c r="E457" i="18"/>
  <c r="E648" i="18" s="1"/>
  <c r="E655" i="18" s="1"/>
  <c r="D457" i="18"/>
  <c r="D648" i="18" s="1"/>
  <c r="D655" i="18" s="1"/>
  <c r="C457" i="18"/>
  <c r="C648" i="18" s="1"/>
  <c r="C655" i="18" s="1"/>
  <c r="B457" i="18"/>
  <c r="B648" i="18" s="1"/>
  <c r="B655" i="18" s="1"/>
  <c r="O456" i="18"/>
  <c r="N456" i="18"/>
  <c r="M456" i="18"/>
  <c r="L456" i="18"/>
  <c r="K456" i="18"/>
  <c r="J456" i="18"/>
  <c r="I456" i="18"/>
  <c r="H456" i="18"/>
  <c r="G456" i="18"/>
  <c r="F456" i="18"/>
  <c r="E456" i="18"/>
  <c r="D456" i="18"/>
  <c r="C456" i="18"/>
  <c r="B456" i="18"/>
  <c r="O455" i="18"/>
  <c r="N455" i="18"/>
  <c r="M455" i="18"/>
  <c r="L455" i="18"/>
  <c r="K455" i="18"/>
  <c r="J455" i="18"/>
  <c r="I455" i="18"/>
  <c r="H455" i="18"/>
  <c r="G455" i="18"/>
  <c r="F455" i="18"/>
  <c r="E455" i="18"/>
  <c r="D455" i="18"/>
  <c r="C455" i="18"/>
  <c r="B455" i="18"/>
  <c r="O454" i="18"/>
  <c r="N454" i="18"/>
  <c r="M454" i="18"/>
  <c r="L454" i="18"/>
  <c r="K454" i="18"/>
  <c r="J454" i="18"/>
  <c r="I454" i="18"/>
  <c r="H454" i="18"/>
  <c r="G454" i="18"/>
  <c r="F454" i="18"/>
  <c r="E454" i="18"/>
  <c r="D454" i="18"/>
  <c r="C454" i="18"/>
  <c r="B454" i="18"/>
  <c r="O451" i="18"/>
  <c r="N451" i="18"/>
  <c r="M451" i="18"/>
  <c r="L451" i="18"/>
  <c r="K451" i="18"/>
  <c r="J451" i="18"/>
  <c r="I451" i="18"/>
  <c r="H451" i="18"/>
  <c r="G451" i="18"/>
  <c r="F451" i="18"/>
  <c r="E451" i="18"/>
  <c r="D451" i="18"/>
  <c r="C451" i="18"/>
  <c r="B451" i="18"/>
  <c r="O450" i="18"/>
  <c r="N450" i="18"/>
  <c r="M450" i="18"/>
  <c r="L450" i="18"/>
  <c r="K450" i="18"/>
  <c r="J450" i="18"/>
  <c r="I450" i="18"/>
  <c r="H450" i="18"/>
  <c r="G450" i="18"/>
  <c r="F450" i="18"/>
  <c r="E450" i="18"/>
  <c r="D450" i="18"/>
  <c r="C450" i="18"/>
  <c r="B450" i="18"/>
  <c r="O449" i="18"/>
  <c r="N449" i="18"/>
  <c r="M449" i="18"/>
  <c r="L449" i="18"/>
  <c r="K449" i="18"/>
  <c r="J449" i="18"/>
  <c r="I449" i="18"/>
  <c r="H449" i="18"/>
  <c r="G449" i="18"/>
  <c r="F449" i="18"/>
  <c r="E449" i="18"/>
  <c r="D449" i="18"/>
  <c r="C449" i="18"/>
  <c r="B449" i="18"/>
  <c r="O448" i="18"/>
  <c r="N448" i="18"/>
  <c r="M448" i="18"/>
  <c r="L448" i="18"/>
  <c r="K448" i="18"/>
  <c r="J448" i="18"/>
  <c r="I448" i="18"/>
  <c r="H448" i="18"/>
  <c r="G448" i="18"/>
  <c r="F448" i="18"/>
  <c r="E448" i="18"/>
  <c r="D448" i="18"/>
  <c r="C448" i="18"/>
  <c r="B448" i="18"/>
  <c r="O444" i="18"/>
  <c r="N444" i="18"/>
  <c r="M444" i="18"/>
  <c r="L444" i="18"/>
  <c r="K444" i="18"/>
  <c r="J444" i="18"/>
  <c r="I444" i="18"/>
  <c r="H444" i="18"/>
  <c r="G444" i="18"/>
  <c r="F444" i="18"/>
  <c r="E444" i="18"/>
  <c r="D444" i="18"/>
  <c r="C444" i="18"/>
  <c r="B444" i="18"/>
  <c r="O443" i="18"/>
  <c r="N443" i="18"/>
  <c r="M443" i="18"/>
  <c r="L443" i="18"/>
  <c r="K443" i="18"/>
  <c r="J443" i="18"/>
  <c r="I443" i="18"/>
  <c r="H443" i="18"/>
  <c r="G443" i="18"/>
  <c r="F443" i="18"/>
  <c r="E443" i="18"/>
  <c r="D443" i="18"/>
  <c r="C443" i="18"/>
  <c r="B443" i="18"/>
  <c r="O442" i="18"/>
  <c r="N442" i="18"/>
  <c r="M442" i="18"/>
  <c r="L442" i="18"/>
  <c r="K442" i="18"/>
  <c r="J442" i="18"/>
  <c r="I442" i="18"/>
  <c r="H442" i="18"/>
  <c r="G442" i="18"/>
  <c r="F442" i="18"/>
  <c r="E442" i="18"/>
  <c r="D442" i="18"/>
  <c r="C442" i="18"/>
  <c r="B442" i="18"/>
  <c r="O441" i="18"/>
  <c r="N441" i="18"/>
  <c r="M441" i="18"/>
  <c r="L441" i="18"/>
  <c r="K441" i="18"/>
  <c r="J441" i="18"/>
  <c r="I441" i="18"/>
  <c r="H441" i="18"/>
  <c r="G441" i="18"/>
  <c r="F441" i="18"/>
  <c r="E441" i="18"/>
  <c r="D441" i="18"/>
  <c r="C441" i="18"/>
  <c r="B441" i="18"/>
  <c r="O438" i="18"/>
  <c r="N438" i="18"/>
  <c r="M438" i="18"/>
  <c r="L438" i="18"/>
  <c r="K438" i="18"/>
  <c r="J438" i="18"/>
  <c r="I438" i="18"/>
  <c r="H438" i="18"/>
  <c r="G438" i="18"/>
  <c r="F438" i="18"/>
  <c r="E438" i="18"/>
  <c r="D438" i="18"/>
  <c r="C438" i="18"/>
  <c r="B438" i="18"/>
  <c r="O437" i="18"/>
  <c r="N437" i="18"/>
  <c r="M437" i="18"/>
  <c r="L437" i="18"/>
  <c r="K437" i="18"/>
  <c r="J437" i="18"/>
  <c r="I437" i="18"/>
  <c r="H437" i="18"/>
  <c r="G437" i="18"/>
  <c r="F437" i="18"/>
  <c r="E437" i="18"/>
  <c r="D437" i="18"/>
  <c r="C437" i="18"/>
  <c r="B437" i="18"/>
  <c r="O436" i="18"/>
  <c r="N436" i="18"/>
  <c r="M436" i="18"/>
  <c r="L436" i="18"/>
  <c r="K436" i="18"/>
  <c r="J436" i="18"/>
  <c r="I436" i="18"/>
  <c r="H436" i="18"/>
  <c r="G436" i="18"/>
  <c r="F436" i="18"/>
  <c r="E436" i="18"/>
  <c r="D436" i="18"/>
  <c r="C436" i="18"/>
  <c r="B436" i="18"/>
  <c r="O435" i="18"/>
  <c r="N435" i="18"/>
  <c r="M435" i="18"/>
  <c r="L435" i="18"/>
  <c r="K435" i="18"/>
  <c r="J435" i="18"/>
  <c r="I435" i="18"/>
  <c r="H435" i="18"/>
  <c r="G435" i="18"/>
  <c r="F435" i="18"/>
  <c r="E435" i="18"/>
  <c r="D435" i="18"/>
  <c r="C435" i="18"/>
  <c r="B435" i="18"/>
  <c r="O431" i="18"/>
  <c r="O425" i="18"/>
  <c r="O419" i="18"/>
  <c r="O414" i="18"/>
  <c r="N414" i="18"/>
  <c r="M414" i="18"/>
  <c r="L414" i="18"/>
  <c r="K414" i="18"/>
  <c r="J414" i="18"/>
  <c r="I414" i="18"/>
  <c r="H414" i="18"/>
  <c r="G414" i="18"/>
  <c r="F414" i="18"/>
  <c r="E414" i="18"/>
  <c r="D414" i="18"/>
  <c r="C414" i="18"/>
  <c r="B414" i="18"/>
  <c r="O413" i="18"/>
  <c r="N413" i="18"/>
  <c r="M413" i="18"/>
  <c r="L413" i="18"/>
  <c r="K413" i="18"/>
  <c r="J413" i="18"/>
  <c r="I413" i="18"/>
  <c r="H413" i="18"/>
  <c r="G413" i="18"/>
  <c r="F413" i="18"/>
  <c r="E413" i="18"/>
  <c r="D413" i="18"/>
  <c r="C413" i="18"/>
  <c r="B413" i="18"/>
  <c r="O412" i="18"/>
  <c r="N412" i="18"/>
  <c r="M412" i="18"/>
  <c r="L412" i="18"/>
  <c r="K412" i="18"/>
  <c r="J412" i="18"/>
  <c r="I412" i="18"/>
  <c r="H412" i="18"/>
  <c r="G412" i="18"/>
  <c r="F412" i="18"/>
  <c r="E412" i="18"/>
  <c r="D412" i="18"/>
  <c r="C412" i="18"/>
  <c r="B412" i="18"/>
  <c r="O411" i="18"/>
  <c r="N411" i="18"/>
  <c r="M411" i="18"/>
  <c r="L411" i="18"/>
  <c r="K411" i="18"/>
  <c r="J411" i="18"/>
  <c r="I411" i="18"/>
  <c r="H411" i="18"/>
  <c r="G411" i="18"/>
  <c r="F411" i="18"/>
  <c r="E411" i="18"/>
  <c r="D411" i="18"/>
  <c r="C411" i="18"/>
  <c r="B411" i="18"/>
  <c r="O408" i="18"/>
  <c r="N408" i="18"/>
  <c r="M408" i="18"/>
  <c r="M409" i="18" s="1"/>
  <c r="L408" i="18"/>
  <c r="L409" i="18" s="1"/>
  <c r="K408" i="18"/>
  <c r="J408" i="18"/>
  <c r="I408" i="18"/>
  <c r="H408" i="18"/>
  <c r="G408" i="18"/>
  <c r="F408" i="18"/>
  <c r="E408" i="18"/>
  <c r="D408" i="18"/>
  <c r="C408" i="18"/>
  <c r="B408" i="18"/>
  <c r="O407" i="18"/>
  <c r="N407" i="18"/>
  <c r="M407" i="18"/>
  <c r="L407" i="18"/>
  <c r="K407" i="18"/>
  <c r="J407" i="18"/>
  <c r="I407" i="18"/>
  <c r="H407" i="18"/>
  <c r="G407" i="18"/>
  <c r="F407" i="18"/>
  <c r="E407" i="18"/>
  <c r="D407" i="18"/>
  <c r="C407" i="18"/>
  <c r="B407" i="18"/>
  <c r="O406" i="18"/>
  <c r="N406" i="18"/>
  <c r="M406" i="18"/>
  <c r="L406" i="18"/>
  <c r="K406" i="18"/>
  <c r="J406" i="18"/>
  <c r="I406" i="18"/>
  <c r="H406" i="18"/>
  <c r="G406" i="18"/>
  <c r="F406" i="18"/>
  <c r="E406" i="18"/>
  <c r="D406" i="18"/>
  <c r="C406" i="18"/>
  <c r="B406" i="18"/>
  <c r="O405" i="18"/>
  <c r="N405" i="18"/>
  <c r="M405" i="18"/>
  <c r="L405" i="18"/>
  <c r="K405" i="18"/>
  <c r="J405" i="18"/>
  <c r="I405" i="18"/>
  <c r="H405" i="18"/>
  <c r="G405" i="18"/>
  <c r="F405" i="18"/>
  <c r="E405" i="18"/>
  <c r="D405" i="18"/>
  <c r="C405" i="18"/>
  <c r="B405" i="18"/>
  <c r="O402" i="18"/>
  <c r="O458" i="18" s="1"/>
  <c r="N402" i="18"/>
  <c r="N415" i="18" s="1"/>
  <c r="M402" i="18"/>
  <c r="L402" i="18"/>
  <c r="K402" i="18"/>
  <c r="K458" i="18" s="1"/>
  <c r="J402" i="18"/>
  <c r="J458" i="18" s="1"/>
  <c r="I402" i="18"/>
  <c r="I452" i="18" s="1"/>
  <c r="H402" i="18"/>
  <c r="H452" i="18" s="1"/>
  <c r="G402" i="18"/>
  <c r="G458" i="18" s="1"/>
  <c r="F402" i="18"/>
  <c r="F415" i="18" s="1"/>
  <c r="E402" i="18"/>
  <c r="E452" i="18" s="1"/>
  <c r="D402" i="18"/>
  <c r="D458" i="18" s="1"/>
  <c r="C402" i="18"/>
  <c r="C458" i="18" s="1"/>
  <c r="B402" i="18"/>
  <c r="B452" i="18" s="1"/>
  <c r="O401" i="18"/>
  <c r="N401" i="18"/>
  <c r="M401" i="18"/>
  <c r="L401" i="18"/>
  <c r="K401" i="18"/>
  <c r="J401" i="18"/>
  <c r="I401" i="18"/>
  <c r="H401" i="18"/>
  <c r="G401" i="18"/>
  <c r="F401" i="18"/>
  <c r="E401" i="18"/>
  <c r="D401" i="18"/>
  <c r="C401" i="18"/>
  <c r="B401" i="18"/>
  <c r="O400" i="18"/>
  <c r="N400" i="18"/>
  <c r="M400" i="18"/>
  <c r="L400" i="18"/>
  <c r="K400" i="18"/>
  <c r="J400" i="18"/>
  <c r="I400" i="18"/>
  <c r="H400" i="18"/>
  <c r="G400" i="18"/>
  <c r="F400" i="18"/>
  <c r="E400" i="18"/>
  <c r="D400" i="18"/>
  <c r="C400" i="18"/>
  <c r="B400" i="18"/>
  <c r="O399" i="18"/>
  <c r="N399" i="18"/>
  <c r="M399" i="18"/>
  <c r="L399" i="18"/>
  <c r="K399" i="18"/>
  <c r="J399" i="18"/>
  <c r="I399" i="18"/>
  <c r="H399" i="18"/>
  <c r="G399" i="18"/>
  <c r="F399" i="18"/>
  <c r="E399" i="18"/>
  <c r="D399" i="18"/>
  <c r="C399" i="18"/>
  <c r="B399" i="18"/>
  <c r="O396" i="18"/>
  <c r="O397" i="18" s="1"/>
  <c r="N396" i="18"/>
  <c r="M396" i="18"/>
  <c r="L396" i="18"/>
  <c r="L397" i="18" s="1"/>
  <c r="K396" i="18"/>
  <c r="K397" i="18" s="1"/>
  <c r="J396" i="18"/>
  <c r="I396" i="18"/>
  <c r="H396" i="18"/>
  <c r="G396" i="18"/>
  <c r="G397" i="18" s="1"/>
  <c r="F396" i="18"/>
  <c r="E396" i="18"/>
  <c r="E397" i="18" s="1"/>
  <c r="D396" i="18"/>
  <c r="C396" i="18"/>
  <c r="C397" i="18" s="1"/>
  <c r="B396" i="18"/>
  <c r="O395" i="18"/>
  <c r="N395" i="18"/>
  <c r="M395" i="18"/>
  <c r="L395" i="18"/>
  <c r="K395" i="18"/>
  <c r="J395" i="18"/>
  <c r="I395" i="18"/>
  <c r="H395" i="18"/>
  <c r="G395" i="18"/>
  <c r="F395" i="18"/>
  <c r="E395" i="18"/>
  <c r="D395" i="18"/>
  <c r="C395" i="18"/>
  <c r="B395" i="18"/>
  <c r="O394" i="18"/>
  <c r="N394" i="18"/>
  <c r="M394" i="18"/>
  <c r="L394" i="18"/>
  <c r="K394" i="18"/>
  <c r="J394" i="18"/>
  <c r="I394" i="18"/>
  <c r="H394" i="18"/>
  <c r="G394" i="18"/>
  <c r="F394" i="18"/>
  <c r="E394" i="18"/>
  <c r="D394" i="18"/>
  <c r="C394" i="18"/>
  <c r="B394" i="18"/>
  <c r="O393" i="18"/>
  <c r="N393" i="18"/>
  <c r="M393" i="18"/>
  <c r="L393" i="18"/>
  <c r="K393" i="18"/>
  <c r="J393" i="18"/>
  <c r="I393" i="18"/>
  <c r="H393" i="18"/>
  <c r="G393" i="18"/>
  <c r="F393" i="18"/>
  <c r="E393" i="18"/>
  <c r="D393" i="18"/>
  <c r="C393" i="18"/>
  <c r="B393" i="18"/>
  <c r="O390" i="18"/>
  <c r="O391" i="18" s="1"/>
  <c r="N390" i="18"/>
  <c r="M390" i="18"/>
  <c r="M391" i="18" s="1"/>
  <c r="L390" i="18"/>
  <c r="L391" i="18" s="1"/>
  <c r="K390" i="18"/>
  <c r="K391" i="18" s="1"/>
  <c r="J390" i="18"/>
  <c r="I390" i="18"/>
  <c r="H390" i="18"/>
  <c r="G390" i="18"/>
  <c r="G391" i="18" s="1"/>
  <c r="F390" i="18"/>
  <c r="E390" i="18"/>
  <c r="E391" i="18" s="1"/>
  <c r="D390" i="18"/>
  <c r="C390" i="18"/>
  <c r="C391" i="18" s="1"/>
  <c r="B390" i="18"/>
  <c r="O389" i="18"/>
  <c r="N389" i="18"/>
  <c r="M389" i="18"/>
  <c r="L389" i="18"/>
  <c r="K389" i="18"/>
  <c r="J389" i="18"/>
  <c r="I389" i="18"/>
  <c r="H389" i="18"/>
  <c r="G389" i="18"/>
  <c r="F389" i="18"/>
  <c r="E389" i="18"/>
  <c r="D389" i="18"/>
  <c r="C389" i="18"/>
  <c r="B389" i="18"/>
  <c r="O388" i="18"/>
  <c r="N388" i="18"/>
  <c r="M388" i="18"/>
  <c r="L388" i="18"/>
  <c r="K388" i="18"/>
  <c r="J388" i="18"/>
  <c r="I388" i="18"/>
  <c r="H388" i="18"/>
  <c r="G388" i="18"/>
  <c r="F388" i="18"/>
  <c r="E388" i="18"/>
  <c r="D388" i="18"/>
  <c r="C388" i="18"/>
  <c r="B388" i="18"/>
  <c r="O387" i="18"/>
  <c r="N387" i="18"/>
  <c r="M387" i="18"/>
  <c r="L387" i="18"/>
  <c r="K387" i="18"/>
  <c r="J387" i="18"/>
  <c r="I387" i="18"/>
  <c r="H387" i="18"/>
  <c r="G387" i="18"/>
  <c r="F387" i="18"/>
  <c r="E387" i="18"/>
  <c r="D387" i="18"/>
  <c r="C387" i="18"/>
  <c r="B387" i="18"/>
  <c r="J385" i="18"/>
  <c r="E385" i="18"/>
  <c r="O384" i="18"/>
  <c r="O385" i="18" s="1"/>
  <c r="N384" i="18"/>
  <c r="M384" i="18"/>
  <c r="M385" i="18" s="1"/>
  <c r="L384" i="18"/>
  <c r="L385" i="18" s="1"/>
  <c r="K384" i="18"/>
  <c r="J384" i="18"/>
  <c r="I384" i="18"/>
  <c r="H384" i="18"/>
  <c r="G384" i="18"/>
  <c r="G385" i="18" s="1"/>
  <c r="F384" i="18"/>
  <c r="F385" i="18" s="1"/>
  <c r="E384" i="18"/>
  <c r="D384" i="18"/>
  <c r="C384" i="18"/>
  <c r="C385" i="18" s="1"/>
  <c r="B384" i="18"/>
  <c r="O383" i="18"/>
  <c r="N383" i="18"/>
  <c r="M383" i="18"/>
  <c r="L383" i="18"/>
  <c r="K383" i="18"/>
  <c r="J383" i="18"/>
  <c r="I383" i="18"/>
  <c r="H383" i="18"/>
  <c r="G383" i="18"/>
  <c r="F383" i="18"/>
  <c r="E383" i="18"/>
  <c r="D383" i="18"/>
  <c r="C383" i="18"/>
  <c r="B383" i="18"/>
  <c r="O382" i="18"/>
  <c r="N382" i="18"/>
  <c r="M382" i="18"/>
  <c r="L382" i="18"/>
  <c r="K382" i="18"/>
  <c r="J382" i="18"/>
  <c r="I382" i="18"/>
  <c r="H382" i="18"/>
  <c r="G382" i="18"/>
  <c r="F382" i="18"/>
  <c r="E382" i="18"/>
  <c r="D382" i="18"/>
  <c r="C382" i="18"/>
  <c r="B382" i="18"/>
  <c r="O381" i="18"/>
  <c r="N381" i="18"/>
  <c r="M381" i="18"/>
  <c r="L381" i="18"/>
  <c r="K381" i="18"/>
  <c r="J381" i="18"/>
  <c r="I381" i="18"/>
  <c r="H381" i="18"/>
  <c r="G381" i="18"/>
  <c r="F381" i="18"/>
  <c r="E381" i="18"/>
  <c r="D381" i="18"/>
  <c r="C381" i="18"/>
  <c r="B381" i="18"/>
  <c r="O378" i="18"/>
  <c r="N378" i="18"/>
  <c r="M378" i="18"/>
  <c r="M379" i="18" s="1"/>
  <c r="L378" i="18"/>
  <c r="L379" i="18" s="1"/>
  <c r="K378" i="18"/>
  <c r="J378" i="18"/>
  <c r="I378" i="18"/>
  <c r="H378" i="18"/>
  <c r="G378" i="18"/>
  <c r="G379" i="18" s="1"/>
  <c r="F378" i="18"/>
  <c r="F379" i="18" s="1"/>
  <c r="E378" i="18"/>
  <c r="D378" i="18"/>
  <c r="D379" i="18" s="1"/>
  <c r="C378" i="18"/>
  <c r="B378" i="18"/>
  <c r="O377" i="18"/>
  <c r="N377" i="18"/>
  <c r="M377" i="18"/>
  <c r="L377" i="18"/>
  <c r="K377" i="18"/>
  <c r="J377" i="18"/>
  <c r="I377" i="18"/>
  <c r="H377" i="18"/>
  <c r="G377" i="18"/>
  <c r="F377" i="18"/>
  <c r="E377" i="18"/>
  <c r="D377" i="18"/>
  <c r="C377" i="18"/>
  <c r="B377" i="18"/>
  <c r="O376" i="18"/>
  <c r="N376" i="18"/>
  <c r="M376" i="18"/>
  <c r="L376" i="18"/>
  <c r="K376" i="18"/>
  <c r="J376" i="18"/>
  <c r="I376" i="18"/>
  <c r="H376" i="18"/>
  <c r="G376" i="18"/>
  <c r="F376" i="18"/>
  <c r="E376" i="18"/>
  <c r="D376" i="18"/>
  <c r="C376" i="18"/>
  <c r="B376" i="18"/>
  <c r="O375" i="18"/>
  <c r="N375" i="18"/>
  <c r="M375" i="18"/>
  <c r="L375" i="18"/>
  <c r="K375" i="18"/>
  <c r="J375" i="18"/>
  <c r="I375" i="18"/>
  <c r="H375" i="18"/>
  <c r="G375" i="18"/>
  <c r="F375" i="18"/>
  <c r="E375" i="18"/>
  <c r="D375" i="18"/>
  <c r="C375" i="18"/>
  <c r="B375" i="18"/>
  <c r="K373" i="18"/>
  <c r="O372" i="18"/>
  <c r="O373" i="18" s="1"/>
  <c r="N372" i="18"/>
  <c r="M372" i="18"/>
  <c r="M373" i="18" s="1"/>
  <c r="L372" i="18"/>
  <c r="L373" i="18" s="1"/>
  <c r="K372" i="18"/>
  <c r="J372" i="18"/>
  <c r="J373" i="18" s="1"/>
  <c r="I372" i="18"/>
  <c r="I373" i="18" s="1"/>
  <c r="H372" i="18"/>
  <c r="G372" i="18"/>
  <c r="G373" i="18" s="1"/>
  <c r="F372" i="18"/>
  <c r="E372" i="18"/>
  <c r="E373" i="18" s="1"/>
  <c r="D372" i="18"/>
  <c r="C372" i="18"/>
  <c r="C373" i="18" s="1"/>
  <c r="B372" i="18"/>
  <c r="O371" i="18"/>
  <c r="N371" i="18"/>
  <c r="M371" i="18"/>
  <c r="L371" i="18"/>
  <c r="K371" i="18"/>
  <c r="J371" i="18"/>
  <c r="I371" i="18"/>
  <c r="H371" i="18"/>
  <c r="G371" i="18"/>
  <c r="F371" i="18"/>
  <c r="E371" i="18"/>
  <c r="D371" i="18"/>
  <c r="C371" i="18"/>
  <c r="B371" i="18"/>
  <c r="O370" i="18"/>
  <c r="N370" i="18"/>
  <c r="M370" i="18"/>
  <c r="L370" i="18"/>
  <c r="K370" i="18"/>
  <c r="J370" i="18"/>
  <c r="I370" i="18"/>
  <c r="H370" i="18"/>
  <c r="G370" i="18"/>
  <c r="F370" i="18"/>
  <c r="E370" i="18"/>
  <c r="D370" i="18"/>
  <c r="C370" i="18"/>
  <c r="B370" i="18"/>
  <c r="O369" i="18"/>
  <c r="N369" i="18"/>
  <c r="M369" i="18"/>
  <c r="L369" i="18"/>
  <c r="K369" i="18"/>
  <c r="J369" i="18"/>
  <c r="I369" i="18"/>
  <c r="H369" i="18"/>
  <c r="G369" i="18"/>
  <c r="F369" i="18"/>
  <c r="E369" i="18"/>
  <c r="D369" i="18"/>
  <c r="C369" i="18"/>
  <c r="B369" i="18"/>
  <c r="I367" i="18"/>
  <c r="O366" i="18"/>
  <c r="O367" i="18" s="1"/>
  <c r="N366" i="18"/>
  <c r="M366" i="18"/>
  <c r="M367" i="18" s="1"/>
  <c r="L366" i="18"/>
  <c r="L367" i="18" s="1"/>
  <c r="K366" i="18"/>
  <c r="J366" i="18"/>
  <c r="J367" i="18" s="1"/>
  <c r="I366" i="18"/>
  <c r="H366" i="18"/>
  <c r="G366" i="18"/>
  <c r="G367" i="18" s="1"/>
  <c r="F366" i="18"/>
  <c r="E366" i="18"/>
  <c r="E367" i="18" s="1"/>
  <c r="D366" i="18"/>
  <c r="D367" i="18" s="1"/>
  <c r="C366" i="18"/>
  <c r="C367" i="18" s="1"/>
  <c r="B366" i="18"/>
  <c r="O365" i="18"/>
  <c r="N365" i="18"/>
  <c r="M365" i="18"/>
  <c r="L365" i="18"/>
  <c r="K365" i="18"/>
  <c r="J365" i="18"/>
  <c r="I365" i="18"/>
  <c r="H365" i="18"/>
  <c r="G365" i="18"/>
  <c r="F365" i="18"/>
  <c r="E365" i="18"/>
  <c r="D365" i="18"/>
  <c r="C365" i="18"/>
  <c r="B365" i="18"/>
  <c r="O364" i="18"/>
  <c r="N364" i="18"/>
  <c r="M364" i="18"/>
  <c r="L364" i="18"/>
  <c r="K364" i="18"/>
  <c r="J364" i="18"/>
  <c r="I364" i="18"/>
  <c r="H364" i="18"/>
  <c r="G364" i="18"/>
  <c r="F364" i="18"/>
  <c r="E364" i="18"/>
  <c r="D364" i="18"/>
  <c r="C364" i="18"/>
  <c r="B364" i="18"/>
  <c r="O363" i="18"/>
  <c r="N363" i="18"/>
  <c r="M363" i="18"/>
  <c r="L363" i="18"/>
  <c r="K363" i="18"/>
  <c r="J363" i="18"/>
  <c r="I363" i="18"/>
  <c r="H363" i="18"/>
  <c r="G363" i="18"/>
  <c r="F363" i="18"/>
  <c r="E363" i="18"/>
  <c r="D363" i="18"/>
  <c r="C363" i="18"/>
  <c r="B363" i="18"/>
  <c r="N361" i="18"/>
  <c r="J361" i="18"/>
  <c r="N360" i="18"/>
  <c r="M360" i="18"/>
  <c r="M361" i="18" s="1"/>
  <c r="L360" i="18"/>
  <c r="L361" i="18" s="1"/>
  <c r="K360" i="18"/>
  <c r="J360" i="18"/>
  <c r="I360" i="18"/>
  <c r="I361" i="18" s="1"/>
  <c r="H360" i="18"/>
  <c r="G360" i="18"/>
  <c r="G361" i="18" s="1"/>
  <c r="F360" i="18"/>
  <c r="F361" i="18" s="1"/>
  <c r="E360" i="18"/>
  <c r="E361" i="18" s="1"/>
  <c r="D360" i="18"/>
  <c r="D361" i="18" s="1"/>
  <c r="C360" i="18"/>
  <c r="B360" i="18"/>
  <c r="B361" i="18" s="1"/>
  <c r="N359" i="18"/>
  <c r="M359" i="18"/>
  <c r="L359" i="18"/>
  <c r="K359" i="18"/>
  <c r="J359" i="18"/>
  <c r="I359" i="18"/>
  <c r="H359" i="18"/>
  <c r="G359" i="18"/>
  <c r="F359" i="18"/>
  <c r="E359" i="18"/>
  <c r="D359" i="18"/>
  <c r="C359" i="18"/>
  <c r="B359" i="18"/>
  <c r="N358" i="18"/>
  <c r="M358" i="18"/>
  <c r="L358" i="18"/>
  <c r="K358" i="18"/>
  <c r="J358" i="18"/>
  <c r="I358" i="18"/>
  <c r="H358" i="18"/>
  <c r="G358" i="18"/>
  <c r="F358" i="18"/>
  <c r="E358" i="18"/>
  <c r="D358" i="18"/>
  <c r="C358" i="18"/>
  <c r="B358" i="18"/>
  <c r="N357" i="18"/>
  <c r="M357" i="18"/>
  <c r="L357" i="18"/>
  <c r="K357" i="18"/>
  <c r="J357" i="18"/>
  <c r="I357" i="18"/>
  <c r="H357" i="18"/>
  <c r="G357" i="18"/>
  <c r="F357" i="18"/>
  <c r="E357" i="18"/>
  <c r="D357" i="18"/>
  <c r="C357" i="18"/>
  <c r="B357" i="18"/>
  <c r="O354" i="18"/>
  <c r="O355" i="18" s="1"/>
  <c r="N354" i="18"/>
  <c r="M354" i="18"/>
  <c r="M355" i="18" s="1"/>
  <c r="L354" i="18"/>
  <c r="L355" i="18" s="1"/>
  <c r="K354" i="18"/>
  <c r="K355" i="18" s="1"/>
  <c r="J354" i="18"/>
  <c r="I354" i="18"/>
  <c r="I355" i="18" s="1"/>
  <c r="H354" i="18"/>
  <c r="G354" i="18"/>
  <c r="G355" i="18" s="1"/>
  <c r="F354" i="18"/>
  <c r="E354" i="18"/>
  <c r="E355" i="18" s="1"/>
  <c r="D354" i="18"/>
  <c r="C354" i="18"/>
  <c r="C355" i="18" s="1"/>
  <c r="B354" i="18"/>
  <c r="O353" i="18"/>
  <c r="N353" i="18"/>
  <c r="M353" i="18"/>
  <c r="L353" i="18"/>
  <c r="K353" i="18"/>
  <c r="J353" i="18"/>
  <c r="I353" i="18"/>
  <c r="H353" i="18"/>
  <c r="G353" i="18"/>
  <c r="F353" i="18"/>
  <c r="E353" i="18"/>
  <c r="D353" i="18"/>
  <c r="C353" i="18"/>
  <c r="B353" i="18"/>
  <c r="O352" i="18"/>
  <c r="N352" i="18"/>
  <c r="M352" i="18"/>
  <c r="L352" i="18"/>
  <c r="K352" i="18"/>
  <c r="J352" i="18"/>
  <c r="I352" i="18"/>
  <c r="H352" i="18"/>
  <c r="G352" i="18"/>
  <c r="F352" i="18"/>
  <c r="E352" i="18"/>
  <c r="D352" i="18"/>
  <c r="C352" i="18"/>
  <c r="B352" i="18"/>
  <c r="O351" i="18"/>
  <c r="N351" i="18"/>
  <c r="M351" i="18"/>
  <c r="L351" i="18"/>
  <c r="K351" i="18"/>
  <c r="J351" i="18"/>
  <c r="I351" i="18"/>
  <c r="H351" i="18"/>
  <c r="G351" i="18"/>
  <c r="F351" i="18"/>
  <c r="E351" i="18"/>
  <c r="D351" i="18"/>
  <c r="C351" i="18"/>
  <c r="B351" i="18"/>
  <c r="BD215" i="18"/>
  <c r="T215" i="18"/>
  <c r="J542" i="18" s="1"/>
  <c r="BL213" i="18"/>
  <c r="BL215" i="18" s="1"/>
  <c r="BK213" i="18"/>
  <c r="BK215" i="18" s="1"/>
  <c r="BJ213" i="18"/>
  <c r="BJ215" i="18" s="1"/>
  <c r="BI213" i="18"/>
  <c r="BI215" i="18" s="1"/>
  <c r="BH213" i="18"/>
  <c r="BH215" i="18" s="1"/>
  <c r="BG213" i="18"/>
  <c r="BG215" i="18" s="1"/>
  <c r="BF213" i="18"/>
  <c r="BF215" i="18" s="1"/>
  <c r="BE213" i="18"/>
  <c r="BE215" i="18" s="1"/>
  <c r="BD213" i="18"/>
  <c r="BC213" i="18"/>
  <c r="BC215" i="18" s="1"/>
  <c r="BB213" i="18"/>
  <c r="BB215" i="18" s="1"/>
  <c r="BA213" i="18"/>
  <c r="BA215" i="18" s="1"/>
  <c r="B541" i="18" s="1"/>
  <c r="AZ213" i="18"/>
  <c r="AZ215" i="18" s="1"/>
  <c r="AY213" i="18"/>
  <c r="AY215" i="18" s="1"/>
  <c r="AX213" i="18"/>
  <c r="AX215" i="18" s="1"/>
  <c r="AW213" i="18"/>
  <c r="AW215" i="18" s="1"/>
  <c r="C541" i="18" s="1"/>
  <c r="AV213" i="18"/>
  <c r="AV215" i="18" s="1"/>
  <c r="AU213" i="18"/>
  <c r="AU215" i="18" s="1"/>
  <c r="AT213" i="18"/>
  <c r="AT215" i="18" s="1"/>
  <c r="AS213" i="18"/>
  <c r="AS215" i="18" s="1"/>
  <c r="AR213" i="18"/>
  <c r="AR215" i="18" s="1"/>
  <c r="AQ213" i="18"/>
  <c r="AQ215" i="18" s="1"/>
  <c r="AP213" i="18"/>
  <c r="AP215" i="18" s="1"/>
  <c r="AO213" i="18"/>
  <c r="AO215" i="18" s="1"/>
  <c r="E541" i="18" s="1"/>
  <c r="AN213" i="18"/>
  <c r="AN215" i="18" s="1"/>
  <c r="AM213" i="18"/>
  <c r="AM215" i="18" s="1"/>
  <c r="AL213" i="18"/>
  <c r="AL215" i="18" s="1"/>
  <c r="AK213" i="18"/>
  <c r="AK215" i="18" s="1"/>
  <c r="F541" i="18" s="1"/>
  <c r="AJ213" i="18"/>
  <c r="AJ215" i="18" s="1"/>
  <c r="AI213" i="18"/>
  <c r="AI215" i="18" s="1"/>
  <c r="AH213" i="18"/>
  <c r="AH215" i="18" s="1"/>
  <c r="AG213" i="18"/>
  <c r="AG215" i="18" s="1"/>
  <c r="AF213" i="18"/>
  <c r="AF215" i="18" s="1"/>
  <c r="AE213" i="18"/>
  <c r="AE215" i="18" s="1"/>
  <c r="AD213" i="18"/>
  <c r="AD215" i="18" s="1"/>
  <c r="AC213" i="18"/>
  <c r="AC215" i="18" s="1"/>
  <c r="H541" i="18" s="1"/>
  <c r="AB213" i="18"/>
  <c r="AB215" i="18" s="1"/>
  <c r="AA213" i="18"/>
  <c r="AA215" i="18" s="1"/>
  <c r="Z213" i="18"/>
  <c r="Z215" i="18" s="1"/>
  <c r="Y213" i="18"/>
  <c r="Y215" i="18" s="1"/>
  <c r="I541" i="18" s="1"/>
  <c r="X213" i="18"/>
  <c r="X215" i="18" s="1"/>
  <c r="W213" i="18"/>
  <c r="W215" i="18" s="1"/>
  <c r="V213" i="18"/>
  <c r="V215" i="18" s="1"/>
  <c r="U213" i="18"/>
  <c r="U215" i="18" s="1"/>
  <c r="T213" i="18"/>
  <c r="S213" i="18"/>
  <c r="S215" i="18" s="1"/>
  <c r="R213" i="18"/>
  <c r="R215" i="18" s="1"/>
  <c r="Q213" i="18"/>
  <c r="Q215" i="18" s="1"/>
  <c r="K541" i="18" s="1"/>
  <c r="P213" i="18"/>
  <c r="P215" i="18" s="1"/>
  <c r="O213" i="18"/>
  <c r="O215" i="18" s="1"/>
  <c r="K543" i="18" s="1"/>
  <c r="N213" i="18"/>
  <c r="N215" i="18" s="1"/>
  <c r="M213" i="18"/>
  <c r="M215" i="18" s="1"/>
  <c r="L541" i="18" s="1"/>
  <c r="L213" i="18"/>
  <c r="L215" i="18" s="1"/>
  <c r="K213" i="18"/>
  <c r="K215" i="18" s="1"/>
  <c r="J213" i="18"/>
  <c r="J215" i="18" s="1"/>
  <c r="I213" i="18"/>
  <c r="I215" i="18" s="1"/>
  <c r="H213" i="18"/>
  <c r="H215" i="18" s="1"/>
  <c r="G213" i="18"/>
  <c r="G215" i="18" s="1"/>
  <c r="M543" i="18" s="1"/>
  <c r="F213" i="18"/>
  <c r="F215" i="18" s="1"/>
  <c r="E213" i="18"/>
  <c r="E215" i="18" s="1"/>
  <c r="N541" i="18" s="1"/>
  <c r="D213" i="18"/>
  <c r="D215" i="18" s="1"/>
  <c r="C213" i="18"/>
  <c r="C215" i="18" s="1"/>
  <c r="B213" i="18"/>
  <c r="B215" i="18" s="1"/>
  <c r="BK124" i="18"/>
  <c r="AY124" i="18"/>
  <c r="AM124" i="18"/>
  <c r="AE124" i="18"/>
  <c r="AA124" i="18"/>
  <c r="O124" i="18"/>
  <c r="BK123" i="18"/>
  <c r="BJ123" i="18"/>
  <c r="BI123" i="18"/>
  <c r="BH123" i="18"/>
  <c r="BG123" i="18"/>
  <c r="BF123" i="18"/>
  <c r="BE123" i="18"/>
  <c r="BE125" i="18" s="1"/>
  <c r="BD123" i="18"/>
  <c r="BC123" i="18"/>
  <c r="BK122" i="18"/>
  <c r="BJ122" i="18"/>
  <c r="BJ124" i="18" s="1"/>
  <c r="BJ125" i="18" s="1"/>
  <c r="BI122" i="18"/>
  <c r="BI124" i="18" s="1"/>
  <c r="BI125" i="18" s="1"/>
  <c r="BH122" i="18"/>
  <c r="BH124" i="18" s="1"/>
  <c r="BG122" i="18"/>
  <c r="BG124" i="18" s="1"/>
  <c r="BF122" i="18"/>
  <c r="BF124" i="18" s="1"/>
  <c r="BE122" i="18"/>
  <c r="BE124" i="18" s="1"/>
  <c r="BD122" i="18"/>
  <c r="BD124" i="18" s="1"/>
  <c r="BD125" i="18" s="1"/>
  <c r="BC122" i="18"/>
  <c r="BC124" i="18" s="1"/>
  <c r="BB122" i="18"/>
  <c r="BB124" i="18" s="1"/>
  <c r="BA122" i="18"/>
  <c r="BA124" i="18" s="1"/>
  <c r="AZ122" i="18"/>
  <c r="AZ124" i="18" s="1"/>
  <c r="B425" i="18" s="1"/>
  <c r="AY122" i="18"/>
  <c r="AX122" i="18"/>
  <c r="AX124" i="18" s="1"/>
  <c r="AW122" i="18"/>
  <c r="AW124" i="18" s="1"/>
  <c r="AV122" i="18"/>
  <c r="AV124" i="18" s="1"/>
  <c r="AU122" i="18"/>
  <c r="AU124" i="18" s="1"/>
  <c r="AT122" i="18"/>
  <c r="AT124" i="18" s="1"/>
  <c r="D423" i="18" s="1"/>
  <c r="AS122" i="18"/>
  <c r="AS124" i="18" s="1"/>
  <c r="AR122" i="18"/>
  <c r="AR124" i="18" s="1"/>
  <c r="AQ122" i="18"/>
  <c r="AQ124" i="18" s="1"/>
  <c r="D426" i="18" s="1"/>
  <c r="AP122" i="18"/>
  <c r="AP124" i="18" s="1"/>
  <c r="AO122" i="18"/>
  <c r="AO124" i="18" s="1"/>
  <c r="AN122" i="18"/>
  <c r="AN124" i="18" s="1"/>
  <c r="E425" i="18" s="1"/>
  <c r="AM122" i="18"/>
  <c r="AL122" i="18"/>
  <c r="AL124" i="18" s="1"/>
  <c r="AK122" i="18"/>
  <c r="AK124" i="18" s="1"/>
  <c r="AJ122" i="18"/>
  <c r="AJ124" i="18" s="1"/>
  <c r="AI122" i="18"/>
  <c r="AI124" i="18" s="1"/>
  <c r="AH122" i="18"/>
  <c r="AH124" i="18" s="1"/>
  <c r="G423" i="18" s="1"/>
  <c r="AG122" i="18"/>
  <c r="AG124" i="18" s="1"/>
  <c r="AF122" i="18"/>
  <c r="AF124" i="18" s="1"/>
  <c r="AE122" i="18"/>
  <c r="AD122" i="18"/>
  <c r="AD124" i="18" s="1"/>
  <c r="H423" i="18" s="1"/>
  <c r="AC122" i="18"/>
  <c r="AC124" i="18" s="1"/>
  <c r="AB122" i="18"/>
  <c r="AB124" i="18" s="1"/>
  <c r="H425" i="18" s="1"/>
  <c r="AA122" i="18"/>
  <c r="Z122" i="18"/>
  <c r="Z124" i="18" s="1"/>
  <c r="Y122" i="18"/>
  <c r="Y124" i="18" s="1"/>
  <c r="X122" i="18"/>
  <c r="X124" i="18" s="1"/>
  <c r="W122" i="18"/>
  <c r="W124" i="18" s="1"/>
  <c r="V122" i="18"/>
  <c r="V124" i="18" s="1"/>
  <c r="J423" i="18" s="1"/>
  <c r="U122" i="18"/>
  <c r="U124" i="18" s="1"/>
  <c r="T122" i="18"/>
  <c r="T124" i="18" s="1"/>
  <c r="S122" i="18"/>
  <c r="S124" i="18" s="1"/>
  <c r="J426" i="18" s="1"/>
  <c r="J427" i="18" s="1"/>
  <c r="R122" i="18"/>
  <c r="R124" i="18" s="1"/>
  <c r="Q122" i="18"/>
  <c r="Q124" i="18" s="1"/>
  <c r="P122" i="18"/>
  <c r="P124" i="18" s="1"/>
  <c r="K425" i="18" s="1"/>
  <c r="O122" i="18"/>
  <c r="N122" i="18"/>
  <c r="N124" i="18" s="1"/>
  <c r="M122" i="18"/>
  <c r="M124" i="18" s="1"/>
  <c r="L122" i="18"/>
  <c r="L124" i="18" s="1"/>
  <c r="K122" i="18"/>
  <c r="K124" i="18" s="1"/>
  <c r="J122" i="18"/>
  <c r="J124" i="18" s="1"/>
  <c r="M423" i="18" s="1"/>
  <c r="I122" i="18"/>
  <c r="I124" i="18" s="1"/>
  <c r="H122" i="18"/>
  <c r="H124" i="18" s="1"/>
  <c r="M425" i="18" s="1"/>
  <c r="G122" i="18"/>
  <c r="G124" i="18" s="1"/>
  <c r="F122" i="18"/>
  <c r="F124" i="18" s="1"/>
  <c r="N423" i="18" s="1"/>
  <c r="E122" i="18"/>
  <c r="E124" i="18" s="1"/>
  <c r="D122" i="18"/>
  <c r="D124" i="18" s="1"/>
  <c r="N425" i="18" s="1"/>
  <c r="C122" i="18"/>
  <c r="C124" i="18" s="1"/>
  <c r="B122" i="18"/>
  <c r="B124" i="18" s="1"/>
  <c r="O424" i="18" s="1"/>
  <c r="BK121" i="18"/>
  <c r="BJ121" i="18"/>
  <c r="BI121" i="18"/>
  <c r="BH121" i="18"/>
  <c r="BG121" i="18"/>
  <c r="BF121" i="18"/>
  <c r="BE121" i="18"/>
  <c r="BD121" i="18"/>
  <c r="BC121" i="18"/>
  <c r="BB121" i="18"/>
  <c r="BA121" i="18"/>
  <c r="AZ121" i="18"/>
  <c r="AY121" i="18"/>
  <c r="AX121" i="18"/>
  <c r="AW121" i="18"/>
  <c r="AV121" i="18"/>
  <c r="AU121" i="18"/>
  <c r="AT121" i="18"/>
  <c r="AS121" i="18"/>
  <c r="AR121" i="18"/>
  <c r="AQ121" i="18"/>
  <c r="AP121" i="18"/>
  <c r="AO121" i="18"/>
  <c r="AN121" i="18"/>
  <c r="AM121" i="18"/>
  <c r="AL121" i="18"/>
  <c r="AK121" i="18"/>
  <c r="AJ121" i="18"/>
  <c r="AI121" i="18"/>
  <c r="AH121" i="18"/>
  <c r="AG121" i="18"/>
  <c r="AF121" i="18"/>
  <c r="AE121" i="18"/>
  <c r="AD121" i="18"/>
  <c r="AC121" i="18"/>
  <c r="AB121" i="18"/>
  <c r="AA121" i="18"/>
  <c r="Z121" i="18"/>
  <c r="Y121" i="18"/>
  <c r="X121" i="18"/>
  <c r="W121" i="18"/>
  <c r="V121" i="18"/>
  <c r="U121" i="18"/>
  <c r="T121" i="18"/>
  <c r="S121" i="18"/>
  <c r="R121" i="18"/>
  <c r="Q121" i="18"/>
  <c r="P121" i="18"/>
  <c r="O121" i="18"/>
  <c r="N121" i="18"/>
  <c r="M121" i="18"/>
  <c r="L121" i="18"/>
  <c r="K121" i="18"/>
  <c r="J121" i="18"/>
  <c r="I121" i="18"/>
  <c r="H121" i="18"/>
  <c r="G121" i="18"/>
  <c r="F121" i="18"/>
  <c r="E121" i="18"/>
  <c r="D121" i="18"/>
  <c r="C121" i="18"/>
  <c r="B121" i="18"/>
  <c r="BK120" i="18"/>
  <c r="BJ120" i="18"/>
  <c r="BI120" i="18"/>
  <c r="BH120" i="18"/>
  <c r="BG120" i="18"/>
  <c r="BF120" i="18"/>
  <c r="BE120" i="18"/>
  <c r="BD120" i="18"/>
  <c r="BC120" i="18"/>
  <c r="BB120" i="18"/>
  <c r="BA120" i="18"/>
  <c r="AZ120" i="18"/>
  <c r="AY120" i="18"/>
  <c r="AX120" i="18"/>
  <c r="AW120" i="18"/>
  <c r="AV120" i="18"/>
  <c r="AU120" i="18"/>
  <c r="AT120" i="18"/>
  <c r="AT123" i="18" s="1"/>
  <c r="AS120" i="18"/>
  <c r="AR120" i="18"/>
  <c r="AQ120" i="18"/>
  <c r="AP120" i="18"/>
  <c r="AO120" i="18"/>
  <c r="AN120" i="18"/>
  <c r="AM120" i="18"/>
  <c r="AL120" i="18"/>
  <c r="AK120" i="18"/>
  <c r="AJ120" i="18"/>
  <c r="AI120" i="18"/>
  <c r="AH120" i="18"/>
  <c r="AH123" i="18" s="1"/>
  <c r="AG120" i="18"/>
  <c r="AF120" i="18"/>
  <c r="AE120" i="18"/>
  <c r="AD120" i="18"/>
  <c r="AC120" i="18"/>
  <c r="AB120" i="18"/>
  <c r="AA120" i="18"/>
  <c r="Z120" i="18"/>
  <c r="Y120" i="18"/>
  <c r="X120" i="18"/>
  <c r="W120" i="18"/>
  <c r="V120" i="18"/>
  <c r="V123" i="18" s="1"/>
  <c r="U120" i="18"/>
  <c r="T120" i="18"/>
  <c r="S120" i="18"/>
  <c r="R120" i="18"/>
  <c r="Q120" i="18"/>
  <c r="P120" i="18"/>
  <c r="O120" i="18"/>
  <c r="N120" i="18"/>
  <c r="M120" i="18"/>
  <c r="L120" i="18"/>
  <c r="K120" i="18"/>
  <c r="J120" i="18"/>
  <c r="J123" i="18" s="1"/>
  <c r="I120" i="18"/>
  <c r="H120" i="18"/>
  <c r="G120" i="18"/>
  <c r="F120" i="18"/>
  <c r="E120" i="18"/>
  <c r="D120" i="18"/>
  <c r="C120" i="18"/>
  <c r="B120" i="18"/>
  <c r="BK119" i="18"/>
  <c r="BJ119" i="18"/>
  <c r="BI119" i="18"/>
  <c r="BH119" i="18"/>
  <c r="BG119" i="18"/>
  <c r="BF119" i="18"/>
  <c r="BE119" i="18"/>
  <c r="BD119" i="18"/>
  <c r="BC119" i="18"/>
  <c r="BB119" i="18"/>
  <c r="BA119" i="18"/>
  <c r="AZ119" i="18"/>
  <c r="AY119" i="18"/>
  <c r="AY123" i="18" s="1"/>
  <c r="AX119" i="18"/>
  <c r="AW119" i="18"/>
  <c r="AW123" i="18" s="1"/>
  <c r="AV119" i="18"/>
  <c r="AV123" i="18" s="1"/>
  <c r="AU119" i="18"/>
  <c r="AT119" i="18"/>
  <c r="AS119" i="18"/>
  <c r="AR119" i="18"/>
  <c r="AQ119" i="18"/>
  <c r="AP119" i="18"/>
  <c r="AO119" i="18"/>
  <c r="AN119" i="18"/>
  <c r="AM119" i="18"/>
  <c r="AM123" i="18" s="1"/>
  <c r="AL119" i="18"/>
  <c r="AK119" i="18"/>
  <c r="AK123" i="18" s="1"/>
  <c r="AJ119" i="18"/>
  <c r="AJ123" i="18" s="1"/>
  <c r="AI119" i="18"/>
  <c r="AH119" i="18"/>
  <c r="AG119" i="18"/>
  <c r="AF119" i="18"/>
  <c r="AE119" i="18"/>
  <c r="AD119" i="18"/>
  <c r="AC119" i="18"/>
  <c r="AB119" i="18"/>
  <c r="AA119" i="18"/>
  <c r="Z119" i="18"/>
  <c r="Y119" i="18"/>
  <c r="Y123" i="18" s="1"/>
  <c r="X119" i="18"/>
  <c r="X123" i="18" s="1"/>
  <c r="W119" i="18"/>
  <c r="V119" i="18"/>
  <c r="U119" i="18"/>
  <c r="T119" i="18"/>
  <c r="S119" i="18"/>
  <c r="R119" i="18"/>
  <c r="Q119" i="18"/>
  <c r="P119" i="18"/>
  <c r="O119" i="18"/>
  <c r="N119" i="18"/>
  <c r="M119" i="18"/>
  <c r="M123" i="18" s="1"/>
  <c r="L119" i="18"/>
  <c r="L123" i="18" s="1"/>
  <c r="K119" i="18"/>
  <c r="J119" i="18"/>
  <c r="I119" i="18"/>
  <c r="H119" i="18"/>
  <c r="G119" i="18"/>
  <c r="F119" i="18"/>
  <c r="E119" i="18"/>
  <c r="D119" i="18"/>
  <c r="C119" i="18"/>
  <c r="B119" i="18"/>
  <c r="F475" i="17"/>
  <c r="E475" i="17"/>
  <c r="H474" i="17"/>
  <c r="G474" i="17"/>
  <c r="J473" i="17"/>
  <c r="I473" i="17"/>
  <c r="L472" i="17"/>
  <c r="K472" i="17"/>
  <c r="O475" i="17"/>
  <c r="O528" i="17"/>
  <c r="N528" i="17"/>
  <c r="M528" i="17"/>
  <c r="L528" i="17"/>
  <c r="K528" i="17"/>
  <c r="J528" i="17"/>
  <c r="I528" i="17"/>
  <c r="H528" i="17"/>
  <c r="G528" i="17"/>
  <c r="F528" i="17"/>
  <c r="E528" i="17"/>
  <c r="D528" i="17"/>
  <c r="C528" i="17"/>
  <c r="B528" i="17"/>
  <c r="O527" i="17"/>
  <c r="N527" i="17"/>
  <c r="M527" i="17"/>
  <c r="L527" i="17"/>
  <c r="K527" i="17"/>
  <c r="J527" i="17"/>
  <c r="I527" i="17"/>
  <c r="H527" i="17"/>
  <c r="G527" i="17"/>
  <c r="F527" i="17"/>
  <c r="E527" i="17"/>
  <c r="D527" i="17"/>
  <c r="C527" i="17"/>
  <c r="B527" i="17"/>
  <c r="O526" i="17"/>
  <c r="N526" i="17"/>
  <c r="M526" i="17"/>
  <c r="L526" i="17"/>
  <c r="K526" i="17"/>
  <c r="J526" i="17"/>
  <c r="I526" i="17"/>
  <c r="H526" i="17"/>
  <c r="G526" i="17"/>
  <c r="F526" i="17"/>
  <c r="E526" i="17"/>
  <c r="D526" i="17"/>
  <c r="C526" i="17"/>
  <c r="B526" i="17"/>
  <c r="O525" i="17"/>
  <c r="N525" i="17"/>
  <c r="M525" i="17"/>
  <c r="L525" i="17"/>
  <c r="K525" i="17"/>
  <c r="J525" i="17"/>
  <c r="I525" i="17"/>
  <c r="H525" i="17"/>
  <c r="G525" i="17"/>
  <c r="F525" i="17"/>
  <c r="E525" i="17"/>
  <c r="D525" i="17"/>
  <c r="C525" i="17"/>
  <c r="B525" i="17"/>
  <c r="O520" i="17"/>
  <c r="K504" i="17"/>
  <c r="O481" i="17"/>
  <c r="N481" i="17"/>
  <c r="M481" i="17"/>
  <c r="L481" i="17"/>
  <c r="K481" i="17"/>
  <c r="J481" i="17"/>
  <c r="I481" i="17"/>
  <c r="H481" i="17"/>
  <c r="G481" i="17"/>
  <c r="F481" i="17"/>
  <c r="E481" i="17"/>
  <c r="D481" i="17"/>
  <c r="C481" i="17"/>
  <c r="B481" i="17"/>
  <c r="O480" i="17"/>
  <c r="N480" i="17"/>
  <c r="M480" i="17"/>
  <c r="L480" i="17"/>
  <c r="K480" i="17"/>
  <c r="J480" i="17"/>
  <c r="I480" i="17"/>
  <c r="H480" i="17"/>
  <c r="G480" i="17"/>
  <c r="F480" i="17"/>
  <c r="E480" i="17"/>
  <c r="D480" i="17"/>
  <c r="C480" i="17"/>
  <c r="B480" i="17"/>
  <c r="O479" i="17"/>
  <c r="N479" i="17"/>
  <c r="M479" i="17"/>
  <c r="L479" i="17"/>
  <c r="K479" i="17"/>
  <c r="J479" i="17"/>
  <c r="I479" i="17"/>
  <c r="H479" i="17"/>
  <c r="G479" i="17"/>
  <c r="F479" i="17"/>
  <c r="E479" i="17"/>
  <c r="D479" i="17"/>
  <c r="C479" i="17"/>
  <c r="B479" i="17"/>
  <c r="O478" i="17"/>
  <c r="N478" i="17"/>
  <c r="M478" i="17"/>
  <c r="L478" i="17"/>
  <c r="K478" i="17"/>
  <c r="J478" i="17"/>
  <c r="I478" i="17"/>
  <c r="H478" i="17"/>
  <c r="G478" i="17"/>
  <c r="F478" i="17"/>
  <c r="E478" i="17"/>
  <c r="D478" i="17"/>
  <c r="C478" i="17"/>
  <c r="B478" i="17"/>
  <c r="L419" i="17"/>
  <c r="B413" i="17"/>
  <c r="L406" i="17"/>
  <c r="BK117" i="17"/>
  <c r="BJ117" i="17"/>
  <c r="BI117" i="17"/>
  <c r="BH117" i="17"/>
  <c r="BG117" i="17"/>
  <c r="BF117" i="17"/>
  <c r="BE117" i="17"/>
  <c r="BD117" i="17"/>
  <c r="BC117" i="17"/>
  <c r="BB117" i="17"/>
  <c r="BA117" i="17"/>
  <c r="AZ117" i="17"/>
  <c r="AY117" i="17"/>
  <c r="AX117" i="17"/>
  <c r="AW117" i="17"/>
  <c r="AV117" i="17"/>
  <c r="AU117" i="17"/>
  <c r="AT117" i="17"/>
  <c r="AS117" i="17"/>
  <c r="AR117" i="17"/>
  <c r="AQ117" i="17"/>
  <c r="AP117" i="17"/>
  <c r="AO117" i="17"/>
  <c r="AN117" i="17"/>
  <c r="AM117" i="17"/>
  <c r="AL117" i="17"/>
  <c r="AK117" i="17"/>
  <c r="AJ117" i="17"/>
  <c r="AI117" i="17"/>
  <c r="AH117" i="17"/>
  <c r="AG117" i="17"/>
  <c r="AF117" i="17"/>
  <c r="AE117" i="17"/>
  <c r="AD117" i="17"/>
  <c r="AC117" i="17"/>
  <c r="AB117" i="17"/>
  <c r="AA117" i="17"/>
  <c r="Z117" i="17"/>
  <c r="Y117" i="17"/>
  <c r="X117" i="17"/>
  <c r="W117" i="17"/>
  <c r="V117" i="17"/>
  <c r="U117" i="17"/>
  <c r="T117" i="17"/>
  <c r="S117" i="17"/>
  <c r="R117" i="17"/>
  <c r="Q117" i="17"/>
  <c r="P117" i="17"/>
  <c r="O117" i="17"/>
  <c r="N117" i="17"/>
  <c r="M117" i="17"/>
  <c r="L117" i="17"/>
  <c r="K117" i="17"/>
  <c r="J117" i="17"/>
  <c r="I117" i="17"/>
  <c r="H117" i="17"/>
  <c r="G117" i="17"/>
  <c r="F117" i="17"/>
  <c r="E117" i="17"/>
  <c r="D117" i="17"/>
  <c r="C117" i="17"/>
  <c r="B117" i="17"/>
  <c r="L377" i="17"/>
  <c r="K377" i="17"/>
  <c r="J377" i="17"/>
  <c r="I377" i="17"/>
  <c r="H377" i="17"/>
  <c r="G377" i="17"/>
  <c r="F377" i="17"/>
  <c r="E377" i="17"/>
  <c r="D377" i="17"/>
  <c r="C377" i="17"/>
  <c r="B377" i="17"/>
  <c r="O376" i="17"/>
  <c r="M376" i="17"/>
  <c r="L376" i="17"/>
  <c r="K376" i="17"/>
  <c r="J376" i="17"/>
  <c r="I376" i="17"/>
  <c r="H376" i="17"/>
  <c r="G376" i="17"/>
  <c r="F376" i="17"/>
  <c r="E376" i="17"/>
  <c r="D376" i="17"/>
  <c r="C376" i="17"/>
  <c r="B376" i="17"/>
  <c r="O375" i="17"/>
  <c r="M375" i="17"/>
  <c r="L375" i="17"/>
  <c r="K375" i="17"/>
  <c r="J375" i="17"/>
  <c r="I375" i="17"/>
  <c r="H375" i="17"/>
  <c r="G375" i="17"/>
  <c r="F375" i="17"/>
  <c r="E375" i="17"/>
  <c r="D375" i="17"/>
  <c r="C375" i="17"/>
  <c r="B375" i="17"/>
  <c r="M374" i="17"/>
  <c r="L374" i="17"/>
  <c r="K374" i="17"/>
  <c r="J374" i="17"/>
  <c r="I374" i="17"/>
  <c r="H374" i="17"/>
  <c r="G374" i="17"/>
  <c r="F374" i="17"/>
  <c r="E374" i="17"/>
  <c r="D374" i="17"/>
  <c r="C374" i="17"/>
  <c r="B374" i="17"/>
  <c r="M401" i="17"/>
  <c r="G394" i="17"/>
  <c r="H389" i="17"/>
  <c r="M383" i="17"/>
  <c r="D370" i="17"/>
  <c r="F353" i="17"/>
  <c r="M669" i="17"/>
  <c r="N668" i="17"/>
  <c r="N669" i="17" s="1"/>
  <c r="L665" i="17"/>
  <c r="M664" i="17"/>
  <c r="M665" i="17" s="1"/>
  <c r="K661" i="17"/>
  <c r="L660" i="17"/>
  <c r="L661" i="17" s="1"/>
  <c r="J657" i="17"/>
  <c r="K656" i="17"/>
  <c r="L656" i="17" s="1"/>
  <c r="I653" i="17"/>
  <c r="J652" i="17"/>
  <c r="K652" i="17" s="1"/>
  <c r="H649" i="17"/>
  <c r="I648" i="17"/>
  <c r="J648" i="17" s="1"/>
  <c r="G645" i="17"/>
  <c r="H644" i="17"/>
  <c r="I644" i="17" s="1"/>
  <c r="F641" i="17"/>
  <c r="G640" i="17"/>
  <c r="G641" i="17" s="1"/>
  <c r="E637" i="17"/>
  <c r="F636" i="17"/>
  <c r="G636" i="17" s="1"/>
  <c r="D633" i="17"/>
  <c r="E632" i="17"/>
  <c r="F632" i="17" s="1"/>
  <c r="C629" i="17"/>
  <c r="D628" i="17"/>
  <c r="D629" i="17" s="1"/>
  <c r="B625" i="17"/>
  <c r="C624" i="17"/>
  <c r="C625" i="17" s="1"/>
  <c r="N621" i="17"/>
  <c r="O617" i="17"/>
  <c r="O614" i="17"/>
  <c r="O608" i="17" s="1"/>
  <c r="N608" i="17"/>
  <c r="M608" i="17"/>
  <c r="L608" i="17"/>
  <c r="K608" i="17"/>
  <c r="J608" i="17"/>
  <c r="I608" i="17"/>
  <c r="H608" i="17"/>
  <c r="G608" i="17"/>
  <c r="F608" i="17"/>
  <c r="E608" i="17"/>
  <c r="D608" i="17"/>
  <c r="C608" i="17"/>
  <c r="B608" i="17"/>
  <c r="N606" i="17"/>
  <c r="M606" i="17"/>
  <c r="L606" i="17"/>
  <c r="K606" i="17"/>
  <c r="J606" i="17"/>
  <c r="I606" i="17"/>
  <c r="H606" i="17"/>
  <c r="G606" i="17"/>
  <c r="F606" i="17"/>
  <c r="E606" i="17"/>
  <c r="D606" i="17"/>
  <c r="C606" i="17"/>
  <c r="B606" i="17"/>
  <c r="F592" i="17"/>
  <c r="O587" i="17"/>
  <c r="N587" i="17"/>
  <c r="M587" i="17"/>
  <c r="L587" i="17"/>
  <c r="K587" i="17"/>
  <c r="J587" i="17"/>
  <c r="I587" i="17"/>
  <c r="H587" i="17"/>
  <c r="G587" i="17"/>
  <c r="F587" i="17"/>
  <c r="E587" i="17"/>
  <c r="D587" i="17"/>
  <c r="C587" i="17"/>
  <c r="B587" i="17"/>
  <c r="O586" i="17"/>
  <c r="N586" i="17"/>
  <c r="M586" i="17"/>
  <c r="L586" i="17"/>
  <c r="K586" i="17"/>
  <c r="J586" i="17"/>
  <c r="I586" i="17"/>
  <c r="H586" i="17"/>
  <c r="G586" i="17"/>
  <c r="F586" i="17"/>
  <c r="E586" i="17"/>
  <c r="D586" i="17"/>
  <c r="C586" i="17"/>
  <c r="B586" i="17"/>
  <c r="O585" i="17"/>
  <c r="N585" i="17"/>
  <c r="M585" i="17"/>
  <c r="L585" i="17"/>
  <c r="K585" i="17"/>
  <c r="J585" i="17"/>
  <c r="I585" i="17"/>
  <c r="H585" i="17"/>
  <c r="G585" i="17"/>
  <c r="F585" i="17"/>
  <c r="E585" i="17"/>
  <c r="D585" i="17"/>
  <c r="C585" i="17"/>
  <c r="B585" i="17"/>
  <c r="O584" i="17"/>
  <c r="N584" i="17"/>
  <c r="M584" i="17"/>
  <c r="L584" i="17"/>
  <c r="K584" i="17"/>
  <c r="J584" i="17"/>
  <c r="I584" i="17"/>
  <c r="H584" i="17"/>
  <c r="G584" i="17"/>
  <c r="F584" i="17"/>
  <c r="E584" i="17"/>
  <c r="D584" i="17"/>
  <c r="C584" i="17"/>
  <c r="B584" i="17"/>
  <c r="O582" i="17"/>
  <c r="N582" i="17"/>
  <c r="M582" i="17"/>
  <c r="L582" i="17"/>
  <c r="K582" i="17"/>
  <c r="J582" i="17"/>
  <c r="I582" i="17"/>
  <c r="H582" i="17"/>
  <c r="G582" i="17"/>
  <c r="F582" i="17"/>
  <c r="E582" i="17"/>
  <c r="D582" i="17"/>
  <c r="C582" i="17"/>
  <c r="B582" i="17"/>
  <c r="O581" i="17"/>
  <c r="N581" i="17"/>
  <c r="M581" i="17"/>
  <c r="L581" i="17"/>
  <c r="K581" i="17"/>
  <c r="J581" i="17"/>
  <c r="I581" i="17"/>
  <c r="H581" i="17"/>
  <c r="G581" i="17"/>
  <c r="F581" i="17"/>
  <c r="E581" i="17"/>
  <c r="D581" i="17"/>
  <c r="C581" i="17"/>
  <c r="B581" i="17"/>
  <c r="O580" i="17"/>
  <c r="N580" i="17"/>
  <c r="M580" i="17"/>
  <c r="L580" i="17"/>
  <c r="K580" i="17"/>
  <c r="J580" i="17"/>
  <c r="I580" i="17"/>
  <c r="H580" i="17"/>
  <c r="G580" i="17"/>
  <c r="F580" i="17"/>
  <c r="E580" i="17"/>
  <c r="D580" i="17"/>
  <c r="C580" i="17"/>
  <c r="B580" i="17"/>
  <c r="O579" i="17"/>
  <c r="N579" i="17"/>
  <c r="M579" i="17"/>
  <c r="L579" i="17"/>
  <c r="K579" i="17"/>
  <c r="J579" i="17"/>
  <c r="I579" i="17"/>
  <c r="H579" i="17"/>
  <c r="G579" i="17"/>
  <c r="F579" i="17"/>
  <c r="E579" i="17"/>
  <c r="D579" i="17"/>
  <c r="C579" i="17"/>
  <c r="B579" i="17"/>
  <c r="O577" i="17"/>
  <c r="N577" i="17"/>
  <c r="M577" i="17"/>
  <c r="L577" i="17"/>
  <c r="K577" i="17"/>
  <c r="J577" i="17"/>
  <c r="I577" i="17"/>
  <c r="H577" i="17"/>
  <c r="G577" i="17"/>
  <c r="F577" i="17"/>
  <c r="E577" i="17"/>
  <c r="D577" i="17"/>
  <c r="C577" i="17"/>
  <c r="B577" i="17"/>
  <c r="O576" i="17"/>
  <c r="N576" i="17"/>
  <c r="M576" i="17"/>
  <c r="L576" i="17"/>
  <c r="K576" i="17"/>
  <c r="J576" i="17"/>
  <c r="I576" i="17"/>
  <c r="H576" i="17"/>
  <c r="G576" i="17"/>
  <c r="F576" i="17"/>
  <c r="E576" i="17"/>
  <c r="D576" i="17"/>
  <c r="C576" i="17"/>
  <c r="B576" i="17"/>
  <c r="O575" i="17"/>
  <c r="N575" i="17"/>
  <c r="M575" i="17"/>
  <c r="L575" i="17"/>
  <c r="K575" i="17"/>
  <c r="J575" i="17"/>
  <c r="I575" i="17"/>
  <c r="H575" i="17"/>
  <c r="G575" i="17"/>
  <c r="F575" i="17"/>
  <c r="E575" i="17"/>
  <c r="D575" i="17"/>
  <c r="C575" i="17"/>
  <c r="B575" i="17"/>
  <c r="O574" i="17"/>
  <c r="N574" i="17"/>
  <c r="M574" i="17"/>
  <c r="L574" i="17"/>
  <c r="K574" i="17"/>
  <c r="J574" i="17"/>
  <c r="I574" i="17"/>
  <c r="H574" i="17"/>
  <c r="G574" i="17"/>
  <c r="F574" i="17"/>
  <c r="E574" i="17"/>
  <c r="D574" i="17"/>
  <c r="C574" i="17"/>
  <c r="B574" i="17"/>
  <c r="O565" i="17"/>
  <c r="N565" i="17"/>
  <c r="M565" i="17"/>
  <c r="L565" i="17"/>
  <c r="K565" i="17"/>
  <c r="J565" i="17"/>
  <c r="I565" i="17"/>
  <c r="H565" i="17"/>
  <c r="G565" i="17"/>
  <c r="F565" i="17"/>
  <c r="E565" i="17"/>
  <c r="D565" i="17"/>
  <c r="C565" i="17"/>
  <c r="B565" i="17"/>
  <c r="O564" i="17"/>
  <c r="N564" i="17"/>
  <c r="M564" i="17"/>
  <c r="L564" i="17"/>
  <c r="K564" i="17"/>
  <c r="J564" i="17"/>
  <c r="I564" i="17"/>
  <c r="H564" i="17"/>
  <c r="G564" i="17"/>
  <c r="F564" i="17"/>
  <c r="E564" i="17"/>
  <c r="D564" i="17"/>
  <c r="C564" i="17"/>
  <c r="B564" i="17"/>
  <c r="O563" i="17"/>
  <c r="N563" i="17"/>
  <c r="M563" i="17"/>
  <c r="L563" i="17"/>
  <c r="K563" i="17"/>
  <c r="J563" i="17"/>
  <c r="I563" i="17"/>
  <c r="H563" i="17"/>
  <c r="G563" i="17"/>
  <c r="F563" i="17"/>
  <c r="E563" i="17"/>
  <c r="D563" i="17"/>
  <c r="C563" i="17"/>
  <c r="B563" i="17"/>
  <c r="O562" i="17"/>
  <c r="N562" i="17"/>
  <c r="M562" i="17"/>
  <c r="L562" i="17"/>
  <c r="K562" i="17"/>
  <c r="J562" i="17"/>
  <c r="I562" i="17"/>
  <c r="H562" i="17"/>
  <c r="G562" i="17"/>
  <c r="F562" i="17"/>
  <c r="E562" i="17"/>
  <c r="D562" i="17"/>
  <c r="C562" i="17"/>
  <c r="B562" i="17"/>
  <c r="O559" i="17"/>
  <c r="N559" i="17"/>
  <c r="M559" i="17"/>
  <c r="L559" i="17"/>
  <c r="K559" i="17"/>
  <c r="J559" i="17"/>
  <c r="I559" i="17"/>
  <c r="H559" i="17"/>
  <c r="G559" i="17"/>
  <c r="F559" i="17"/>
  <c r="E559" i="17"/>
  <c r="D559" i="17"/>
  <c r="C559" i="17"/>
  <c r="B559" i="17"/>
  <c r="O558" i="17"/>
  <c r="N558" i="17"/>
  <c r="M558" i="17"/>
  <c r="L558" i="17"/>
  <c r="K558" i="17"/>
  <c r="J558" i="17"/>
  <c r="I558" i="17"/>
  <c r="H558" i="17"/>
  <c r="G558" i="17"/>
  <c r="F558" i="17"/>
  <c r="E558" i="17"/>
  <c r="D558" i="17"/>
  <c r="C558" i="17"/>
  <c r="B558" i="17"/>
  <c r="O557" i="17"/>
  <c r="N557" i="17"/>
  <c r="M557" i="17"/>
  <c r="L557" i="17"/>
  <c r="K557" i="17"/>
  <c r="J557" i="17"/>
  <c r="I557" i="17"/>
  <c r="H557" i="17"/>
  <c r="G557" i="17"/>
  <c r="F557" i="17"/>
  <c r="E557" i="17"/>
  <c r="D557" i="17"/>
  <c r="C557" i="17"/>
  <c r="B557" i="17"/>
  <c r="O556" i="17"/>
  <c r="N556" i="17"/>
  <c r="M556" i="17"/>
  <c r="L556" i="17"/>
  <c r="K556" i="17"/>
  <c r="J556" i="17"/>
  <c r="I556" i="17"/>
  <c r="H556" i="17"/>
  <c r="G556" i="17"/>
  <c r="F556" i="17"/>
  <c r="E556" i="17"/>
  <c r="D556" i="17"/>
  <c r="C556" i="17"/>
  <c r="B556" i="17"/>
  <c r="O550" i="17"/>
  <c r="N550" i="17"/>
  <c r="M550" i="17"/>
  <c r="L550" i="17"/>
  <c r="K550" i="17"/>
  <c r="J550" i="17"/>
  <c r="I550" i="17"/>
  <c r="H550" i="17"/>
  <c r="G550" i="17"/>
  <c r="F550" i="17"/>
  <c r="E550" i="17"/>
  <c r="D550" i="17"/>
  <c r="C550" i="17"/>
  <c r="B550" i="17"/>
  <c r="O549" i="17"/>
  <c r="N549" i="17"/>
  <c r="M549" i="17"/>
  <c r="L549" i="17"/>
  <c r="K549" i="17"/>
  <c r="J549" i="17"/>
  <c r="I549" i="17"/>
  <c r="H549" i="17"/>
  <c r="G549" i="17"/>
  <c r="F549" i="17"/>
  <c r="E549" i="17"/>
  <c r="D549" i="17"/>
  <c r="C549" i="17"/>
  <c r="B549" i="17"/>
  <c r="O548" i="17"/>
  <c r="N548" i="17"/>
  <c r="M548" i="17"/>
  <c r="L548" i="17"/>
  <c r="K548" i="17"/>
  <c r="J548" i="17"/>
  <c r="I548" i="17"/>
  <c r="H548" i="17"/>
  <c r="G548" i="17"/>
  <c r="F548" i="17"/>
  <c r="E548" i="17"/>
  <c r="D548" i="17"/>
  <c r="C548" i="17"/>
  <c r="B548" i="17"/>
  <c r="O547" i="17"/>
  <c r="N547" i="17"/>
  <c r="M547" i="17"/>
  <c r="L547" i="17"/>
  <c r="K547" i="17"/>
  <c r="J547" i="17"/>
  <c r="I547" i="17"/>
  <c r="H547" i="17"/>
  <c r="G547" i="17"/>
  <c r="F547" i="17"/>
  <c r="E547" i="17"/>
  <c r="D547" i="17"/>
  <c r="C547" i="17"/>
  <c r="B547" i="17"/>
  <c r="O543" i="17"/>
  <c r="N543" i="17"/>
  <c r="M543" i="17"/>
  <c r="L543" i="17"/>
  <c r="K543" i="17"/>
  <c r="J543" i="17"/>
  <c r="I543" i="17"/>
  <c r="H543" i="17"/>
  <c r="G543" i="17"/>
  <c r="F543" i="17"/>
  <c r="E543" i="17"/>
  <c r="D543" i="17"/>
  <c r="C543" i="17"/>
  <c r="B543" i="17"/>
  <c r="O542" i="17"/>
  <c r="N542" i="17"/>
  <c r="M542" i="17"/>
  <c r="L542" i="17"/>
  <c r="K542" i="17"/>
  <c r="J542" i="17"/>
  <c r="I542" i="17"/>
  <c r="H542" i="17"/>
  <c r="G542" i="17"/>
  <c r="F542" i="17"/>
  <c r="E542" i="17"/>
  <c r="D542" i="17"/>
  <c r="C542" i="17"/>
  <c r="B542" i="17"/>
  <c r="O541" i="17"/>
  <c r="N541" i="17"/>
  <c r="M541" i="17"/>
  <c r="L541" i="17"/>
  <c r="K541" i="17"/>
  <c r="J541" i="17"/>
  <c r="I541" i="17"/>
  <c r="H541" i="17"/>
  <c r="G541" i="17"/>
  <c r="F541" i="17"/>
  <c r="E541" i="17"/>
  <c r="D541" i="17"/>
  <c r="C541" i="17"/>
  <c r="B541" i="17"/>
  <c r="O540" i="17"/>
  <c r="N540" i="17"/>
  <c r="M540" i="17"/>
  <c r="L540" i="17"/>
  <c r="K540" i="17"/>
  <c r="J540" i="17"/>
  <c r="I540" i="17"/>
  <c r="H540" i="17"/>
  <c r="G540" i="17"/>
  <c r="F540" i="17"/>
  <c r="E540" i="17"/>
  <c r="D540" i="17"/>
  <c r="C540" i="17"/>
  <c r="B540" i="17"/>
  <c r="O469" i="17"/>
  <c r="N469" i="17"/>
  <c r="M469" i="17"/>
  <c r="L469" i="17"/>
  <c r="K469" i="17"/>
  <c r="J469" i="17"/>
  <c r="I469" i="17"/>
  <c r="H469" i="17"/>
  <c r="G469" i="17"/>
  <c r="F469" i="17"/>
  <c r="E469" i="17"/>
  <c r="D469" i="17"/>
  <c r="C469" i="17"/>
  <c r="B469" i="17"/>
  <c r="O468" i="17"/>
  <c r="N468" i="17"/>
  <c r="M468" i="17"/>
  <c r="L468" i="17"/>
  <c r="K468" i="17"/>
  <c r="J468" i="17"/>
  <c r="I468" i="17"/>
  <c r="H468" i="17"/>
  <c r="G468" i="17"/>
  <c r="F468" i="17"/>
  <c r="E468" i="17"/>
  <c r="D468" i="17"/>
  <c r="C468" i="17"/>
  <c r="B468" i="17"/>
  <c r="O467" i="17"/>
  <c r="N467" i="17"/>
  <c r="M467" i="17"/>
  <c r="L467" i="17"/>
  <c r="K467" i="17"/>
  <c r="J467" i="17"/>
  <c r="I467" i="17"/>
  <c r="H467" i="17"/>
  <c r="G467" i="17"/>
  <c r="F467" i="17"/>
  <c r="E467" i="17"/>
  <c r="D467" i="17"/>
  <c r="C467" i="17"/>
  <c r="B467" i="17"/>
  <c r="N466" i="17"/>
  <c r="M466" i="17"/>
  <c r="L466" i="17"/>
  <c r="K466" i="17"/>
  <c r="J466" i="17"/>
  <c r="I466" i="17"/>
  <c r="H466" i="17"/>
  <c r="G466" i="17"/>
  <c r="F466" i="17"/>
  <c r="E466" i="17"/>
  <c r="D466" i="17"/>
  <c r="C466" i="17"/>
  <c r="B466" i="17"/>
  <c r="H461" i="17"/>
  <c r="M453" i="17"/>
  <c r="L445" i="17"/>
  <c r="O438" i="17"/>
  <c r="N438" i="17"/>
  <c r="N602" i="17" s="1"/>
  <c r="N609" i="17" s="1"/>
  <c r="M438" i="17"/>
  <c r="M602" i="17" s="1"/>
  <c r="M609" i="17" s="1"/>
  <c r="L438" i="17"/>
  <c r="L602" i="17" s="1"/>
  <c r="L609" i="17" s="1"/>
  <c r="K438" i="17"/>
  <c r="J438" i="17"/>
  <c r="J602" i="17" s="1"/>
  <c r="J609" i="17" s="1"/>
  <c r="I438" i="17"/>
  <c r="I602" i="17" s="1"/>
  <c r="I609" i="17" s="1"/>
  <c r="H438" i="17"/>
  <c r="H602" i="17" s="1"/>
  <c r="H609" i="17" s="1"/>
  <c r="G438" i="17"/>
  <c r="G602" i="17" s="1"/>
  <c r="G609" i="17" s="1"/>
  <c r="F438" i="17"/>
  <c r="E438" i="17"/>
  <c r="D438" i="17"/>
  <c r="D602" i="17" s="1"/>
  <c r="D609" i="17" s="1"/>
  <c r="C438" i="17"/>
  <c r="C602" i="17" s="1"/>
  <c r="C609" i="17" s="1"/>
  <c r="B438" i="17"/>
  <c r="O437" i="17"/>
  <c r="N437" i="17"/>
  <c r="M437" i="17"/>
  <c r="L437" i="17"/>
  <c r="K437" i="17"/>
  <c r="J437" i="17"/>
  <c r="I437" i="17"/>
  <c r="H437" i="17"/>
  <c r="G437" i="17"/>
  <c r="F437" i="17"/>
  <c r="E437" i="17"/>
  <c r="D437" i="17"/>
  <c r="C437" i="17"/>
  <c r="B437" i="17"/>
  <c r="O436" i="17"/>
  <c r="N436" i="17"/>
  <c r="M436" i="17"/>
  <c r="L436" i="17"/>
  <c r="K436" i="17"/>
  <c r="J436" i="17"/>
  <c r="I436" i="17"/>
  <c r="H436" i="17"/>
  <c r="G436" i="17"/>
  <c r="F436" i="17"/>
  <c r="E436" i="17"/>
  <c r="D436" i="17"/>
  <c r="C436" i="17"/>
  <c r="B436" i="17"/>
  <c r="O435" i="17"/>
  <c r="N435" i="17"/>
  <c r="M435" i="17"/>
  <c r="L435" i="17"/>
  <c r="K435" i="17"/>
  <c r="J435" i="17"/>
  <c r="I435" i="17"/>
  <c r="H435" i="17"/>
  <c r="G435" i="17"/>
  <c r="F435" i="17"/>
  <c r="E435" i="17"/>
  <c r="D435" i="17"/>
  <c r="C435" i="17"/>
  <c r="B435" i="17"/>
  <c r="O432" i="17"/>
  <c r="N432" i="17"/>
  <c r="M432" i="17"/>
  <c r="L432" i="17"/>
  <c r="K432" i="17"/>
  <c r="J432" i="17"/>
  <c r="I432" i="17"/>
  <c r="H432" i="17"/>
  <c r="G432" i="17"/>
  <c r="F432" i="17"/>
  <c r="E432" i="17"/>
  <c r="D432" i="17"/>
  <c r="C432" i="17"/>
  <c r="B432" i="17"/>
  <c r="O431" i="17"/>
  <c r="N431" i="17"/>
  <c r="M431" i="17"/>
  <c r="L431" i="17"/>
  <c r="K431" i="17"/>
  <c r="J431" i="17"/>
  <c r="I431" i="17"/>
  <c r="H431" i="17"/>
  <c r="G431" i="17"/>
  <c r="F431" i="17"/>
  <c r="E431" i="17"/>
  <c r="D431" i="17"/>
  <c r="C431" i="17"/>
  <c r="B431" i="17"/>
  <c r="O430" i="17"/>
  <c r="N430" i="17"/>
  <c r="M430" i="17"/>
  <c r="L430" i="17"/>
  <c r="K430" i="17"/>
  <c r="J430" i="17"/>
  <c r="I430" i="17"/>
  <c r="H430" i="17"/>
  <c r="G430" i="17"/>
  <c r="F430" i="17"/>
  <c r="E430" i="17"/>
  <c r="D430" i="17"/>
  <c r="C430" i="17"/>
  <c r="B430" i="17"/>
  <c r="O429" i="17"/>
  <c r="N429" i="17"/>
  <c r="M429" i="17"/>
  <c r="L429" i="17"/>
  <c r="K429" i="17"/>
  <c r="J429" i="17"/>
  <c r="I429" i="17"/>
  <c r="H429" i="17"/>
  <c r="G429" i="17"/>
  <c r="F429" i="17"/>
  <c r="E429" i="17"/>
  <c r="D429" i="17"/>
  <c r="C429" i="17"/>
  <c r="B429" i="17"/>
  <c r="O425" i="17"/>
  <c r="N425" i="17"/>
  <c r="M425" i="17"/>
  <c r="L425" i="17"/>
  <c r="K425" i="17"/>
  <c r="J425" i="17"/>
  <c r="I425" i="17"/>
  <c r="H425" i="17"/>
  <c r="G425" i="17"/>
  <c r="F425" i="17"/>
  <c r="E425" i="17"/>
  <c r="D425" i="17"/>
  <c r="C425" i="17"/>
  <c r="B425" i="17"/>
  <c r="O424" i="17"/>
  <c r="N424" i="17"/>
  <c r="M424" i="17"/>
  <c r="L424" i="17"/>
  <c r="K424" i="17"/>
  <c r="J424" i="17"/>
  <c r="I424" i="17"/>
  <c r="H424" i="17"/>
  <c r="G424" i="17"/>
  <c r="F424" i="17"/>
  <c r="E424" i="17"/>
  <c r="D424" i="17"/>
  <c r="C424" i="17"/>
  <c r="B424" i="17"/>
  <c r="O423" i="17"/>
  <c r="N423" i="17"/>
  <c r="M423" i="17"/>
  <c r="L423" i="17"/>
  <c r="K423" i="17"/>
  <c r="J423" i="17"/>
  <c r="I423" i="17"/>
  <c r="H423" i="17"/>
  <c r="G423" i="17"/>
  <c r="F423" i="17"/>
  <c r="E423" i="17"/>
  <c r="D423" i="17"/>
  <c r="C423" i="17"/>
  <c r="B423" i="17"/>
  <c r="O422" i="17"/>
  <c r="N422" i="17"/>
  <c r="M422" i="17"/>
  <c r="L422" i="17"/>
  <c r="K422" i="17"/>
  <c r="J422" i="17"/>
  <c r="I422" i="17"/>
  <c r="H422" i="17"/>
  <c r="G422" i="17"/>
  <c r="F422" i="17"/>
  <c r="E422" i="17"/>
  <c r="D422" i="17"/>
  <c r="C422" i="17"/>
  <c r="B422" i="17"/>
  <c r="O401" i="17"/>
  <c r="N401" i="17"/>
  <c r="L401" i="17"/>
  <c r="J401" i="17"/>
  <c r="I401" i="17"/>
  <c r="H401" i="17"/>
  <c r="G401" i="17"/>
  <c r="E401" i="17"/>
  <c r="D401" i="17"/>
  <c r="C401" i="17"/>
  <c r="B401" i="17"/>
  <c r="N400" i="17"/>
  <c r="L400" i="17"/>
  <c r="K400" i="17"/>
  <c r="J400" i="17"/>
  <c r="I400" i="17"/>
  <c r="G400" i="17"/>
  <c r="F400" i="17"/>
  <c r="E400" i="17"/>
  <c r="D400" i="17"/>
  <c r="B400" i="17"/>
  <c r="N399" i="17"/>
  <c r="M399" i="17"/>
  <c r="L399" i="17"/>
  <c r="K399" i="17"/>
  <c r="I399" i="17"/>
  <c r="H399" i="17"/>
  <c r="G399" i="17"/>
  <c r="F399" i="17"/>
  <c r="D399" i="17"/>
  <c r="B399" i="17"/>
  <c r="O398" i="17"/>
  <c r="N398" i="17"/>
  <c r="M398" i="17"/>
  <c r="K398" i="17"/>
  <c r="J398" i="17"/>
  <c r="I398" i="17"/>
  <c r="H398" i="17"/>
  <c r="F398" i="17"/>
  <c r="D398" i="17"/>
  <c r="C398" i="17"/>
  <c r="B398" i="17"/>
  <c r="I395" i="17"/>
  <c r="G395" i="17"/>
  <c r="C395" i="17"/>
  <c r="B395" i="17"/>
  <c r="I394" i="17"/>
  <c r="F394" i="17"/>
  <c r="E394" i="17"/>
  <c r="O393" i="17"/>
  <c r="N393" i="17"/>
  <c r="F393" i="17"/>
  <c r="D393" i="17"/>
  <c r="M392" i="17"/>
  <c r="K392" i="17"/>
  <c r="J392" i="17"/>
  <c r="E392" i="17"/>
  <c r="C392" i="17"/>
  <c r="B392" i="17"/>
  <c r="E395" i="17"/>
  <c r="N389" i="17"/>
  <c r="L389" i="17"/>
  <c r="K389" i="17"/>
  <c r="J389" i="17"/>
  <c r="I389" i="17"/>
  <c r="I390" i="17" s="1"/>
  <c r="G389" i="17"/>
  <c r="F389" i="17"/>
  <c r="E389" i="17"/>
  <c r="D389" i="17"/>
  <c r="B389" i="17"/>
  <c r="N388" i="17"/>
  <c r="M388" i="17"/>
  <c r="L388" i="17"/>
  <c r="K388" i="17"/>
  <c r="I388" i="17"/>
  <c r="H388" i="17"/>
  <c r="G388" i="17"/>
  <c r="F388" i="17"/>
  <c r="D388" i="17"/>
  <c r="B388" i="17"/>
  <c r="O387" i="17"/>
  <c r="N387" i="17"/>
  <c r="M387" i="17"/>
  <c r="K387" i="17"/>
  <c r="J387" i="17"/>
  <c r="I387" i="17"/>
  <c r="H387" i="17"/>
  <c r="F387" i="17"/>
  <c r="D387" i="17"/>
  <c r="C387" i="17"/>
  <c r="B387" i="17"/>
  <c r="O386" i="17"/>
  <c r="M386" i="17"/>
  <c r="L386" i="17"/>
  <c r="K386" i="17"/>
  <c r="J386" i="17"/>
  <c r="H386" i="17"/>
  <c r="F386" i="17"/>
  <c r="E386" i="17"/>
  <c r="D386" i="17"/>
  <c r="C386" i="17"/>
  <c r="N382" i="17"/>
  <c r="J382" i="17"/>
  <c r="I382" i="17"/>
  <c r="L381" i="17"/>
  <c r="K381" i="17"/>
  <c r="K380" i="17"/>
  <c r="J380" i="17"/>
  <c r="C380" i="17"/>
  <c r="F383" i="17"/>
  <c r="E371" i="17"/>
  <c r="B369" i="17"/>
  <c r="N371" i="17"/>
  <c r="O353" i="17"/>
  <c r="N353" i="17"/>
  <c r="J353" i="17"/>
  <c r="I353" i="17"/>
  <c r="C353" i="17"/>
  <c r="B353" i="17"/>
  <c r="O352" i="17"/>
  <c r="N352" i="17"/>
  <c r="L352" i="17"/>
  <c r="C352" i="17"/>
  <c r="B352" i="17"/>
  <c r="O351" i="17"/>
  <c r="N351" i="17"/>
  <c r="J351" i="17"/>
  <c r="G351" i="17"/>
  <c r="F351" i="17"/>
  <c r="B351" i="17"/>
  <c r="L350" i="17"/>
  <c r="H350" i="17"/>
  <c r="G350" i="17"/>
  <c r="F350" i="17"/>
  <c r="E350" i="17"/>
  <c r="E353" i="17"/>
  <c r="BK122" i="17"/>
  <c r="BJ122" i="17"/>
  <c r="BI122" i="17"/>
  <c r="BH122" i="17"/>
  <c r="BG122" i="17"/>
  <c r="BF122" i="17"/>
  <c r="BE122" i="17"/>
  <c r="BD122" i="17"/>
  <c r="BC122" i="17"/>
  <c r="BB122" i="17"/>
  <c r="BA122" i="17"/>
  <c r="AZ122" i="17"/>
  <c r="AY122" i="17"/>
  <c r="AX122" i="17"/>
  <c r="AW122" i="17"/>
  <c r="AV122" i="17"/>
  <c r="AU122" i="17"/>
  <c r="AT122" i="17"/>
  <c r="AS122" i="17"/>
  <c r="AR122" i="17"/>
  <c r="AQ122" i="17"/>
  <c r="AP122" i="17"/>
  <c r="AO122" i="17"/>
  <c r="AN122" i="17"/>
  <c r="AM122" i="17"/>
  <c r="AL122" i="17"/>
  <c r="AK122" i="17"/>
  <c r="AJ122" i="17"/>
  <c r="AI122" i="17"/>
  <c r="AH122" i="17"/>
  <c r="AG122" i="17"/>
  <c r="AF122" i="17"/>
  <c r="AE122" i="17"/>
  <c r="AD122" i="17"/>
  <c r="AC122" i="17"/>
  <c r="AB122" i="17"/>
  <c r="AA122" i="17"/>
  <c r="Z122" i="17"/>
  <c r="Y122" i="17"/>
  <c r="X122" i="17"/>
  <c r="W122" i="17"/>
  <c r="V122" i="17"/>
  <c r="U122" i="17"/>
  <c r="T122" i="17"/>
  <c r="S122" i="17"/>
  <c r="R122" i="17"/>
  <c r="Q122" i="17"/>
  <c r="P122" i="17"/>
  <c r="O122" i="17"/>
  <c r="N122" i="17"/>
  <c r="M122" i="17"/>
  <c r="L122" i="17"/>
  <c r="K122" i="17"/>
  <c r="J122" i="17"/>
  <c r="I122" i="17"/>
  <c r="H122" i="17"/>
  <c r="G122" i="17"/>
  <c r="F122" i="17"/>
  <c r="E122" i="17"/>
  <c r="D122" i="17"/>
  <c r="C122" i="17"/>
  <c r="B122" i="17"/>
  <c r="N721" i="15"/>
  <c r="O720" i="15"/>
  <c r="M717" i="15"/>
  <c r="N716" i="15"/>
  <c r="O716" i="15" s="1"/>
  <c r="L713" i="15"/>
  <c r="M712" i="15"/>
  <c r="M713" i="15" s="1"/>
  <c r="K709" i="15"/>
  <c r="L708" i="15"/>
  <c r="M708" i="15" s="1"/>
  <c r="J705" i="15"/>
  <c r="K704" i="15"/>
  <c r="K705" i="15" s="1"/>
  <c r="I701" i="15"/>
  <c r="J700" i="15"/>
  <c r="K700" i="15" s="1"/>
  <c r="H697" i="15"/>
  <c r="I696" i="15"/>
  <c r="J696" i="15" s="1"/>
  <c r="G693" i="15"/>
  <c r="H692" i="15"/>
  <c r="I692" i="15" s="1"/>
  <c r="F689" i="15"/>
  <c r="G688" i="15"/>
  <c r="G689" i="15" s="1"/>
  <c r="E685" i="15"/>
  <c r="F684" i="15"/>
  <c r="F685" i="15" s="1"/>
  <c r="D681" i="15"/>
  <c r="E680" i="15"/>
  <c r="E681" i="15" s="1"/>
  <c r="C677" i="15"/>
  <c r="D676" i="15"/>
  <c r="E676" i="15" s="1"/>
  <c r="E677" i="15" s="1"/>
  <c r="B673" i="15"/>
  <c r="C672" i="15"/>
  <c r="C673" i="15" s="1"/>
  <c r="N669" i="15"/>
  <c r="O664" i="15"/>
  <c r="O661" i="15"/>
  <c r="N654" i="15"/>
  <c r="M654" i="15"/>
  <c r="L654" i="15"/>
  <c r="K654" i="15"/>
  <c r="J654" i="15"/>
  <c r="I654" i="15"/>
  <c r="H654" i="15"/>
  <c r="G654" i="15"/>
  <c r="F654" i="15"/>
  <c r="E654" i="15"/>
  <c r="D654" i="15"/>
  <c r="C654" i="15"/>
  <c r="B654" i="15"/>
  <c r="N652" i="15"/>
  <c r="M652" i="15"/>
  <c r="L652" i="15"/>
  <c r="K652" i="15"/>
  <c r="J652" i="15"/>
  <c r="I652" i="15"/>
  <c r="H652" i="15"/>
  <c r="G652" i="15"/>
  <c r="F652" i="15"/>
  <c r="E652" i="15"/>
  <c r="D652" i="15"/>
  <c r="C652" i="15"/>
  <c r="B652" i="15"/>
  <c r="O629" i="15"/>
  <c r="N629" i="15"/>
  <c r="M629" i="15"/>
  <c r="L629" i="15"/>
  <c r="K629" i="15"/>
  <c r="J629" i="15"/>
  <c r="I629" i="15"/>
  <c r="H629" i="15"/>
  <c r="G629" i="15"/>
  <c r="F629" i="15"/>
  <c r="E629" i="15"/>
  <c r="D629" i="15"/>
  <c r="C629" i="15"/>
  <c r="B629" i="15"/>
  <c r="O628" i="15"/>
  <c r="N628" i="15"/>
  <c r="M628" i="15"/>
  <c r="L628" i="15"/>
  <c r="K628" i="15"/>
  <c r="J628" i="15"/>
  <c r="I628" i="15"/>
  <c r="H628" i="15"/>
  <c r="G628" i="15"/>
  <c r="F628" i="15"/>
  <c r="E628" i="15"/>
  <c r="D628" i="15"/>
  <c r="C628" i="15"/>
  <c r="B628" i="15"/>
  <c r="O627" i="15"/>
  <c r="N627" i="15"/>
  <c r="M627" i="15"/>
  <c r="L627" i="15"/>
  <c r="K627" i="15"/>
  <c r="J627" i="15"/>
  <c r="I627" i="15"/>
  <c r="H627" i="15"/>
  <c r="G627" i="15"/>
  <c r="F627" i="15"/>
  <c r="E627" i="15"/>
  <c r="D627" i="15"/>
  <c r="C627" i="15"/>
  <c r="B627" i="15"/>
  <c r="O626" i="15"/>
  <c r="N626" i="15"/>
  <c r="M626" i="15"/>
  <c r="L626" i="15"/>
  <c r="K626" i="15"/>
  <c r="J626" i="15"/>
  <c r="I626" i="15"/>
  <c r="H626" i="15"/>
  <c r="G626" i="15"/>
  <c r="F626" i="15"/>
  <c r="E626" i="15"/>
  <c r="D626" i="15"/>
  <c r="C626" i="15"/>
  <c r="B626" i="15"/>
  <c r="O624" i="15"/>
  <c r="N624" i="15"/>
  <c r="M624" i="15"/>
  <c r="L624" i="15"/>
  <c r="K624" i="15"/>
  <c r="J624" i="15"/>
  <c r="I624" i="15"/>
  <c r="H624" i="15"/>
  <c r="G624" i="15"/>
  <c r="F624" i="15"/>
  <c r="E624" i="15"/>
  <c r="D624" i="15"/>
  <c r="C624" i="15"/>
  <c r="B624" i="15"/>
  <c r="O623" i="15"/>
  <c r="N623" i="15"/>
  <c r="M623" i="15"/>
  <c r="L623" i="15"/>
  <c r="K623" i="15"/>
  <c r="J623" i="15"/>
  <c r="I623" i="15"/>
  <c r="H623" i="15"/>
  <c r="G623" i="15"/>
  <c r="F623" i="15"/>
  <c r="E623" i="15"/>
  <c r="D623" i="15"/>
  <c r="C623" i="15"/>
  <c r="B623" i="15"/>
  <c r="O622" i="15"/>
  <c r="N622" i="15"/>
  <c r="M622" i="15"/>
  <c r="L622" i="15"/>
  <c r="K622" i="15"/>
  <c r="J622" i="15"/>
  <c r="I622" i="15"/>
  <c r="H622" i="15"/>
  <c r="G622" i="15"/>
  <c r="F622" i="15"/>
  <c r="E622" i="15"/>
  <c r="D622" i="15"/>
  <c r="C622" i="15"/>
  <c r="B622" i="15"/>
  <c r="O621" i="15"/>
  <c r="N621" i="15"/>
  <c r="M621" i="15"/>
  <c r="L621" i="15"/>
  <c r="K621" i="15"/>
  <c r="J621" i="15"/>
  <c r="I621" i="15"/>
  <c r="H621" i="15"/>
  <c r="G621" i="15"/>
  <c r="F621" i="15"/>
  <c r="E621" i="15"/>
  <c r="D621" i="15"/>
  <c r="C621" i="15"/>
  <c r="B621" i="15"/>
  <c r="O619" i="15"/>
  <c r="N619" i="15"/>
  <c r="M619" i="15"/>
  <c r="L619" i="15"/>
  <c r="K619" i="15"/>
  <c r="J619" i="15"/>
  <c r="I619" i="15"/>
  <c r="H619" i="15"/>
  <c r="G619" i="15"/>
  <c r="F619" i="15"/>
  <c r="E619" i="15"/>
  <c r="D619" i="15"/>
  <c r="C619" i="15"/>
  <c r="B619" i="15"/>
  <c r="O618" i="15"/>
  <c r="N618" i="15"/>
  <c r="M618" i="15"/>
  <c r="L618" i="15"/>
  <c r="K618" i="15"/>
  <c r="J618" i="15"/>
  <c r="I618" i="15"/>
  <c r="H618" i="15"/>
  <c r="G618" i="15"/>
  <c r="F618" i="15"/>
  <c r="E618" i="15"/>
  <c r="D618" i="15"/>
  <c r="C618" i="15"/>
  <c r="B618" i="15"/>
  <c r="O617" i="15"/>
  <c r="N617" i="15"/>
  <c r="M617" i="15"/>
  <c r="L617" i="15"/>
  <c r="K617" i="15"/>
  <c r="J617" i="15"/>
  <c r="I617" i="15"/>
  <c r="H617" i="15"/>
  <c r="G617" i="15"/>
  <c r="F617" i="15"/>
  <c r="E617" i="15"/>
  <c r="D617" i="15"/>
  <c r="C617" i="15"/>
  <c r="B617" i="15"/>
  <c r="O616" i="15"/>
  <c r="N616" i="15"/>
  <c r="M616" i="15"/>
  <c r="L616" i="15"/>
  <c r="K616" i="15"/>
  <c r="J616" i="15"/>
  <c r="I616" i="15"/>
  <c r="H616" i="15"/>
  <c r="G616" i="15"/>
  <c r="F616" i="15"/>
  <c r="E616" i="15"/>
  <c r="D616" i="15"/>
  <c r="C616" i="15"/>
  <c r="B616" i="15"/>
  <c r="O614" i="15"/>
  <c r="N614" i="15"/>
  <c r="M614" i="15"/>
  <c r="L614" i="15"/>
  <c r="K614" i="15"/>
  <c r="J614" i="15"/>
  <c r="I614" i="15"/>
  <c r="H614" i="15"/>
  <c r="G614" i="15"/>
  <c r="F614" i="15"/>
  <c r="E614" i="15"/>
  <c r="D614" i="15"/>
  <c r="C614" i="15"/>
  <c r="B614" i="15"/>
  <c r="O613" i="15"/>
  <c r="N613" i="15"/>
  <c r="M613" i="15"/>
  <c r="L613" i="15"/>
  <c r="K613" i="15"/>
  <c r="J613" i="15"/>
  <c r="I613" i="15"/>
  <c r="H613" i="15"/>
  <c r="G613" i="15"/>
  <c r="F613" i="15"/>
  <c r="E613" i="15"/>
  <c r="D613" i="15"/>
  <c r="C613" i="15"/>
  <c r="B613" i="15"/>
  <c r="O612" i="15"/>
  <c r="N612" i="15"/>
  <c r="M612" i="15"/>
  <c r="L612" i="15"/>
  <c r="K612" i="15"/>
  <c r="J612" i="15"/>
  <c r="I612" i="15"/>
  <c r="H612" i="15"/>
  <c r="G612" i="15"/>
  <c r="F612" i="15"/>
  <c r="E612" i="15"/>
  <c r="D612" i="15"/>
  <c r="C612" i="15"/>
  <c r="B612" i="15"/>
  <c r="O611" i="15"/>
  <c r="N611" i="15"/>
  <c r="M611" i="15"/>
  <c r="L611" i="15"/>
  <c r="K611" i="15"/>
  <c r="J611" i="15"/>
  <c r="I611" i="15"/>
  <c r="H611" i="15"/>
  <c r="G611" i="15"/>
  <c r="F611" i="15"/>
  <c r="E611" i="15"/>
  <c r="D611" i="15"/>
  <c r="C611" i="15"/>
  <c r="B611" i="15"/>
  <c r="O602" i="15"/>
  <c r="N602" i="15"/>
  <c r="M602" i="15"/>
  <c r="L602" i="15"/>
  <c r="K602" i="15"/>
  <c r="J602" i="15"/>
  <c r="I602" i="15"/>
  <c r="H602" i="15"/>
  <c r="G602" i="15"/>
  <c r="F602" i="15"/>
  <c r="E602" i="15"/>
  <c r="D602" i="15"/>
  <c r="C602" i="15"/>
  <c r="B602" i="15"/>
  <c r="O601" i="15"/>
  <c r="N601" i="15"/>
  <c r="M601" i="15"/>
  <c r="L601" i="15"/>
  <c r="K601" i="15"/>
  <c r="J601" i="15"/>
  <c r="I601" i="15"/>
  <c r="H601" i="15"/>
  <c r="G601" i="15"/>
  <c r="F601" i="15"/>
  <c r="E601" i="15"/>
  <c r="D601" i="15"/>
  <c r="C601" i="15"/>
  <c r="B601" i="15"/>
  <c r="O600" i="15"/>
  <c r="N600" i="15"/>
  <c r="M600" i="15"/>
  <c r="L600" i="15"/>
  <c r="K600" i="15"/>
  <c r="J600" i="15"/>
  <c r="I600" i="15"/>
  <c r="H600" i="15"/>
  <c r="G600" i="15"/>
  <c r="F600" i="15"/>
  <c r="E600" i="15"/>
  <c r="D600" i="15"/>
  <c r="C600" i="15"/>
  <c r="B600" i="15"/>
  <c r="O599" i="15"/>
  <c r="N599" i="15"/>
  <c r="M599" i="15"/>
  <c r="L599" i="15"/>
  <c r="K599" i="15"/>
  <c r="J599" i="15"/>
  <c r="I599" i="15"/>
  <c r="H599" i="15"/>
  <c r="G599" i="15"/>
  <c r="F599" i="15"/>
  <c r="E599" i="15"/>
  <c r="D599" i="15"/>
  <c r="C599" i="15"/>
  <c r="B599" i="15"/>
  <c r="O596" i="15"/>
  <c r="N596" i="15"/>
  <c r="M596" i="15"/>
  <c r="L596" i="15"/>
  <c r="K596" i="15"/>
  <c r="J596" i="15"/>
  <c r="I596" i="15"/>
  <c r="H596" i="15"/>
  <c r="G596" i="15"/>
  <c r="F596" i="15"/>
  <c r="E596" i="15"/>
  <c r="D596" i="15"/>
  <c r="C596" i="15"/>
  <c r="B596" i="15"/>
  <c r="O595" i="15"/>
  <c r="N595" i="15"/>
  <c r="M595" i="15"/>
  <c r="L595" i="15"/>
  <c r="K595" i="15"/>
  <c r="J595" i="15"/>
  <c r="I595" i="15"/>
  <c r="H595" i="15"/>
  <c r="G595" i="15"/>
  <c r="F595" i="15"/>
  <c r="E595" i="15"/>
  <c r="D595" i="15"/>
  <c r="C595" i="15"/>
  <c r="B595" i="15"/>
  <c r="O594" i="15"/>
  <c r="N594" i="15"/>
  <c r="M594" i="15"/>
  <c r="L594" i="15"/>
  <c r="K594" i="15"/>
  <c r="J594" i="15"/>
  <c r="I594" i="15"/>
  <c r="H594" i="15"/>
  <c r="G594" i="15"/>
  <c r="F594" i="15"/>
  <c r="E594" i="15"/>
  <c r="D594" i="15"/>
  <c r="C594" i="15"/>
  <c r="B594" i="15"/>
  <c r="O593" i="15"/>
  <c r="N593" i="15"/>
  <c r="M593" i="15"/>
  <c r="L593" i="15"/>
  <c r="K593" i="15"/>
  <c r="J593" i="15"/>
  <c r="I593" i="15"/>
  <c r="H593" i="15"/>
  <c r="G593" i="15"/>
  <c r="F593" i="15"/>
  <c r="E593" i="15"/>
  <c r="D593" i="15"/>
  <c r="C593" i="15"/>
  <c r="B593" i="15"/>
  <c r="O587" i="15"/>
  <c r="N587" i="15"/>
  <c r="M587" i="15"/>
  <c r="L587" i="15"/>
  <c r="K587" i="15"/>
  <c r="J587" i="15"/>
  <c r="I587" i="15"/>
  <c r="H587" i="15"/>
  <c r="G587" i="15"/>
  <c r="F587" i="15"/>
  <c r="E587" i="15"/>
  <c r="D587" i="15"/>
  <c r="C587" i="15"/>
  <c r="B587" i="15"/>
  <c r="O586" i="15"/>
  <c r="N586" i="15"/>
  <c r="M586" i="15"/>
  <c r="L586" i="15"/>
  <c r="K586" i="15"/>
  <c r="J586" i="15"/>
  <c r="I586" i="15"/>
  <c r="H586" i="15"/>
  <c r="G586" i="15"/>
  <c r="F586" i="15"/>
  <c r="E586" i="15"/>
  <c r="D586" i="15"/>
  <c r="C586" i="15"/>
  <c r="B586" i="15"/>
  <c r="O585" i="15"/>
  <c r="N585" i="15"/>
  <c r="M585" i="15"/>
  <c r="L585" i="15"/>
  <c r="K585" i="15"/>
  <c r="J585" i="15"/>
  <c r="I585" i="15"/>
  <c r="H585" i="15"/>
  <c r="G585" i="15"/>
  <c r="F585" i="15"/>
  <c r="E585" i="15"/>
  <c r="D585" i="15"/>
  <c r="C585" i="15"/>
  <c r="B585" i="15"/>
  <c r="O584" i="15"/>
  <c r="N584" i="15"/>
  <c r="M584" i="15"/>
  <c r="L584" i="15"/>
  <c r="K584" i="15"/>
  <c r="J584" i="15"/>
  <c r="I584" i="15"/>
  <c r="H584" i="15"/>
  <c r="G584" i="15"/>
  <c r="F584" i="15"/>
  <c r="E584" i="15"/>
  <c r="D584" i="15"/>
  <c r="C584" i="15"/>
  <c r="B584" i="15"/>
  <c r="O580" i="15"/>
  <c r="N580" i="15"/>
  <c r="M580" i="15"/>
  <c r="L580" i="15"/>
  <c r="K580" i="15"/>
  <c r="J580" i="15"/>
  <c r="I580" i="15"/>
  <c r="H580" i="15"/>
  <c r="G580" i="15"/>
  <c r="F580" i="15"/>
  <c r="E580" i="15"/>
  <c r="D580" i="15"/>
  <c r="C580" i="15"/>
  <c r="B580" i="15"/>
  <c r="O579" i="15"/>
  <c r="N579" i="15"/>
  <c r="M579" i="15"/>
  <c r="L579" i="15"/>
  <c r="K579" i="15"/>
  <c r="J579" i="15"/>
  <c r="I579" i="15"/>
  <c r="H579" i="15"/>
  <c r="G579" i="15"/>
  <c r="F579" i="15"/>
  <c r="E579" i="15"/>
  <c r="D579" i="15"/>
  <c r="C579" i="15"/>
  <c r="B579" i="15"/>
  <c r="O578" i="15"/>
  <c r="N578" i="15"/>
  <c r="M578" i="15"/>
  <c r="L578" i="15"/>
  <c r="K578" i="15"/>
  <c r="J578" i="15"/>
  <c r="I578" i="15"/>
  <c r="H578" i="15"/>
  <c r="G578" i="15"/>
  <c r="F578" i="15"/>
  <c r="E578" i="15"/>
  <c r="D578" i="15"/>
  <c r="C578" i="15"/>
  <c r="B578" i="15"/>
  <c r="O577" i="15"/>
  <c r="N577" i="15"/>
  <c r="M577" i="15"/>
  <c r="L577" i="15"/>
  <c r="K577" i="15"/>
  <c r="J577" i="15"/>
  <c r="I577" i="15"/>
  <c r="H577" i="15"/>
  <c r="G577" i="15"/>
  <c r="F577" i="15"/>
  <c r="E577" i="15"/>
  <c r="D577" i="15"/>
  <c r="C577" i="15"/>
  <c r="B577" i="15"/>
  <c r="O566" i="15"/>
  <c r="N566" i="15"/>
  <c r="M566" i="15"/>
  <c r="L566" i="15"/>
  <c r="K566" i="15"/>
  <c r="J566" i="15"/>
  <c r="I566" i="15"/>
  <c r="H566" i="15"/>
  <c r="G566" i="15"/>
  <c r="F566" i="15"/>
  <c r="E566" i="15"/>
  <c r="D566" i="15"/>
  <c r="C566" i="15"/>
  <c r="B566" i="15"/>
  <c r="O565" i="15"/>
  <c r="N565" i="15"/>
  <c r="M565" i="15"/>
  <c r="L565" i="15"/>
  <c r="K565" i="15"/>
  <c r="J565" i="15"/>
  <c r="I565" i="15"/>
  <c r="H565" i="15"/>
  <c r="G565" i="15"/>
  <c r="F565" i="15"/>
  <c r="E565" i="15"/>
  <c r="D565" i="15"/>
  <c r="C565" i="15"/>
  <c r="B565" i="15"/>
  <c r="O564" i="15"/>
  <c r="N564" i="15"/>
  <c r="M564" i="15"/>
  <c r="L564" i="15"/>
  <c r="K564" i="15"/>
  <c r="J564" i="15"/>
  <c r="I564" i="15"/>
  <c r="H564" i="15"/>
  <c r="G564" i="15"/>
  <c r="F564" i="15"/>
  <c r="E564" i="15"/>
  <c r="D564" i="15"/>
  <c r="C564" i="15"/>
  <c r="B564" i="15"/>
  <c r="O563" i="15"/>
  <c r="N563" i="15"/>
  <c r="M563" i="15"/>
  <c r="L563" i="15"/>
  <c r="K563" i="15"/>
  <c r="J563" i="15"/>
  <c r="I563" i="15"/>
  <c r="H563" i="15"/>
  <c r="G563" i="15"/>
  <c r="F563" i="15"/>
  <c r="E563" i="15"/>
  <c r="D563" i="15"/>
  <c r="C563" i="15"/>
  <c r="B563" i="15"/>
  <c r="O543" i="15"/>
  <c r="O542" i="15"/>
  <c r="O541" i="15"/>
  <c r="O535" i="15"/>
  <c r="N535" i="15"/>
  <c r="M535" i="15"/>
  <c r="L535" i="15"/>
  <c r="K535" i="15"/>
  <c r="J535" i="15"/>
  <c r="I535" i="15"/>
  <c r="H535" i="15"/>
  <c r="G535" i="15"/>
  <c r="F535" i="15"/>
  <c r="E535" i="15"/>
  <c r="D535" i="15"/>
  <c r="C535" i="15"/>
  <c r="B535" i="15"/>
  <c r="O534" i="15"/>
  <c r="N534" i="15"/>
  <c r="M534" i="15"/>
  <c r="L534" i="15"/>
  <c r="K534" i="15"/>
  <c r="J534" i="15"/>
  <c r="I534" i="15"/>
  <c r="H534" i="15"/>
  <c r="G534" i="15"/>
  <c r="F534" i="15"/>
  <c r="E534" i="15"/>
  <c r="D534" i="15"/>
  <c r="C534" i="15"/>
  <c r="B534" i="15"/>
  <c r="O533" i="15"/>
  <c r="N533" i="15"/>
  <c r="M533" i="15"/>
  <c r="L533" i="15"/>
  <c r="K533" i="15"/>
  <c r="J533" i="15"/>
  <c r="I533" i="15"/>
  <c r="H533" i="15"/>
  <c r="G533" i="15"/>
  <c r="F533" i="15"/>
  <c r="E533" i="15"/>
  <c r="D533" i="15"/>
  <c r="C533" i="15"/>
  <c r="B533" i="15"/>
  <c r="O532" i="15"/>
  <c r="N532" i="15"/>
  <c r="M532" i="15"/>
  <c r="L532" i="15"/>
  <c r="K532" i="15"/>
  <c r="J532" i="15"/>
  <c r="I532" i="15"/>
  <c r="H532" i="15"/>
  <c r="G532" i="15"/>
  <c r="F532" i="15"/>
  <c r="E532" i="15"/>
  <c r="D532" i="15"/>
  <c r="C532" i="15"/>
  <c r="B532" i="15"/>
  <c r="O527" i="15"/>
  <c r="N527" i="15"/>
  <c r="M527" i="15"/>
  <c r="L527" i="15"/>
  <c r="K527" i="15"/>
  <c r="J527" i="15"/>
  <c r="I527" i="15"/>
  <c r="H527" i="15"/>
  <c r="G527" i="15"/>
  <c r="F527" i="15"/>
  <c r="E527" i="15"/>
  <c r="D527" i="15"/>
  <c r="C527" i="15"/>
  <c r="B527" i="15"/>
  <c r="O526" i="15"/>
  <c r="N526" i="15"/>
  <c r="M526" i="15"/>
  <c r="L526" i="15"/>
  <c r="K526" i="15"/>
  <c r="J526" i="15"/>
  <c r="I526" i="15"/>
  <c r="H526" i="15"/>
  <c r="G526" i="15"/>
  <c r="F526" i="15"/>
  <c r="E526" i="15"/>
  <c r="D526" i="15"/>
  <c r="C526" i="15"/>
  <c r="B526" i="15"/>
  <c r="O525" i="15"/>
  <c r="N525" i="15"/>
  <c r="M525" i="15"/>
  <c r="L525" i="15"/>
  <c r="K525" i="15"/>
  <c r="J525" i="15"/>
  <c r="I525" i="15"/>
  <c r="H525" i="15"/>
  <c r="G525" i="15"/>
  <c r="F525" i="15"/>
  <c r="E525" i="15"/>
  <c r="D525" i="15"/>
  <c r="C525" i="15"/>
  <c r="B525" i="15"/>
  <c r="O524" i="15"/>
  <c r="N524" i="15"/>
  <c r="M524" i="15"/>
  <c r="L524" i="15"/>
  <c r="K524" i="15"/>
  <c r="J524" i="15"/>
  <c r="I524" i="15"/>
  <c r="H524" i="15"/>
  <c r="G524" i="15"/>
  <c r="F524" i="15"/>
  <c r="E524" i="15"/>
  <c r="D524" i="15"/>
  <c r="C524" i="15"/>
  <c r="B524" i="15"/>
  <c r="O519" i="15"/>
  <c r="N519" i="15"/>
  <c r="M519" i="15"/>
  <c r="L519" i="15"/>
  <c r="K519" i="15"/>
  <c r="J519" i="15"/>
  <c r="I519" i="15"/>
  <c r="H519" i="15"/>
  <c r="G519" i="15"/>
  <c r="F519" i="15"/>
  <c r="E519" i="15"/>
  <c r="D519" i="15"/>
  <c r="C519" i="15"/>
  <c r="B519" i="15"/>
  <c r="O518" i="15"/>
  <c r="N518" i="15"/>
  <c r="M518" i="15"/>
  <c r="L518" i="15"/>
  <c r="K518" i="15"/>
  <c r="J518" i="15"/>
  <c r="I518" i="15"/>
  <c r="H518" i="15"/>
  <c r="G518" i="15"/>
  <c r="F518" i="15"/>
  <c r="E518" i="15"/>
  <c r="D518" i="15"/>
  <c r="C518" i="15"/>
  <c r="B518" i="15"/>
  <c r="O517" i="15"/>
  <c r="N517" i="15"/>
  <c r="M517" i="15"/>
  <c r="L517" i="15"/>
  <c r="K517" i="15"/>
  <c r="J517" i="15"/>
  <c r="I517" i="15"/>
  <c r="H517" i="15"/>
  <c r="G517" i="15"/>
  <c r="F517" i="15"/>
  <c r="E517" i="15"/>
  <c r="D517" i="15"/>
  <c r="C517" i="15"/>
  <c r="B517" i="15"/>
  <c r="O516" i="15"/>
  <c r="N516" i="15"/>
  <c r="M516" i="15"/>
  <c r="L516" i="15"/>
  <c r="K516" i="15"/>
  <c r="J516" i="15"/>
  <c r="I516" i="15"/>
  <c r="H516" i="15"/>
  <c r="G516" i="15"/>
  <c r="F516" i="15"/>
  <c r="E516" i="15"/>
  <c r="D516" i="15"/>
  <c r="C516" i="15"/>
  <c r="B516" i="15"/>
  <c r="O502" i="15"/>
  <c r="N502" i="15"/>
  <c r="M502" i="15"/>
  <c r="L502" i="15"/>
  <c r="K502" i="15"/>
  <c r="J502" i="15"/>
  <c r="I502" i="15"/>
  <c r="H502" i="15"/>
  <c r="G502" i="15"/>
  <c r="F502" i="15"/>
  <c r="E502" i="15"/>
  <c r="D502" i="15"/>
  <c r="C502" i="15"/>
  <c r="B502" i="15"/>
  <c r="O501" i="15"/>
  <c r="N501" i="15"/>
  <c r="M501" i="15"/>
  <c r="L501" i="15"/>
  <c r="K501" i="15"/>
  <c r="J501" i="15"/>
  <c r="I501" i="15"/>
  <c r="H501" i="15"/>
  <c r="G501" i="15"/>
  <c r="F501" i="15"/>
  <c r="E501" i="15"/>
  <c r="D501" i="15"/>
  <c r="C501" i="15"/>
  <c r="B501" i="15"/>
  <c r="O500" i="15"/>
  <c r="N500" i="15"/>
  <c r="M500" i="15"/>
  <c r="L500" i="15"/>
  <c r="K500" i="15"/>
  <c r="J500" i="15"/>
  <c r="I500" i="15"/>
  <c r="H500" i="15"/>
  <c r="G500" i="15"/>
  <c r="F500" i="15"/>
  <c r="E500" i="15"/>
  <c r="D500" i="15"/>
  <c r="C500" i="15"/>
  <c r="B500" i="15"/>
  <c r="O499" i="15"/>
  <c r="N499" i="15"/>
  <c r="M499" i="15"/>
  <c r="L499" i="15"/>
  <c r="K499" i="15"/>
  <c r="J499" i="15"/>
  <c r="I499" i="15"/>
  <c r="H499" i="15"/>
  <c r="G499" i="15"/>
  <c r="F499" i="15"/>
  <c r="E499" i="15"/>
  <c r="D499" i="15"/>
  <c r="C499" i="15"/>
  <c r="B499" i="15"/>
  <c r="O489" i="15"/>
  <c r="N489" i="15"/>
  <c r="M489" i="15"/>
  <c r="L489" i="15"/>
  <c r="K489" i="15"/>
  <c r="J489" i="15"/>
  <c r="I489" i="15"/>
  <c r="H489" i="15"/>
  <c r="G489" i="15"/>
  <c r="F489" i="15"/>
  <c r="E489" i="15"/>
  <c r="D489" i="15"/>
  <c r="C489" i="15"/>
  <c r="B489" i="15"/>
  <c r="O488" i="15"/>
  <c r="N488" i="15"/>
  <c r="M488" i="15"/>
  <c r="L488" i="15"/>
  <c r="K488" i="15"/>
  <c r="J488" i="15"/>
  <c r="I488" i="15"/>
  <c r="H488" i="15"/>
  <c r="G488" i="15"/>
  <c r="F488" i="15"/>
  <c r="E488" i="15"/>
  <c r="D488" i="15"/>
  <c r="C488" i="15"/>
  <c r="B488" i="15"/>
  <c r="O487" i="15"/>
  <c r="N487" i="15"/>
  <c r="M487" i="15"/>
  <c r="L487" i="15"/>
  <c r="K487" i="15"/>
  <c r="J487" i="15"/>
  <c r="I487" i="15"/>
  <c r="H487" i="15"/>
  <c r="G487" i="15"/>
  <c r="F487" i="15"/>
  <c r="E487" i="15"/>
  <c r="D487" i="15"/>
  <c r="C487" i="15"/>
  <c r="B487" i="15"/>
  <c r="O486" i="15"/>
  <c r="N486" i="15"/>
  <c r="M486" i="15"/>
  <c r="L486" i="15"/>
  <c r="K486" i="15"/>
  <c r="J486" i="15"/>
  <c r="I486" i="15"/>
  <c r="H486" i="15"/>
  <c r="G486" i="15"/>
  <c r="F486" i="15"/>
  <c r="E486" i="15"/>
  <c r="D486" i="15"/>
  <c r="C486" i="15"/>
  <c r="B486" i="15"/>
  <c r="O483" i="15"/>
  <c r="N483" i="15"/>
  <c r="M483" i="15"/>
  <c r="L483" i="15"/>
  <c r="K483" i="15"/>
  <c r="J483" i="15"/>
  <c r="I483" i="15"/>
  <c r="H483" i="15"/>
  <c r="G483" i="15"/>
  <c r="F483" i="15"/>
  <c r="E483" i="15"/>
  <c r="D483" i="15"/>
  <c r="C483" i="15"/>
  <c r="B483" i="15"/>
  <c r="O482" i="15"/>
  <c r="N482" i="15"/>
  <c r="M482" i="15"/>
  <c r="L482" i="15"/>
  <c r="K482" i="15"/>
  <c r="J482" i="15"/>
  <c r="I482" i="15"/>
  <c r="H482" i="15"/>
  <c r="G482" i="15"/>
  <c r="F482" i="15"/>
  <c r="E482" i="15"/>
  <c r="D482" i="15"/>
  <c r="C482" i="15"/>
  <c r="B482" i="15"/>
  <c r="O481" i="15"/>
  <c r="N481" i="15"/>
  <c r="M481" i="15"/>
  <c r="L481" i="15"/>
  <c r="K481" i="15"/>
  <c r="J481" i="15"/>
  <c r="I481" i="15"/>
  <c r="H481" i="15"/>
  <c r="G481" i="15"/>
  <c r="F481" i="15"/>
  <c r="E481" i="15"/>
  <c r="D481" i="15"/>
  <c r="C481" i="15"/>
  <c r="B481" i="15"/>
  <c r="O480" i="15"/>
  <c r="N480" i="15"/>
  <c r="M480" i="15"/>
  <c r="L480" i="15"/>
  <c r="K480" i="15"/>
  <c r="J480" i="15"/>
  <c r="I480" i="15"/>
  <c r="H480" i="15"/>
  <c r="G480" i="15"/>
  <c r="F480" i="15"/>
  <c r="E480" i="15"/>
  <c r="D480" i="15"/>
  <c r="C480" i="15"/>
  <c r="B480" i="15"/>
  <c r="O477" i="15"/>
  <c r="N477" i="15"/>
  <c r="M477" i="15"/>
  <c r="L477" i="15"/>
  <c r="K477" i="15"/>
  <c r="J477" i="15"/>
  <c r="I477" i="15"/>
  <c r="H477" i="15"/>
  <c r="G477" i="15"/>
  <c r="F477" i="15"/>
  <c r="E477" i="15"/>
  <c r="D477" i="15"/>
  <c r="C477" i="15"/>
  <c r="B477" i="15"/>
  <c r="O476" i="15"/>
  <c r="N476" i="15"/>
  <c r="M476" i="15"/>
  <c r="L476" i="15"/>
  <c r="K476" i="15"/>
  <c r="J476" i="15"/>
  <c r="I476" i="15"/>
  <c r="H476" i="15"/>
  <c r="G476" i="15"/>
  <c r="F476" i="15"/>
  <c r="E476" i="15"/>
  <c r="D476" i="15"/>
  <c r="C476" i="15"/>
  <c r="B476" i="15"/>
  <c r="O475" i="15"/>
  <c r="N475" i="15"/>
  <c r="M475" i="15"/>
  <c r="L475" i="15"/>
  <c r="K475" i="15"/>
  <c r="J475" i="15"/>
  <c r="I475" i="15"/>
  <c r="H475" i="15"/>
  <c r="G475" i="15"/>
  <c r="F475" i="15"/>
  <c r="E475" i="15"/>
  <c r="D475" i="15"/>
  <c r="C475" i="15"/>
  <c r="B475" i="15"/>
  <c r="O474" i="15"/>
  <c r="N474" i="15"/>
  <c r="M474" i="15"/>
  <c r="L474" i="15"/>
  <c r="K474" i="15"/>
  <c r="J474" i="15"/>
  <c r="I474" i="15"/>
  <c r="H474" i="15"/>
  <c r="G474" i="15"/>
  <c r="F474" i="15"/>
  <c r="E474" i="15"/>
  <c r="D474" i="15"/>
  <c r="C474" i="15"/>
  <c r="B474" i="15"/>
  <c r="O471" i="15"/>
  <c r="N471" i="15"/>
  <c r="M471" i="15"/>
  <c r="L471" i="15"/>
  <c r="K471" i="15"/>
  <c r="J471" i="15"/>
  <c r="I471" i="15"/>
  <c r="H471" i="15"/>
  <c r="G471" i="15"/>
  <c r="F471" i="15"/>
  <c r="E471" i="15"/>
  <c r="D471" i="15"/>
  <c r="C471" i="15"/>
  <c r="B471" i="15"/>
  <c r="O470" i="15"/>
  <c r="N470" i="15"/>
  <c r="M470" i="15"/>
  <c r="L470" i="15"/>
  <c r="K470" i="15"/>
  <c r="J470" i="15"/>
  <c r="I470" i="15"/>
  <c r="H470" i="15"/>
  <c r="G470" i="15"/>
  <c r="F470" i="15"/>
  <c r="E470" i="15"/>
  <c r="D470" i="15"/>
  <c r="C470" i="15"/>
  <c r="B470" i="15"/>
  <c r="O469" i="15"/>
  <c r="N469" i="15"/>
  <c r="M469" i="15"/>
  <c r="L469" i="15"/>
  <c r="K469" i="15"/>
  <c r="J469" i="15"/>
  <c r="I469" i="15"/>
  <c r="H469" i="15"/>
  <c r="G469" i="15"/>
  <c r="F469" i="15"/>
  <c r="E469" i="15"/>
  <c r="D469" i="15"/>
  <c r="C469" i="15"/>
  <c r="B469" i="15"/>
  <c r="O468" i="15"/>
  <c r="N468" i="15"/>
  <c r="M468" i="15"/>
  <c r="L468" i="15"/>
  <c r="K468" i="15"/>
  <c r="J468" i="15"/>
  <c r="I468" i="15"/>
  <c r="H468" i="15"/>
  <c r="G468" i="15"/>
  <c r="F468" i="15"/>
  <c r="E468" i="15"/>
  <c r="D468" i="15"/>
  <c r="C468" i="15"/>
  <c r="B468" i="15"/>
  <c r="O464" i="15"/>
  <c r="N464" i="15"/>
  <c r="M464" i="15"/>
  <c r="L464" i="15"/>
  <c r="K464" i="15"/>
  <c r="J464" i="15"/>
  <c r="I464" i="15"/>
  <c r="H464" i="15"/>
  <c r="G464" i="15"/>
  <c r="F464" i="15"/>
  <c r="E464" i="15"/>
  <c r="D464" i="15"/>
  <c r="C464" i="15"/>
  <c r="B464" i="15"/>
  <c r="O463" i="15"/>
  <c r="N463" i="15"/>
  <c r="M463" i="15"/>
  <c r="L463" i="15"/>
  <c r="K463" i="15"/>
  <c r="J463" i="15"/>
  <c r="I463" i="15"/>
  <c r="H463" i="15"/>
  <c r="G463" i="15"/>
  <c r="F463" i="15"/>
  <c r="E463" i="15"/>
  <c r="D463" i="15"/>
  <c r="C463" i="15"/>
  <c r="B463" i="15"/>
  <c r="O462" i="15"/>
  <c r="N462" i="15"/>
  <c r="M462" i="15"/>
  <c r="L462" i="15"/>
  <c r="K462" i="15"/>
  <c r="J462" i="15"/>
  <c r="I462" i="15"/>
  <c r="H462" i="15"/>
  <c r="G462" i="15"/>
  <c r="F462" i="15"/>
  <c r="E462" i="15"/>
  <c r="D462" i="15"/>
  <c r="C462" i="15"/>
  <c r="B462" i="15"/>
  <c r="O461" i="15"/>
  <c r="N461" i="15"/>
  <c r="M461" i="15"/>
  <c r="L461" i="15"/>
  <c r="K461" i="15"/>
  <c r="J461" i="15"/>
  <c r="I461" i="15"/>
  <c r="H461" i="15"/>
  <c r="G461" i="15"/>
  <c r="F461" i="15"/>
  <c r="E461" i="15"/>
  <c r="D461" i="15"/>
  <c r="C461" i="15"/>
  <c r="B461" i="15"/>
  <c r="O457" i="15"/>
  <c r="O648" i="15" s="1"/>
  <c r="N457" i="15"/>
  <c r="N648" i="15" s="1"/>
  <c r="N655" i="15" s="1"/>
  <c r="M457" i="15"/>
  <c r="M648" i="15" s="1"/>
  <c r="M655" i="15" s="1"/>
  <c r="L457" i="15"/>
  <c r="L648" i="15" s="1"/>
  <c r="L655" i="15" s="1"/>
  <c r="K457" i="15"/>
  <c r="K648" i="15" s="1"/>
  <c r="K655" i="15" s="1"/>
  <c r="J457" i="15"/>
  <c r="J648" i="15" s="1"/>
  <c r="J655" i="15" s="1"/>
  <c r="I457" i="15"/>
  <c r="I648" i="15" s="1"/>
  <c r="I655" i="15" s="1"/>
  <c r="H457" i="15"/>
  <c r="H648" i="15" s="1"/>
  <c r="H655" i="15" s="1"/>
  <c r="G457" i="15"/>
  <c r="G648" i="15" s="1"/>
  <c r="G655" i="15" s="1"/>
  <c r="F457" i="15"/>
  <c r="F648" i="15" s="1"/>
  <c r="F655" i="15" s="1"/>
  <c r="E457" i="15"/>
  <c r="E648" i="15" s="1"/>
  <c r="E655" i="15" s="1"/>
  <c r="D457" i="15"/>
  <c r="D648" i="15" s="1"/>
  <c r="D655" i="15" s="1"/>
  <c r="C457" i="15"/>
  <c r="C648" i="15" s="1"/>
  <c r="C655" i="15" s="1"/>
  <c r="B457" i="15"/>
  <c r="B648" i="15" s="1"/>
  <c r="B655" i="15" s="1"/>
  <c r="O456" i="15"/>
  <c r="N456" i="15"/>
  <c r="M456" i="15"/>
  <c r="L456" i="15"/>
  <c r="K456" i="15"/>
  <c r="J456" i="15"/>
  <c r="I456" i="15"/>
  <c r="H456" i="15"/>
  <c r="G456" i="15"/>
  <c r="F456" i="15"/>
  <c r="E456" i="15"/>
  <c r="D456" i="15"/>
  <c r="C456" i="15"/>
  <c r="B456" i="15"/>
  <c r="O455" i="15"/>
  <c r="N455" i="15"/>
  <c r="M455" i="15"/>
  <c r="L455" i="15"/>
  <c r="K455" i="15"/>
  <c r="J455" i="15"/>
  <c r="I455" i="15"/>
  <c r="H455" i="15"/>
  <c r="G455" i="15"/>
  <c r="F455" i="15"/>
  <c r="E455" i="15"/>
  <c r="D455" i="15"/>
  <c r="C455" i="15"/>
  <c r="B455" i="15"/>
  <c r="O454" i="15"/>
  <c r="N454" i="15"/>
  <c r="M454" i="15"/>
  <c r="L454" i="15"/>
  <c r="K454" i="15"/>
  <c r="J454" i="15"/>
  <c r="I454" i="15"/>
  <c r="H454" i="15"/>
  <c r="G454" i="15"/>
  <c r="F454" i="15"/>
  <c r="E454" i="15"/>
  <c r="D454" i="15"/>
  <c r="C454" i="15"/>
  <c r="B454" i="15"/>
  <c r="O451" i="15"/>
  <c r="N451" i="15"/>
  <c r="M451" i="15"/>
  <c r="L451" i="15"/>
  <c r="K451" i="15"/>
  <c r="J451" i="15"/>
  <c r="I451" i="15"/>
  <c r="H451" i="15"/>
  <c r="G451" i="15"/>
  <c r="F451" i="15"/>
  <c r="E451" i="15"/>
  <c r="D451" i="15"/>
  <c r="C451" i="15"/>
  <c r="B451" i="15"/>
  <c r="O450" i="15"/>
  <c r="N450" i="15"/>
  <c r="M450" i="15"/>
  <c r="L450" i="15"/>
  <c r="K450" i="15"/>
  <c r="J450" i="15"/>
  <c r="I450" i="15"/>
  <c r="H450" i="15"/>
  <c r="G450" i="15"/>
  <c r="F450" i="15"/>
  <c r="E450" i="15"/>
  <c r="D450" i="15"/>
  <c r="C450" i="15"/>
  <c r="B450" i="15"/>
  <c r="O449" i="15"/>
  <c r="N449" i="15"/>
  <c r="M449" i="15"/>
  <c r="L449" i="15"/>
  <c r="K449" i="15"/>
  <c r="J449" i="15"/>
  <c r="I449" i="15"/>
  <c r="H449" i="15"/>
  <c r="G449" i="15"/>
  <c r="F449" i="15"/>
  <c r="E449" i="15"/>
  <c r="D449" i="15"/>
  <c r="C449" i="15"/>
  <c r="B449" i="15"/>
  <c r="O448" i="15"/>
  <c r="N448" i="15"/>
  <c r="M448" i="15"/>
  <c r="L448" i="15"/>
  <c r="K448" i="15"/>
  <c r="J448" i="15"/>
  <c r="I448" i="15"/>
  <c r="H448" i="15"/>
  <c r="G448" i="15"/>
  <c r="F448" i="15"/>
  <c r="E448" i="15"/>
  <c r="D448" i="15"/>
  <c r="C448" i="15"/>
  <c r="B448" i="15"/>
  <c r="O444" i="15"/>
  <c r="N444" i="15"/>
  <c r="M444" i="15"/>
  <c r="L444" i="15"/>
  <c r="K444" i="15"/>
  <c r="J444" i="15"/>
  <c r="I444" i="15"/>
  <c r="H444" i="15"/>
  <c r="G444" i="15"/>
  <c r="F444" i="15"/>
  <c r="E444" i="15"/>
  <c r="D444" i="15"/>
  <c r="C444" i="15"/>
  <c r="B444" i="15"/>
  <c r="O443" i="15"/>
  <c r="N443" i="15"/>
  <c r="M443" i="15"/>
  <c r="L443" i="15"/>
  <c r="K443" i="15"/>
  <c r="J443" i="15"/>
  <c r="I443" i="15"/>
  <c r="H443" i="15"/>
  <c r="G443" i="15"/>
  <c r="F443" i="15"/>
  <c r="E443" i="15"/>
  <c r="D443" i="15"/>
  <c r="C443" i="15"/>
  <c r="B443" i="15"/>
  <c r="O442" i="15"/>
  <c r="N442" i="15"/>
  <c r="M442" i="15"/>
  <c r="L442" i="15"/>
  <c r="K442" i="15"/>
  <c r="J442" i="15"/>
  <c r="I442" i="15"/>
  <c r="H442" i="15"/>
  <c r="G442" i="15"/>
  <c r="F442" i="15"/>
  <c r="E442" i="15"/>
  <c r="D442" i="15"/>
  <c r="C442" i="15"/>
  <c r="B442" i="15"/>
  <c r="O441" i="15"/>
  <c r="N441" i="15"/>
  <c r="M441" i="15"/>
  <c r="L441" i="15"/>
  <c r="K441" i="15"/>
  <c r="J441" i="15"/>
  <c r="I441" i="15"/>
  <c r="H441" i="15"/>
  <c r="G441" i="15"/>
  <c r="F441" i="15"/>
  <c r="E441" i="15"/>
  <c r="D441" i="15"/>
  <c r="C441" i="15"/>
  <c r="B441" i="15"/>
  <c r="O438" i="15"/>
  <c r="N438" i="15"/>
  <c r="M438" i="15"/>
  <c r="L438" i="15"/>
  <c r="K438" i="15"/>
  <c r="J438" i="15"/>
  <c r="I438" i="15"/>
  <c r="H438" i="15"/>
  <c r="G438" i="15"/>
  <c r="F438" i="15"/>
  <c r="E438" i="15"/>
  <c r="D438" i="15"/>
  <c r="C438" i="15"/>
  <c r="B438" i="15"/>
  <c r="O437" i="15"/>
  <c r="N437" i="15"/>
  <c r="M437" i="15"/>
  <c r="L437" i="15"/>
  <c r="K437" i="15"/>
  <c r="J437" i="15"/>
  <c r="I437" i="15"/>
  <c r="H437" i="15"/>
  <c r="G437" i="15"/>
  <c r="F437" i="15"/>
  <c r="E437" i="15"/>
  <c r="D437" i="15"/>
  <c r="C437" i="15"/>
  <c r="B437" i="15"/>
  <c r="O436" i="15"/>
  <c r="N436" i="15"/>
  <c r="M436" i="15"/>
  <c r="L436" i="15"/>
  <c r="K436" i="15"/>
  <c r="J436" i="15"/>
  <c r="I436" i="15"/>
  <c r="H436" i="15"/>
  <c r="G436" i="15"/>
  <c r="F436" i="15"/>
  <c r="E436" i="15"/>
  <c r="D436" i="15"/>
  <c r="C436" i="15"/>
  <c r="B436" i="15"/>
  <c r="O435" i="15"/>
  <c r="N435" i="15"/>
  <c r="M435" i="15"/>
  <c r="L435" i="15"/>
  <c r="K435" i="15"/>
  <c r="J435" i="15"/>
  <c r="I435" i="15"/>
  <c r="H435" i="15"/>
  <c r="G435" i="15"/>
  <c r="F435" i="15"/>
  <c r="E435" i="15"/>
  <c r="D435" i="15"/>
  <c r="C435" i="15"/>
  <c r="B435" i="15"/>
  <c r="O431" i="15"/>
  <c r="O430" i="15"/>
  <c r="O425" i="15"/>
  <c r="O424" i="15"/>
  <c r="O419" i="15"/>
  <c r="O418" i="15"/>
  <c r="O414" i="15"/>
  <c r="N414" i="15"/>
  <c r="M414" i="15"/>
  <c r="L414" i="15"/>
  <c r="K414" i="15"/>
  <c r="J414" i="15"/>
  <c r="I414" i="15"/>
  <c r="H414" i="15"/>
  <c r="G414" i="15"/>
  <c r="F414" i="15"/>
  <c r="E414" i="15"/>
  <c r="D414" i="15"/>
  <c r="C414" i="15"/>
  <c r="B414" i="15"/>
  <c r="O413" i="15"/>
  <c r="N413" i="15"/>
  <c r="M413" i="15"/>
  <c r="L413" i="15"/>
  <c r="K413" i="15"/>
  <c r="J413" i="15"/>
  <c r="I413" i="15"/>
  <c r="H413" i="15"/>
  <c r="G413" i="15"/>
  <c r="F413" i="15"/>
  <c r="E413" i="15"/>
  <c r="D413" i="15"/>
  <c r="C413" i="15"/>
  <c r="B413" i="15"/>
  <c r="O412" i="15"/>
  <c r="N412" i="15"/>
  <c r="M412" i="15"/>
  <c r="L412" i="15"/>
  <c r="K412" i="15"/>
  <c r="J412" i="15"/>
  <c r="I412" i="15"/>
  <c r="H412" i="15"/>
  <c r="G412" i="15"/>
  <c r="F412" i="15"/>
  <c r="E412" i="15"/>
  <c r="D412" i="15"/>
  <c r="C412" i="15"/>
  <c r="B412" i="15"/>
  <c r="O411" i="15"/>
  <c r="N411" i="15"/>
  <c r="M411" i="15"/>
  <c r="L411" i="15"/>
  <c r="K411" i="15"/>
  <c r="J411" i="15"/>
  <c r="I411" i="15"/>
  <c r="H411" i="15"/>
  <c r="G411" i="15"/>
  <c r="F411" i="15"/>
  <c r="E411" i="15"/>
  <c r="D411" i="15"/>
  <c r="C411" i="15"/>
  <c r="B411" i="15"/>
  <c r="O408" i="15"/>
  <c r="N408" i="15"/>
  <c r="M408" i="15"/>
  <c r="L408" i="15"/>
  <c r="K408" i="15"/>
  <c r="J408" i="15"/>
  <c r="I408" i="15"/>
  <c r="H408" i="15"/>
  <c r="G408" i="15"/>
  <c r="F408" i="15"/>
  <c r="E408" i="15"/>
  <c r="D408" i="15"/>
  <c r="C408" i="15"/>
  <c r="B408" i="15"/>
  <c r="O407" i="15"/>
  <c r="N407" i="15"/>
  <c r="M407" i="15"/>
  <c r="L407" i="15"/>
  <c r="K407" i="15"/>
  <c r="J407" i="15"/>
  <c r="I407" i="15"/>
  <c r="H407" i="15"/>
  <c r="G407" i="15"/>
  <c r="F407" i="15"/>
  <c r="E407" i="15"/>
  <c r="D407" i="15"/>
  <c r="C407" i="15"/>
  <c r="B407" i="15"/>
  <c r="O406" i="15"/>
  <c r="N406" i="15"/>
  <c r="M406" i="15"/>
  <c r="L406" i="15"/>
  <c r="K406" i="15"/>
  <c r="J406" i="15"/>
  <c r="I406" i="15"/>
  <c r="H406" i="15"/>
  <c r="G406" i="15"/>
  <c r="F406" i="15"/>
  <c r="E406" i="15"/>
  <c r="D406" i="15"/>
  <c r="C406" i="15"/>
  <c r="B406" i="15"/>
  <c r="O405" i="15"/>
  <c r="N405" i="15"/>
  <c r="M405" i="15"/>
  <c r="L405" i="15"/>
  <c r="K405" i="15"/>
  <c r="J405" i="15"/>
  <c r="I405" i="15"/>
  <c r="H405" i="15"/>
  <c r="G405" i="15"/>
  <c r="F405" i="15"/>
  <c r="E405" i="15"/>
  <c r="D405" i="15"/>
  <c r="C405" i="15"/>
  <c r="B405" i="15"/>
  <c r="O402" i="15"/>
  <c r="N402" i="15"/>
  <c r="M402" i="15"/>
  <c r="L402" i="15"/>
  <c r="K402" i="15"/>
  <c r="J402" i="15"/>
  <c r="I402" i="15"/>
  <c r="H402" i="15"/>
  <c r="G402" i="15"/>
  <c r="F402" i="15"/>
  <c r="E402" i="15"/>
  <c r="D402" i="15"/>
  <c r="C402" i="15"/>
  <c r="B402" i="15"/>
  <c r="O401" i="15"/>
  <c r="N401" i="15"/>
  <c r="M401" i="15"/>
  <c r="L401" i="15"/>
  <c r="K401" i="15"/>
  <c r="J401" i="15"/>
  <c r="I401" i="15"/>
  <c r="H401" i="15"/>
  <c r="G401" i="15"/>
  <c r="F401" i="15"/>
  <c r="E401" i="15"/>
  <c r="D401" i="15"/>
  <c r="C401" i="15"/>
  <c r="B401" i="15"/>
  <c r="O400" i="15"/>
  <c r="N400" i="15"/>
  <c r="M400" i="15"/>
  <c r="L400" i="15"/>
  <c r="K400" i="15"/>
  <c r="J400" i="15"/>
  <c r="I400" i="15"/>
  <c r="H400" i="15"/>
  <c r="G400" i="15"/>
  <c r="F400" i="15"/>
  <c r="E400" i="15"/>
  <c r="D400" i="15"/>
  <c r="C400" i="15"/>
  <c r="B400" i="15"/>
  <c r="O399" i="15"/>
  <c r="N399" i="15"/>
  <c r="M399" i="15"/>
  <c r="L399" i="15"/>
  <c r="K399" i="15"/>
  <c r="J399" i="15"/>
  <c r="I399" i="15"/>
  <c r="H399" i="15"/>
  <c r="G399" i="15"/>
  <c r="F399" i="15"/>
  <c r="E399" i="15"/>
  <c r="D399" i="15"/>
  <c r="C399" i="15"/>
  <c r="B399" i="15"/>
  <c r="O396" i="15"/>
  <c r="N396" i="15"/>
  <c r="M396" i="15"/>
  <c r="L396" i="15"/>
  <c r="K396" i="15"/>
  <c r="J396" i="15"/>
  <c r="I396" i="15"/>
  <c r="H396" i="15"/>
  <c r="G396" i="15"/>
  <c r="F396" i="15"/>
  <c r="E396" i="15"/>
  <c r="D396" i="15"/>
  <c r="C396" i="15"/>
  <c r="B396" i="15"/>
  <c r="O395" i="15"/>
  <c r="N395" i="15"/>
  <c r="M395" i="15"/>
  <c r="L395" i="15"/>
  <c r="K395" i="15"/>
  <c r="J395" i="15"/>
  <c r="I395" i="15"/>
  <c r="H395" i="15"/>
  <c r="G395" i="15"/>
  <c r="F395" i="15"/>
  <c r="E395" i="15"/>
  <c r="D395" i="15"/>
  <c r="C395" i="15"/>
  <c r="B395" i="15"/>
  <c r="O394" i="15"/>
  <c r="N394" i="15"/>
  <c r="M394" i="15"/>
  <c r="L394" i="15"/>
  <c r="K394" i="15"/>
  <c r="J394" i="15"/>
  <c r="I394" i="15"/>
  <c r="H394" i="15"/>
  <c r="G394" i="15"/>
  <c r="F394" i="15"/>
  <c r="E394" i="15"/>
  <c r="D394" i="15"/>
  <c r="C394" i="15"/>
  <c r="B394" i="15"/>
  <c r="O393" i="15"/>
  <c r="N393" i="15"/>
  <c r="M393" i="15"/>
  <c r="L393" i="15"/>
  <c r="K393" i="15"/>
  <c r="J393" i="15"/>
  <c r="I393" i="15"/>
  <c r="H393" i="15"/>
  <c r="G393" i="15"/>
  <c r="F393" i="15"/>
  <c r="E393" i="15"/>
  <c r="D393" i="15"/>
  <c r="C393" i="15"/>
  <c r="B393" i="15"/>
  <c r="O390" i="15"/>
  <c r="N390" i="15"/>
  <c r="M390" i="15"/>
  <c r="L390" i="15"/>
  <c r="K390" i="15"/>
  <c r="J390" i="15"/>
  <c r="I390" i="15"/>
  <c r="H390" i="15"/>
  <c r="G390" i="15"/>
  <c r="F390" i="15"/>
  <c r="E390" i="15"/>
  <c r="D390" i="15"/>
  <c r="C390" i="15"/>
  <c r="B390" i="15"/>
  <c r="O389" i="15"/>
  <c r="N389" i="15"/>
  <c r="M389" i="15"/>
  <c r="L389" i="15"/>
  <c r="K389" i="15"/>
  <c r="J389" i="15"/>
  <c r="I389" i="15"/>
  <c r="H389" i="15"/>
  <c r="G389" i="15"/>
  <c r="F389" i="15"/>
  <c r="E389" i="15"/>
  <c r="D389" i="15"/>
  <c r="C389" i="15"/>
  <c r="B389" i="15"/>
  <c r="O388" i="15"/>
  <c r="N388" i="15"/>
  <c r="M388" i="15"/>
  <c r="L388" i="15"/>
  <c r="K388" i="15"/>
  <c r="J388" i="15"/>
  <c r="I388" i="15"/>
  <c r="H388" i="15"/>
  <c r="G388" i="15"/>
  <c r="F388" i="15"/>
  <c r="E388" i="15"/>
  <c r="D388" i="15"/>
  <c r="C388" i="15"/>
  <c r="B388" i="15"/>
  <c r="O387" i="15"/>
  <c r="N387" i="15"/>
  <c r="M387" i="15"/>
  <c r="L387" i="15"/>
  <c r="K387" i="15"/>
  <c r="J387" i="15"/>
  <c r="I387" i="15"/>
  <c r="H387" i="15"/>
  <c r="G387" i="15"/>
  <c r="F387" i="15"/>
  <c r="E387" i="15"/>
  <c r="D387" i="15"/>
  <c r="C387" i="15"/>
  <c r="B387" i="15"/>
  <c r="O384" i="15"/>
  <c r="N384" i="15"/>
  <c r="N385" i="15" s="1"/>
  <c r="M384" i="15"/>
  <c r="M385" i="15" s="1"/>
  <c r="L384" i="15"/>
  <c r="K384" i="15"/>
  <c r="J384" i="15"/>
  <c r="J385" i="15" s="1"/>
  <c r="I384" i="15"/>
  <c r="H384" i="15"/>
  <c r="H385" i="15" s="1"/>
  <c r="G384" i="15"/>
  <c r="F384" i="15"/>
  <c r="F385" i="15" s="1"/>
  <c r="E384" i="15"/>
  <c r="E385" i="15" s="1"/>
  <c r="D384" i="15"/>
  <c r="C384" i="15"/>
  <c r="B384" i="15"/>
  <c r="B385" i="15" s="1"/>
  <c r="O383" i="15"/>
  <c r="N383" i="15"/>
  <c r="M383" i="15"/>
  <c r="L383" i="15"/>
  <c r="K383" i="15"/>
  <c r="J383" i="15"/>
  <c r="I383" i="15"/>
  <c r="H383" i="15"/>
  <c r="G383" i="15"/>
  <c r="F383" i="15"/>
  <c r="E383" i="15"/>
  <c r="D383" i="15"/>
  <c r="C383" i="15"/>
  <c r="B383" i="15"/>
  <c r="O382" i="15"/>
  <c r="N382" i="15"/>
  <c r="M382" i="15"/>
  <c r="L382" i="15"/>
  <c r="K382" i="15"/>
  <c r="J382" i="15"/>
  <c r="I382" i="15"/>
  <c r="H382" i="15"/>
  <c r="G382" i="15"/>
  <c r="F382" i="15"/>
  <c r="E382" i="15"/>
  <c r="D382" i="15"/>
  <c r="C382" i="15"/>
  <c r="B382" i="15"/>
  <c r="O381" i="15"/>
  <c r="N381" i="15"/>
  <c r="M381" i="15"/>
  <c r="L381" i="15"/>
  <c r="K381" i="15"/>
  <c r="J381" i="15"/>
  <c r="I381" i="15"/>
  <c r="H381" i="15"/>
  <c r="G381" i="15"/>
  <c r="F381" i="15"/>
  <c r="E381" i="15"/>
  <c r="D381" i="15"/>
  <c r="C381" i="15"/>
  <c r="B381" i="15"/>
  <c r="O378" i="15"/>
  <c r="N378" i="15"/>
  <c r="M378" i="15"/>
  <c r="L378" i="15"/>
  <c r="K378" i="15"/>
  <c r="J378" i="15"/>
  <c r="I378" i="15"/>
  <c r="H378" i="15"/>
  <c r="G378" i="15"/>
  <c r="F378" i="15"/>
  <c r="E378" i="15"/>
  <c r="D378" i="15"/>
  <c r="C378" i="15"/>
  <c r="B378" i="15"/>
  <c r="O377" i="15"/>
  <c r="N377" i="15"/>
  <c r="M377" i="15"/>
  <c r="L377" i="15"/>
  <c r="K377" i="15"/>
  <c r="J377" i="15"/>
  <c r="I377" i="15"/>
  <c r="H377" i="15"/>
  <c r="G377" i="15"/>
  <c r="F377" i="15"/>
  <c r="E377" i="15"/>
  <c r="D377" i="15"/>
  <c r="C377" i="15"/>
  <c r="B377" i="15"/>
  <c r="O376" i="15"/>
  <c r="N376" i="15"/>
  <c r="M376" i="15"/>
  <c r="L376" i="15"/>
  <c r="K376" i="15"/>
  <c r="J376" i="15"/>
  <c r="I376" i="15"/>
  <c r="H376" i="15"/>
  <c r="G376" i="15"/>
  <c r="F376" i="15"/>
  <c r="E376" i="15"/>
  <c r="D376" i="15"/>
  <c r="C376" i="15"/>
  <c r="B376" i="15"/>
  <c r="O375" i="15"/>
  <c r="N375" i="15"/>
  <c r="M375" i="15"/>
  <c r="L375" i="15"/>
  <c r="K375" i="15"/>
  <c r="J375" i="15"/>
  <c r="I375" i="15"/>
  <c r="H375" i="15"/>
  <c r="G375" i="15"/>
  <c r="F375" i="15"/>
  <c r="E375" i="15"/>
  <c r="D375" i="15"/>
  <c r="C375" i="15"/>
  <c r="B375" i="15"/>
  <c r="O372" i="15"/>
  <c r="N372" i="15"/>
  <c r="M372" i="15"/>
  <c r="L372" i="15"/>
  <c r="K372" i="15"/>
  <c r="J372" i="15"/>
  <c r="I372" i="15"/>
  <c r="H372" i="15"/>
  <c r="G372" i="15"/>
  <c r="F372" i="15"/>
  <c r="E372" i="15"/>
  <c r="D372" i="15"/>
  <c r="C372" i="15"/>
  <c r="B372" i="15"/>
  <c r="O371" i="15"/>
  <c r="N371" i="15"/>
  <c r="M371" i="15"/>
  <c r="L371" i="15"/>
  <c r="K371" i="15"/>
  <c r="J371" i="15"/>
  <c r="I371" i="15"/>
  <c r="H371" i="15"/>
  <c r="G371" i="15"/>
  <c r="F371" i="15"/>
  <c r="E371" i="15"/>
  <c r="D371" i="15"/>
  <c r="C371" i="15"/>
  <c r="B371" i="15"/>
  <c r="O370" i="15"/>
  <c r="N370" i="15"/>
  <c r="M370" i="15"/>
  <c r="L370" i="15"/>
  <c r="K370" i="15"/>
  <c r="J370" i="15"/>
  <c r="I370" i="15"/>
  <c r="H370" i="15"/>
  <c r="G370" i="15"/>
  <c r="F370" i="15"/>
  <c r="E370" i="15"/>
  <c r="D370" i="15"/>
  <c r="C370" i="15"/>
  <c r="B370" i="15"/>
  <c r="O369" i="15"/>
  <c r="N369" i="15"/>
  <c r="M369" i="15"/>
  <c r="L369" i="15"/>
  <c r="K369" i="15"/>
  <c r="J369" i="15"/>
  <c r="I369" i="15"/>
  <c r="H369" i="15"/>
  <c r="G369" i="15"/>
  <c r="F369" i="15"/>
  <c r="E369" i="15"/>
  <c r="D369" i="15"/>
  <c r="C369" i="15"/>
  <c r="B369" i="15"/>
  <c r="O366" i="15"/>
  <c r="N366" i="15"/>
  <c r="M366" i="15"/>
  <c r="M367" i="15" s="1"/>
  <c r="L366" i="15"/>
  <c r="K366" i="15"/>
  <c r="J366" i="15"/>
  <c r="I366" i="15"/>
  <c r="H366" i="15"/>
  <c r="G366" i="15"/>
  <c r="G367" i="15" s="1"/>
  <c r="F366" i="15"/>
  <c r="E366" i="15"/>
  <c r="E367" i="15" s="1"/>
  <c r="D366" i="15"/>
  <c r="C366" i="15"/>
  <c r="B366" i="15"/>
  <c r="O365" i="15"/>
  <c r="N365" i="15"/>
  <c r="M365" i="15"/>
  <c r="L365" i="15"/>
  <c r="K365" i="15"/>
  <c r="J365" i="15"/>
  <c r="I365" i="15"/>
  <c r="H365" i="15"/>
  <c r="G365" i="15"/>
  <c r="F365" i="15"/>
  <c r="E365" i="15"/>
  <c r="D365" i="15"/>
  <c r="C365" i="15"/>
  <c r="B365" i="15"/>
  <c r="O364" i="15"/>
  <c r="N364" i="15"/>
  <c r="M364" i="15"/>
  <c r="L364" i="15"/>
  <c r="K364" i="15"/>
  <c r="J364" i="15"/>
  <c r="I364" i="15"/>
  <c r="H364" i="15"/>
  <c r="G364" i="15"/>
  <c r="F364" i="15"/>
  <c r="E364" i="15"/>
  <c r="D364" i="15"/>
  <c r="C364" i="15"/>
  <c r="B364" i="15"/>
  <c r="O363" i="15"/>
  <c r="N363" i="15"/>
  <c r="M363" i="15"/>
  <c r="L363" i="15"/>
  <c r="K363" i="15"/>
  <c r="J363" i="15"/>
  <c r="I363" i="15"/>
  <c r="H363" i="15"/>
  <c r="G363" i="15"/>
  <c r="F363" i="15"/>
  <c r="E363" i="15"/>
  <c r="D363" i="15"/>
  <c r="C363" i="15"/>
  <c r="B363" i="15"/>
  <c r="O354" i="15"/>
  <c r="N354" i="15"/>
  <c r="M354" i="15"/>
  <c r="L354" i="15"/>
  <c r="K354" i="15"/>
  <c r="J354" i="15"/>
  <c r="I354" i="15"/>
  <c r="H354" i="15"/>
  <c r="G354" i="15"/>
  <c r="F354" i="15"/>
  <c r="E354" i="15"/>
  <c r="D354" i="15"/>
  <c r="C354" i="15"/>
  <c r="B354" i="15"/>
  <c r="O353" i="15"/>
  <c r="N353" i="15"/>
  <c r="M353" i="15"/>
  <c r="L353" i="15"/>
  <c r="K353" i="15"/>
  <c r="J353" i="15"/>
  <c r="I353" i="15"/>
  <c r="H353" i="15"/>
  <c r="G353" i="15"/>
  <c r="F353" i="15"/>
  <c r="E353" i="15"/>
  <c r="D353" i="15"/>
  <c r="C353" i="15"/>
  <c r="B353" i="15"/>
  <c r="O352" i="15"/>
  <c r="N352" i="15"/>
  <c r="M352" i="15"/>
  <c r="L352" i="15"/>
  <c r="K352" i="15"/>
  <c r="J352" i="15"/>
  <c r="I352" i="15"/>
  <c r="H352" i="15"/>
  <c r="G352" i="15"/>
  <c r="F352" i="15"/>
  <c r="E352" i="15"/>
  <c r="D352" i="15"/>
  <c r="C352" i="15"/>
  <c r="B352" i="15"/>
  <c r="O351" i="15"/>
  <c r="N351" i="15"/>
  <c r="M351" i="15"/>
  <c r="L351" i="15"/>
  <c r="K351" i="15"/>
  <c r="J351" i="15"/>
  <c r="I351" i="15"/>
  <c r="H351" i="15"/>
  <c r="G351" i="15"/>
  <c r="F351" i="15"/>
  <c r="E351" i="15"/>
  <c r="D351" i="15"/>
  <c r="C351" i="15"/>
  <c r="B351" i="15"/>
  <c r="BL215" i="15"/>
  <c r="BK215" i="15"/>
  <c r="BJ215" i="15"/>
  <c r="BI215" i="15"/>
  <c r="BH215" i="15"/>
  <c r="BG215" i="15"/>
  <c r="BF215" i="15"/>
  <c r="BE215" i="15"/>
  <c r="BD215" i="15"/>
  <c r="BC215" i="15"/>
  <c r="BB215" i="15"/>
  <c r="BA215" i="15"/>
  <c r="AZ215" i="15"/>
  <c r="B543" i="15" s="1"/>
  <c r="AY215" i="15"/>
  <c r="AX215" i="15"/>
  <c r="AW215" i="15"/>
  <c r="AV215" i="15"/>
  <c r="C543" i="15" s="1"/>
  <c r="AU215" i="15"/>
  <c r="D540" i="15" s="1"/>
  <c r="AT215" i="15"/>
  <c r="AS215" i="15"/>
  <c r="AR215" i="15"/>
  <c r="AQ215" i="15"/>
  <c r="AP215" i="15"/>
  <c r="AO215" i="15"/>
  <c r="AN215" i="15"/>
  <c r="E543" i="15" s="1"/>
  <c r="AM215" i="15"/>
  <c r="F540" i="15" s="1"/>
  <c r="AL215" i="15"/>
  <c r="AK215" i="15"/>
  <c r="AJ215" i="15"/>
  <c r="F543" i="15" s="1"/>
  <c r="AI215" i="15"/>
  <c r="G540" i="15" s="1"/>
  <c r="AH215" i="15"/>
  <c r="AG215" i="15"/>
  <c r="G542" i="15" s="1"/>
  <c r="AF215" i="15"/>
  <c r="G543" i="15" s="1"/>
  <c r="AE215" i="15"/>
  <c r="AD215" i="15"/>
  <c r="AC215" i="15"/>
  <c r="H542" i="15" s="1"/>
  <c r="AB215" i="15"/>
  <c r="H543" i="15" s="1"/>
  <c r="AA215" i="15"/>
  <c r="Z215" i="15"/>
  <c r="Y215" i="15"/>
  <c r="X215" i="15"/>
  <c r="I543" i="15" s="1"/>
  <c r="W215" i="15"/>
  <c r="J540" i="15" s="1"/>
  <c r="V215" i="15"/>
  <c r="U215" i="15"/>
  <c r="T215" i="15"/>
  <c r="S215" i="15"/>
  <c r="R215" i="15"/>
  <c r="Q215" i="15"/>
  <c r="P215" i="15"/>
  <c r="K543" i="15" s="1"/>
  <c r="O215" i="15"/>
  <c r="N215" i="15"/>
  <c r="L540" i="15" s="1"/>
  <c r="M215" i="15"/>
  <c r="L541" i="15" s="1"/>
  <c r="L215" i="15"/>
  <c r="L542" i="15" s="1"/>
  <c r="K215" i="15"/>
  <c r="L543" i="15" s="1"/>
  <c r="J215" i="15"/>
  <c r="M540" i="15" s="1"/>
  <c r="I215" i="15"/>
  <c r="M541" i="15" s="1"/>
  <c r="H215" i="15"/>
  <c r="M542" i="15" s="1"/>
  <c r="G215" i="15"/>
  <c r="M543" i="15" s="1"/>
  <c r="F215" i="15"/>
  <c r="N540" i="15" s="1"/>
  <c r="E215" i="15"/>
  <c r="N541" i="15" s="1"/>
  <c r="D215" i="15"/>
  <c r="N542" i="15" s="1"/>
  <c r="C215" i="15"/>
  <c r="N543" i="15" s="1"/>
  <c r="B215" i="15"/>
  <c r="O540" i="15" s="1"/>
  <c r="BK123" i="15"/>
  <c r="BJ123" i="15"/>
  <c r="BI123" i="15"/>
  <c r="BH123" i="15"/>
  <c r="BG123" i="15"/>
  <c r="BF123" i="15"/>
  <c r="BE123" i="15"/>
  <c r="BD123" i="15"/>
  <c r="BC123" i="15"/>
  <c r="BK124" i="15"/>
  <c r="BJ124" i="15"/>
  <c r="BI124" i="15"/>
  <c r="BH124" i="15"/>
  <c r="BG124" i="15"/>
  <c r="BF124" i="15"/>
  <c r="BE124" i="15"/>
  <c r="BD124" i="15"/>
  <c r="BC124" i="15"/>
  <c r="BB124" i="15"/>
  <c r="BA124" i="15"/>
  <c r="AZ124" i="15"/>
  <c r="AY124" i="15"/>
  <c r="AX124" i="15"/>
  <c r="AW124" i="15"/>
  <c r="AV124" i="15"/>
  <c r="AU124" i="15"/>
  <c r="D423" i="15" s="1"/>
  <c r="AT124" i="15"/>
  <c r="AS124" i="15"/>
  <c r="D425" i="15" s="1"/>
  <c r="AR124" i="15"/>
  <c r="AQ124" i="15"/>
  <c r="AP124" i="15"/>
  <c r="AO124" i="15"/>
  <c r="AN124" i="15"/>
  <c r="AM124" i="15"/>
  <c r="AL124" i="15"/>
  <c r="AK124" i="15"/>
  <c r="AJ124" i="15"/>
  <c r="AI124" i="15"/>
  <c r="G423" i="15" s="1"/>
  <c r="AH124" i="15"/>
  <c r="AG124" i="15"/>
  <c r="G425" i="15" s="1"/>
  <c r="AF124" i="15"/>
  <c r="AE124" i="15"/>
  <c r="AD124" i="15"/>
  <c r="AC124" i="15"/>
  <c r="AB124" i="15"/>
  <c r="AA124" i="15"/>
  <c r="Z124" i="15"/>
  <c r="Y124" i="15"/>
  <c r="X124" i="15"/>
  <c r="W124" i="15"/>
  <c r="J423" i="15" s="1"/>
  <c r="V124" i="15"/>
  <c r="U124" i="15"/>
  <c r="J425" i="15" s="1"/>
  <c r="T124" i="15"/>
  <c r="S124" i="15"/>
  <c r="R124" i="15"/>
  <c r="Q124" i="15"/>
  <c r="P124" i="15"/>
  <c r="O124" i="15"/>
  <c r="N124" i="15"/>
  <c r="L423" i="15" s="1"/>
  <c r="M124" i="15"/>
  <c r="L424" i="15" s="1"/>
  <c r="L124" i="15"/>
  <c r="L425" i="15" s="1"/>
  <c r="K124" i="15"/>
  <c r="L426" i="15" s="1"/>
  <c r="J124" i="15"/>
  <c r="M423" i="15" s="1"/>
  <c r="I124" i="15"/>
  <c r="M424" i="15" s="1"/>
  <c r="H124" i="15"/>
  <c r="M425" i="15" s="1"/>
  <c r="G124" i="15"/>
  <c r="M426" i="15" s="1"/>
  <c r="F124" i="15"/>
  <c r="N423" i="15" s="1"/>
  <c r="E124" i="15"/>
  <c r="N424" i="15" s="1"/>
  <c r="D124" i="15"/>
  <c r="N425" i="15" s="1"/>
  <c r="C124" i="15"/>
  <c r="N426" i="15" s="1"/>
  <c r="B124" i="15"/>
  <c r="O426" i="15" s="1"/>
  <c r="H426" i="18" l="1"/>
  <c r="O549" i="18"/>
  <c r="B528" i="18"/>
  <c r="G687" i="18"/>
  <c r="E123" i="19"/>
  <c r="Q123" i="19"/>
  <c r="AC123" i="19"/>
  <c r="AO123" i="19"/>
  <c r="BA123" i="19"/>
  <c r="F567" i="19"/>
  <c r="J581" i="19"/>
  <c r="B588" i="19"/>
  <c r="M605" i="19"/>
  <c r="N412" i="20"/>
  <c r="E540" i="18"/>
  <c r="F367" i="18"/>
  <c r="H373" i="18"/>
  <c r="K385" i="18"/>
  <c r="D397" i="18"/>
  <c r="D490" i="18"/>
  <c r="M605" i="18"/>
  <c r="K606" i="18"/>
  <c r="I607" i="18"/>
  <c r="G608" i="18"/>
  <c r="H684" i="18"/>
  <c r="I684" i="18" s="1"/>
  <c r="M715" i="18"/>
  <c r="I425" i="19"/>
  <c r="F425" i="19"/>
  <c r="C425" i="19"/>
  <c r="L543" i="19"/>
  <c r="I543" i="19"/>
  <c r="F543" i="19"/>
  <c r="C543" i="19"/>
  <c r="M355" i="19"/>
  <c r="I367" i="19"/>
  <c r="E385" i="19"/>
  <c r="K397" i="19"/>
  <c r="N411" i="20"/>
  <c r="K496" i="19"/>
  <c r="L425" i="19"/>
  <c r="F536" i="19"/>
  <c r="N496" i="18"/>
  <c r="D427" i="18"/>
  <c r="E426" i="18"/>
  <c r="E427" i="18" s="1"/>
  <c r="M542" i="18"/>
  <c r="G542" i="18"/>
  <c r="D542" i="18"/>
  <c r="B355" i="18"/>
  <c r="N355" i="18"/>
  <c r="H367" i="18"/>
  <c r="B391" i="18"/>
  <c r="N391" i="18"/>
  <c r="F397" i="18"/>
  <c r="J503" i="18"/>
  <c r="H503" i="18"/>
  <c r="O605" i="18"/>
  <c r="M606" i="18"/>
  <c r="K607" i="18"/>
  <c r="I699" i="18"/>
  <c r="BJ125" i="19"/>
  <c r="C355" i="19"/>
  <c r="O355" i="19"/>
  <c r="J425" i="18"/>
  <c r="G425" i="18"/>
  <c r="D425" i="18"/>
  <c r="B385" i="18"/>
  <c r="N385" i="18"/>
  <c r="B409" i="18"/>
  <c r="N409" i="18"/>
  <c r="D484" i="18"/>
  <c r="B520" i="18"/>
  <c r="J520" i="18"/>
  <c r="D581" i="18"/>
  <c r="O716" i="18"/>
  <c r="I123" i="19"/>
  <c r="I125" i="19" s="1"/>
  <c r="U123" i="19"/>
  <c r="U125" i="19" s="1"/>
  <c r="AG123" i="19"/>
  <c r="AG125" i="19" s="1"/>
  <c r="AS123" i="19"/>
  <c r="AS125" i="19" s="1"/>
  <c r="N426" i="19"/>
  <c r="H426" i="19"/>
  <c r="H427" i="19" s="1"/>
  <c r="B426" i="19"/>
  <c r="H503" i="19"/>
  <c r="D679" i="19"/>
  <c r="C360" i="20"/>
  <c r="B496" i="19"/>
  <c r="B423" i="18"/>
  <c r="B426" i="18"/>
  <c r="B427" i="18" s="1"/>
  <c r="D355" i="18"/>
  <c r="D391" i="18"/>
  <c r="H397" i="18"/>
  <c r="O409" i="18"/>
  <c r="H439" i="18"/>
  <c r="O581" i="18"/>
  <c r="B425" i="19"/>
  <c r="I385" i="19"/>
  <c r="K567" i="19"/>
  <c r="F372" i="20"/>
  <c r="G598" i="20"/>
  <c r="K496" i="18"/>
  <c r="K367" i="18"/>
  <c r="D385" i="18"/>
  <c r="I397" i="18"/>
  <c r="D409" i="18"/>
  <c r="B567" i="18"/>
  <c r="F581" i="18"/>
  <c r="G691" i="18"/>
  <c r="K123" i="19"/>
  <c r="K125" i="19" s="1"/>
  <c r="W123" i="19"/>
  <c r="W125" i="19" s="1"/>
  <c r="AI123" i="19"/>
  <c r="AI125" i="19" s="1"/>
  <c r="AU123" i="19"/>
  <c r="AU125" i="19" s="1"/>
  <c r="I361" i="19"/>
  <c r="E373" i="19"/>
  <c r="J503" i="19"/>
  <c r="F354" i="20"/>
  <c r="G372" i="20"/>
  <c r="D496" i="19"/>
  <c r="E123" i="18"/>
  <c r="Q123" i="18"/>
  <c r="BG125" i="18"/>
  <c r="L542" i="18"/>
  <c r="I542" i="18"/>
  <c r="F542" i="18"/>
  <c r="C542" i="18"/>
  <c r="F355" i="18"/>
  <c r="K361" i="18"/>
  <c r="N373" i="18"/>
  <c r="C379" i="18"/>
  <c r="O379" i="18"/>
  <c r="I385" i="18"/>
  <c r="F391" i="18"/>
  <c r="J397" i="18"/>
  <c r="M452" i="18"/>
  <c r="I415" i="18"/>
  <c r="H507" i="18"/>
  <c r="F508" i="18"/>
  <c r="D509" i="18"/>
  <c r="B510" i="18"/>
  <c r="N510" i="18"/>
  <c r="I528" i="18"/>
  <c r="M536" i="18"/>
  <c r="C567" i="18"/>
  <c r="O567" i="18"/>
  <c r="K588" i="18"/>
  <c r="G605" i="18"/>
  <c r="E606" i="18"/>
  <c r="O607" i="18"/>
  <c r="L704" i="18"/>
  <c r="M704" i="18" s="1"/>
  <c r="N423" i="19"/>
  <c r="K423" i="19"/>
  <c r="H423" i="19"/>
  <c r="E423" i="19"/>
  <c r="B423" i="19"/>
  <c r="N541" i="19"/>
  <c r="K541" i="19"/>
  <c r="H541" i="19"/>
  <c r="E541" i="19"/>
  <c r="B541" i="19"/>
  <c r="C367" i="19"/>
  <c r="O367" i="19"/>
  <c r="F373" i="19"/>
  <c r="N391" i="19"/>
  <c r="E397" i="19"/>
  <c r="C507" i="19"/>
  <c r="O507" i="19"/>
  <c r="M508" i="19"/>
  <c r="K509" i="19"/>
  <c r="I510" i="19"/>
  <c r="C484" i="19"/>
  <c r="E378" i="20"/>
  <c r="E496" i="19"/>
  <c r="F520" i="18"/>
  <c r="B536" i="18"/>
  <c r="D567" i="18"/>
  <c r="H581" i="18"/>
  <c r="E683" i="18"/>
  <c r="C391" i="19"/>
  <c r="O391" i="19"/>
  <c r="J496" i="15"/>
  <c r="L424" i="18"/>
  <c r="I424" i="18"/>
  <c r="F424" i="18"/>
  <c r="C424" i="18"/>
  <c r="O540" i="18"/>
  <c r="F540" i="18"/>
  <c r="H355" i="18"/>
  <c r="B367" i="18"/>
  <c r="N367" i="18"/>
  <c r="D373" i="18"/>
  <c r="B373" i="18"/>
  <c r="G409" i="18"/>
  <c r="K415" i="18"/>
  <c r="H508" i="18"/>
  <c r="F509" i="18"/>
  <c r="D510" i="18"/>
  <c r="L503" i="18"/>
  <c r="K536" i="18"/>
  <c r="C608" i="18"/>
  <c r="O608" i="18"/>
  <c r="F680" i="18"/>
  <c r="G680" i="18" s="1"/>
  <c r="I692" i="18"/>
  <c r="M425" i="19"/>
  <c r="J425" i="19"/>
  <c r="G425" i="19"/>
  <c r="D425" i="19"/>
  <c r="M543" i="19"/>
  <c r="J543" i="19"/>
  <c r="G543" i="19"/>
  <c r="D543" i="19"/>
  <c r="I355" i="19"/>
  <c r="E367" i="19"/>
  <c r="M385" i="19"/>
  <c r="D391" i="19"/>
  <c r="E484" i="19"/>
  <c r="E520" i="19"/>
  <c r="G581" i="19"/>
  <c r="G684" i="19"/>
  <c r="H684" i="19" s="1"/>
  <c r="C496" i="18"/>
  <c r="G496" i="19"/>
  <c r="M490" i="18"/>
  <c r="O503" i="18"/>
  <c r="L528" i="18"/>
  <c r="D536" i="18"/>
  <c r="C123" i="19"/>
  <c r="B581" i="19"/>
  <c r="K426" i="18"/>
  <c r="K427" i="18" s="1"/>
  <c r="N426" i="18"/>
  <c r="N427" i="18" s="1"/>
  <c r="N542" i="18"/>
  <c r="K542" i="18"/>
  <c r="H542" i="18"/>
  <c r="E542" i="18"/>
  <c r="B542" i="18"/>
  <c r="J355" i="18"/>
  <c r="C361" i="18"/>
  <c r="F373" i="18"/>
  <c r="J391" i="18"/>
  <c r="J508" i="18"/>
  <c r="H509" i="18"/>
  <c r="F510" i="18"/>
  <c r="K484" i="18"/>
  <c r="K581" i="18"/>
  <c r="D123" i="19"/>
  <c r="BF125" i="19"/>
  <c r="C385" i="19"/>
  <c r="K472" i="19"/>
  <c r="C478" i="19"/>
  <c r="G520" i="19"/>
  <c r="K528" i="19"/>
  <c r="I496" i="19"/>
  <c r="M568" i="20"/>
  <c r="K569" i="20"/>
  <c r="I570" i="20"/>
  <c r="F511" i="20"/>
  <c r="E408" i="20"/>
  <c r="N413" i="20"/>
  <c r="N414" i="20" s="1"/>
  <c r="O411" i="20"/>
  <c r="N410" i="20"/>
  <c r="K605" i="19"/>
  <c r="K606" i="19"/>
  <c r="I607" i="19"/>
  <c r="O540" i="19"/>
  <c r="L540" i="19"/>
  <c r="I540" i="19"/>
  <c r="I544" i="19" s="1"/>
  <c r="F540" i="19"/>
  <c r="C540" i="19"/>
  <c r="K484" i="19"/>
  <c r="I484" i="19"/>
  <c r="E536" i="19"/>
  <c r="O536" i="19"/>
  <c r="L484" i="19"/>
  <c r="L536" i="19"/>
  <c r="F478" i="19"/>
  <c r="N542" i="19"/>
  <c r="K542" i="19"/>
  <c r="H542" i="19"/>
  <c r="E542" i="19"/>
  <c r="B542" i="19"/>
  <c r="I478" i="19"/>
  <c r="G478" i="19"/>
  <c r="G536" i="19"/>
  <c r="G538" i="19" s="1"/>
  <c r="O567" i="19"/>
  <c r="E490" i="19"/>
  <c r="O490" i="19"/>
  <c r="B503" i="19"/>
  <c r="N503" i="19"/>
  <c r="D528" i="19"/>
  <c r="J540" i="19"/>
  <c r="B507" i="19"/>
  <c r="D472" i="19"/>
  <c r="N540" i="19"/>
  <c r="K540" i="19"/>
  <c r="H540" i="19"/>
  <c r="E540" i="19"/>
  <c r="B540" i="19"/>
  <c r="G472" i="19"/>
  <c r="E472" i="19"/>
  <c r="F490" i="19"/>
  <c r="I503" i="19"/>
  <c r="E528" i="19"/>
  <c r="O528" i="19"/>
  <c r="I536" i="19"/>
  <c r="E567" i="19"/>
  <c r="C588" i="19"/>
  <c r="C496" i="19"/>
  <c r="L520" i="19"/>
  <c r="F528" i="19"/>
  <c r="J536" i="19"/>
  <c r="F541" i="19"/>
  <c r="N496" i="19"/>
  <c r="O465" i="19"/>
  <c r="O642" i="19" s="1"/>
  <c r="M478" i="19"/>
  <c r="C520" i="19"/>
  <c r="O520" i="19"/>
  <c r="M520" i="19"/>
  <c r="O541" i="19"/>
  <c r="I567" i="19"/>
  <c r="O496" i="19"/>
  <c r="M541" i="19"/>
  <c r="J541" i="19"/>
  <c r="G541" i="19"/>
  <c r="G548" i="19" s="1"/>
  <c r="D541" i="19"/>
  <c r="D520" i="19"/>
  <c r="E522" i="19" s="1"/>
  <c r="F496" i="19"/>
  <c r="M540" i="19"/>
  <c r="G540" i="19"/>
  <c r="B543" i="19"/>
  <c r="N543" i="19"/>
  <c r="N581" i="19"/>
  <c r="H496" i="19"/>
  <c r="L542" i="19"/>
  <c r="L544" i="19" s="1"/>
  <c r="I542" i="19"/>
  <c r="I549" i="19" s="1"/>
  <c r="F542" i="19"/>
  <c r="C542" i="19"/>
  <c r="C549" i="19" s="1"/>
  <c r="O550" i="19"/>
  <c r="O573" i="19" s="1"/>
  <c r="O581" i="19"/>
  <c r="H484" i="19"/>
  <c r="M490" i="19"/>
  <c r="J567" i="19"/>
  <c r="J588" i="19"/>
  <c r="J649" i="19" s="1"/>
  <c r="J496" i="19"/>
  <c r="K426" i="19"/>
  <c r="E426" i="19"/>
  <c r="E427" i="19" s="1"/>
  <c r="H397" i="19"/>
  <c r="N361" i="19"/>
  <c r="B361" i="19"/>
  <c r="L423" i="19"/>
  <c r="K424" i="19"/>
  <c r="E424" i="19"/>
  <c r="O424" i="19"/>
  <c r="M426" i="19"/>
  <c r="M427" i="19" s="1"/>
  <c r="J426" i="19"/>
  <c r="J427" i="19" s="1"/>
  <c r="G426" i="19"/>
  <c r="G427" i="19" s="1"/>
  <c r="D426" i="19"/>
  <c r="N379" i="19"/>
  <c r="G385" i="19"/>
  <c r="J391" i="19"/>
  <c r="L397" i="19"/>
  <c r="K391" i="19"/>
  <c r="M397" i="19"/>
  <c r="C125" i="19"/>
  <c r="N432" i="19" s="1"/>
  <c r="N640" i="19" s="1"/>
  <c r="L415" i="19"/>
  <c r="D125" i="19"/>
  <c r="P123" i="19"/>
  <c r="AB123" i="19"/>
  <c r="AB125" i="19" s="1"/>
  <c r="AN123" i="19"/>
  <c r="E419" i="19" s="1"/>
  <c r="AZ123" i="19"/>
  <c r="AZ125" i="19" s="1"/>
  <c r="M423" i="19"/>
  <c r="J423" i="19"/>
  <c r="G423" i="19"/>
  <c r="D423" i="19"/>
  <c r="M391" i="19"/>
  <c r="C397" i="19"/>
  <c r="O397" i="19"/>
  <c r="L426" i="19"/>
  <c r="L427" i="19" s="1"/>
  <c r="I426" i="19"/>
  <c r="F426" i="19"/>
  <c r="C426" i="19"/>
  <c r="K385" i="19"/>
  <c r="D397" i="19"/>
  <c r="F361" i="19"/>
  <c r="AD123" i="19"/>
  <c r="AD125" i="19" s="1"/>
  <c r="H429" i="19" s="1"/>
  <c r="AP123" i="19"/>
  <c r="AP125" i="19" s="1"/>
  <c r="E429" i="19" s="1"/>
  <c r="BB123" i="19"/>
  <c r="B424" i="19"/>
  <c r="K409" i="19"/>
  <c r="C415" i="19"/>
  <c r="E361" i="19"/>
  <c r="K373" i="19"/>
  <c r="L409" i="19"/>
  <c r="J417" i="19"/>
  <c r="H123" i="19"/>
  <c r="H125" i="19" s="1"/>
  <c r="M431" i="19" s="1"/>
  <c r="I423" i="19"/>
  <c r="F423" i="19"/>
  <c r="C423" i="19"/>
  <c r="G397" i="19"/>
  <c r="M409" i="19"/>
  <c r="O361" i="19"/>
  <c r="C361" i="19"/>
  <c r="D605" i="18"/>
  <c r="B606" i="18"/>
  <c r="N606" i="18"/>
  <c r="L607" i="18"/>
  <c r="N607" i="18"/>
  <c r="L608" i="18"/>
  <c r="H605" i="18"/>
  <c r="I606" i="18"/>
  <c r="G607" i="18"/>
  <c r="E608" i="18"/>
  <c r="K605" i="18"/>
  <c r="H543" i="18"/>
  <c r="H544" i="18" s="1"/>
  <c r="L540" i="18"/>
  <c r="C540" i="18"/>
  <c r="H478" i="18"/>
  <c r="M465" i="18"/>
  <c r="L490" i="18"/>
  <c r="H490" i="18"/>
  <c r="B503" i="18"/>
  <c r="F507" i="18"/>
  <c r="M528" i="18"/>
  <c r="L567" i="18"/>
  <c r="M581" i="18"/>
  <c r="G496" i="18"/>
  <c r="G478" i="18"/>
  <c r="I484" i="18"/>
  <c r="D503" i="18"/>
  <c r="C528" i="18"/>
  <c r="N543" i="18"/>
  <c r="K540" i="18"/>
  <c r="B540" i="18"/>
  <c r="H472" i="18"/>
  <c r="J478" i="18"/>
  <c r="L484" i="18"/>
  <c r="K490" i="18"/>
  <c r="N536" i="18"/>
  <c r="M567" i="18"/>
  <c r="G543" i="18"/>
  <c r="N540" i="18"/>
  <c r="H540" i="18"/>
  <c r="G465" i="18"/>
  <c r="O550" i="18"/>
  <c r="B490" i="18"/>
  <c r="N490" i="18"/>
  <c r="O528" i="18"/>
  <c r="O530" i="18" s="1"/>
  <c r="O536" i="18"/>
  <c r="N567" i="18"/>
  <c r="C581" i="18"/>
  <c r="I496" i="18"/>
  <c r="L472" i="18"/>
  <c r="M510" i="18"/>
  <c r="D520" i="18"/>
  <c r="N520" i="18"/>
  <c r="F536" i="18"/>
  <c r="E543" i="18"/>
  <c r="E544" i="18" s="1"/>
  <c r="M541" i="18"/>
  <c r="J541" i="18"/>
  <c r="G541" i="18"/>
  <c r="D541" i="18"/>
  <c r="D548" i="18" s="1"/>
  <c r="K465" i="18"/>
  <c r="I465" i="18"/>
  <c r="O484" i="18"/>
  <c r="F490" i="18"/>
  <c r="F503" i="18"/>
  <c r="G528" i="18"/>
  <c r="F567" i="18"/>
  <c r="M540" i="18"/>
  <c r="J540" i="18"/>
  <c r="G540" i="18"/>
  <c r="G547" i="18" s="1"/>
  <c r="D540" i="18"/>
  <c r="D544" i="18" s="1"/>
  <c r="D543" i="18"/>
  <c r="D550" i="18" s="1"/>
  <c r="N478" i="18"/>
  <c r="F484" i="18"/>
  <c r="I503" i="18"/>
  <c r="H520" i="18"/>
  <c r="H536" i="18"/>
  <c r="G567" i="18"/>
  <c r="B496" i="18"/>
  <c r="L543" i="18"/>
  <c r="L550" i="18" s="1"/>
  <c r="I543" i="18"/>
  <c r="F543" i="18"/>
  <c r="F544" i="18" s="1"/>
  <c r="C543" i="18"/>
  <c r="C544" i="18" s="1"/>
  <c r="E478" i="18"/>
  <c r="C478" i="18"/>
  <c r="O478" i="18"/>
  <c r="G484" i="18"/>
  <c r="E484" i="18"/>
  <c r="E503" i="18"/>
  <c r="H567" i="18"/>
  <c r="J543" i="18"/>
  <c r="F478" i="18"/>
  <c r="H484" i="18"/>
  <c r="I490" i="18"/>
  <c r="G490" i="18"/>
  <c r="K507" i="18"/>
  <c r="I508" i="18"/>
  <c r="G509" i="18"/>
  <c r="E510" i="18"/>
  <c r="J528" i="18"/>
  <c r="J536" i="18"/>
  <c r="B543" i="18"/>
  <c r="J490" i="18"/>
  <c r="K520" i="18"/>
  <c r="K528" i="18"/>
  <c r="L530" i="18" s="1"/>
  <c r="J567" i="18"/>
  <c r="E496" i="18"/>
  <c r="I540" i="18"/>
  <c r="D478" i="18"/>
  <c r="J484" i="18"/>
  <c r="M503" i="18"/>
  <c r="K503" i="18"/>
  <c r="C507" i="18"/>
  <c r="L520" i="18"/>
  <c r="L522" i="18" s="1"/>
  <c r="L536" i="18"/>
  <c r="L538" i="18" s="1"/>
  <c r="O541" i="18"/>
  <c r="O544" i="18" s="1"/>
  <c r="L581" i="18"/>
  <c r="J581" i="18"/>
  <c r="F496" i="18"/>
  <c r="D496" i="18"/>
  <c r="H123" i="18"/>
  <c r="AR123" i="18"/>
  <c r="I423" i="18"/>
  <c r="K123" i="18"/>
  <c r="W123" i="18"/>
  <c r="AI123" i="18"/>
  <c r="AU123" i="18"/>
  <c r="N424" i="18"/>
  <c r="K424" i="18"/>
  <c r="H424" i="18"/>
  <c r="E424" i="18"/>
  <c r="B424" i="18"/>
  <c r="I391" i="18"/>
  <c r="K409" i="18"/>
  <c r="G439" i="18"/>
  <c r="M426" i="18"/>
  <c r="M427" i="18" s="1"/>
  <c r="BF125" i="18"/>
  <c r="L415" i="18"/>
  <c r="I439" i="18"/>
  <c r="B123" i="18"/>
  <c r="O418" i="18" s="1"/>
  <c r="Z123" i="18"/>
  <c r="H379" i="18"/>
  <c r="M415" i="18"/>
  <c r="J439" i="18"/>
  <c r="K423" i="18"/>
  <c r="AX123" i="18"/>
  <c r="M424" i="18"/>
  <c r="J424" i="18"/>
  <c r="G424" i="18"/>
  <c r="D424" i="18"/>
  <c r="K439" i="18"/>
  <c r="AL123" i="18"/>
  <c r="AL125" i="18" s="1"/>
  <c r="F429" i="18" s="1"/>
  <c r="L445" i="18"/>
  <c r="C415" i="18"/>
  <c r="O415" i="18"/>
  <c r="N123" i="18"/>
  <c r="AC123" i="18"/>
  <c r="AO123" i="18"/>
  <c r="BA123" i="18"/>
  <c r="L426" i="18"/>
  <c r="L427" i="18" s="1"/>
  <c r="I426" i="18"/>
  <c r="I427" i="18" s="1"/>
  <c r="F426" i="18"/>
  <c r="F427" i="18" s="1"/>
  <c r="C426" i="18"/>
  <c r="C427" i="18" s="1"/>
  <c r="E409" i="18"/>
  <c r="D415" i="18"/>
  <c r="C425" i="18"/>
  <c r="H427" i="18"/>
  <c r="H385" i="18"/>
  <c r="F409" i="18"/>
  <c r="H409" i="18"/>
  <c r="F425" i="18"/>
  <c r="BK125" i="18"/>
  <c r="H361" i="18"/>
  <c r="E423" i="18"/>
  <c r="T123" i="18"/>
  <c r="F423" i="18"/>
  <c r="G426" i="18"/>
  <c r="G427" i="18" s="1"/>
  <c r="G415" i="18"/>
  <c r="I425" i="18"/>
  <c r="C423" i="18"/>
  <c r="H391" i="18"/>
  <c r="I409" i="18"/>
  <c r="H415" i="18"/>
  <c r="L425" i="18"/>
  <c r="AF123" i="18"/>
  <c r="L423" i="18"/>
  <c r="BC125" i="18"/>
  <c r="J409" i="18"/>
  <c r="F439" i="18"/>
  <c r="O361" i="18"/>
  <c r="N588" i="19"/>
  <c r="N603" i="19" s="1"/>
  <c r="O588" i="19"/>
  <c r="O634" i="19" s="1"/>
  <c r="I588" i="19"/>
  <c r="I649" i="19" s="1"/>
  <c r="K588" i="19"/>
  <c r="L590" i="19" s="1"/>
  <c r="B496" i="15"/>
  <c r="O496" i="15"/>
  <c r="F496" i="15"/>
  <c r="H496" i="15"/>
  <c r="D496" i="15"/>
  <c r="N496" i="15"/>
  <c r="G496" i="15"/>
  <c r="I496" i="15"/>
  <c r="K496" i="15"/>
  <c r="M496" i="15"/>
  <c r="C496" i="15"/>
  <c r="O588" i="18"/>
  <c r="O634" i="18" s="1"/>
  <c r="L588" i="18"/>
  <c r="C588" i="18"/>
  <c r="C632" i="18" s="1"/>
  <c r="H588" i="18"/>
  <c r="H649" i="18" s="1"/>
  <c r="F588" i="18"/>
  <c r="F603" i="18" s="1"/>
  <c r="H544" i="20"/>
  <c r="N354" i="20"/>
  <c r="B372" i="20"/>
  <c r="N372" i="20"/>
  <c r="K414" i="20"/>
  <c r="D372" i="20"/>
  <c r="K378" i="20"/>
  <c r="B414" i="20"/>
  <c r="C414" i="20"/>
  <c r="B420" i="20"/>
  <c r="C378" i="20"/>
  <c r="B390" i="20"/>
  <c r="N390" i="20"/>
  <c r="F116" i="20"/>
  <c r="F118" i="20" s="1"/>
  <c r="N416" i="20" s="1"/>
  <c r="AE116" i="20"/>
  <c r="AQ116" i="20"/>
  <c r="AQ118" i="20" s="1"/>
  <c r="BC116" i="20"/>
  <c r="C390" i="20"/>
  <c r="O390" i="20"/>
  <c r="L372" i="20"/>
  <c r="E390" i="20"/>
  <c r="D509" i="20"/>
  <c r="J512" i="20"/>
  <c r="M372" i="20"/>
  <c r="B426" i="20"/>
  <c r="N426" i="20"/>
  <c r="J446" i="20"/>
  <c r="F551" i="20"/>
  <c r="G553" i="20" s="1"/>
  <c r="H571" i="20"/>
  <c r="C121" i="20"/>
  <c r="H121" i="20"/>
  <c r="T121" i="20"/>
  <c r="AF121" i="20"/>
  <c r="E372" i="20"/>
  <c r="B396" i="20"/>
  <c r="F439" i="20"/>
  <c r="O454" i="20"/>
  <c r="K489" i="20"/>
  <c r="K490" i="20" s="1"/>
  <c r="E568" i="20"/>
  <c r="C569" i="20"/>
  <c r="M570" i="20"/>
  <c r="C116" i="20"/>
  <c r="C118" i="20" s="1"/>
  <c r="N419" i="20" s="1"/>
  <c r="O116" i="20"/>
  <c r="O118" i="20" s="1"/>
  <c r="AA116" i="20"/>
  <c r="AA118" i="20" s="1"/>
  <c r="AM116" i="20"/>
  <c r="AM118" i="20" s="1"/>
  <c r="AY116" i="20"/>
  <c r="AY118" i="20" s="1"/>
  <c r="BK116" i="20"/>
  <c r="BK118" i="20" s="1"/>
  <c r="F476" i="20"/>
  <c r="F544" i="20"/>
  <c r="F568" i="20"/>
  <c r="D569" i="20"/>
  <c r="B570" i="20"/>
  <c r="N570" i="20"/>
  <c r="H372" i="20"/>
  <c r="M667" i="20"/>
  <c r="O489" i="20"/>
  <c r="H354" i="20"/>
  <c r="E420" i="20"/>
  <c r="C408" i="20"/>
  <c r="C544" i="20"/>
  <c r="G551" i="20"/>
  <c r="G566" i="20" s="1"/>
  <c r="C568" i="20"/>
  <c r="O568" i="20"/>
  <c r="M569" i="20"/>
  <c r="K570" i="20"/>
  <c r="H116" i="20"/>
  <c r="H118" i="20" s="1"/>
  <c r="T116" i="20"/>
  <c r="AF116" i="20"/>
  <c r="AR116" i="20"/>
  <c r="BD116" i="20"/>
  <c r="BD118" i="20" s="1"/>
  <c r="L489" i="20"/>
  <c r="D568" i="20"/>
  <c r="B569" i="20"/>
  <c r="N569" i="20"/>
  <c r="L570" i="20"/>
  <c r="I116" i="20"/>
  <c r="I118" i="20" s="1"/>
  <c r="U116" i="20"/>
  <c r="AG116" i="20"/>
  <c r="AG118" i="20" s="1"/>
  <c r="AS116" i="20"/>
  <c r="AS118" i="20" s="1"/>
  <c r="BE116" i="20"/>
  <c r="BE118" i="20" s="1"/>
  <c r="M121" i="20"/>
  <c r="Y121" i="20"/>
  <c r="AK121" i="20"/>
  <c r="AW121" i="20"/>
  <c r="N360" i="20"/>
  <c r="D396" i="20"/>
  <c r="I462" i="20"/>
  <c r="J118" i="20"/>
  <c r="AT118" i="20"/>
  <c r="M390" i="20"/>
  <c r="N366" i="20"/>
  <c r="V118" i="20"/>
  <c r="AY121" i="20"/>
  <c r="BF118" i="20"/>
  <c r="AZ121" i="20"/>
  <c r="M354" i="20"/>
  <c r="J414" i="20"/>
  <c r="D414" i="20"/>
  <c r="AH118" i="20"/>
  <c r="L384" i="20"/>
  <c r="H396" i="20"/>
  <c r="I454" i="20"/>
  <c r="E571" i="20"/>
  <c r="G121" i="20"/>
  <c r="AQ121" i="20"/>
  <c r="S121" i="20"/>
  <c r="D116" i="20"/>
  <c r="D118" i="20" s="1"/>
  <c r="AB116" i="20"/>
  <c r="AB118" i="20" s="1"/>
  <c r="AN116" i="20"/>
  <c r="AN118" i="20" s="1"/>
  <c r="AZ116" i="20"/>
  <c r="AZ118" i="20" s="1"/>
  <c r="F571" i="20"/>
  <c r="AE121" i="20"/>
  <c r="P116" i="20"/>
  <c r="P118" i="20" s="1"/>
  <c r="D384" i="20"/>
  <c r="H390" i="20"/>
  <c r="O396" i="20"/>
  <c r="O510" i="20"/>
  <c r="M511" i="20"/>
  <c r="K512" i="20"/>
  <c r="E521" i="20"/>
  <c r="O521" i="20"/>
  <c r="M521" i="20"/>
  <c r="N523" i="20" s="1"/>
  <c r="K360" i="20"/>
  <c r="G366" i="20"/>
  <c r="K121" i="20"/>
  <c r="W121" i="20"/>
  <c r="AI121" i="20"/>
  <c r="AU121" i="20"/>
  <c r="I378" i="20"/>
  <c r="B384" i="20"/>
  <c r="N384" i="20"/>
  <c r="L493" i="20"/>
  <c r="J494" i="20"/>
  <c r="H495" i="20"/>
  <c r="F496" i="20"/>
  <c r="G462" i="20"/>
  <c r="G470" i="20"/>
  <c r="D521" i="20"/>
  <c r="N521" i="20"/>
  <c r="H529" i="20"/>
  <c r="J569" i="20"/>
  <c r="H570" i="20"/>
  <c r="C571" i="20"/>
  <c r="O571" i="20"/>
  <c r="D366" i="20"/>
  <c r="L360" i="20"/>
  <c r="H366" i="20"/>
  <c r="I354" i="20"/>
  <c r="I396" i="20"/>
  <c r="I533" i="20"/>
  <c r="G534" i="20"/>
  <c r="E535" i="20"/>
  <c r="C536" i="20"/>
  <c r="J366" i="20"/>
  <c r="J360" i="20"/>
  <c r="F366" i="20"/>
  <c r="J354" i="20"/>
  <c r="J396" i="20"/>
  <c r="K433" i="20"/>
  <c r="J505" i="20"/>
  <c r="E551" i="20"/>
  <c r="R116" i="20"/>
  <c r="R118" i="20" s="1"/>
  <c r="AD116" i="20"/>
  <c r="AD118" i="20" s="1"/>
  <c r="AP116" i="20"/>
  <c r="AP118" i="20" s="1"/>
  <c r="BB116" i="20"/>
  <c r="BB118" i="20" s="1"/>
  <c r="O121" i="20"/>
  <c r="AM121" i="20"/>
  <c r="K354" i="20"/>
  <c r="E414" i="20"/>
  <c r="K482" i="20"/>
  <c r="K513" i="20" s="1"/>
  <c r="H521" i="20"/>
  <c r="L529" i="20"/>
  <c r="L531" i="20" s="1"/>
  <c r="H647" i="20"/>
  <c r="N670" i="20"/>
  <c r="S118" i="20"/>
  <c r="BC118" i="20"/>
  <c r="B378" i="20"/>
  <c r="F414" i="20"/>
  <c r="H462" i="20"/>
  <c r="D470" i="20"/>
  <c r="H476" i="20"/>
  <c r="F505" i="20"/>
  <c r="L505" i="20"/>
  <c r="I551" i="20"/>
  <c r="I599" i="20" s="1"/>
  <c r="E366" i="20"/>
  <c r="O366" i="20"/>
  <c r="I372" i="20"/>
  <c r="J390" i="20"/>
  <c r="I408" i="20"/>
  <c r="J372" i="20"/>
  <c r="K390" i="20"/>
  <c r="N396" i="20"/>
  <c r="H454" i="20"/>
  <c r="F470" i="20"/>
  <c r="K521" i="20"/>
  <c r="I521" i="20"/>
  <c r="I529" i="20"/>
  <c r="G544" i="20"/>
  <c r="K551" i="20"/>
  <c r="G568" i="20"/>
  <c r="E569" i="20"/>
  <c r="C570" i="20"/>
  <c r="O570" i="20"/>
  <c r="M366" i="20"/>
  <c r="J384" i="20"/>
  <c r="C396" i="20"/>
  <c r="N404" i="20"/>
  <c r="K408" i="20"/>
  <c r="I414" i="20"/>
  <c r="F433" i="20"/>
  <c r="O462" i="20"/>
  <c r="M462" i="20"/>
  <c r="I476" i="20"/>
  <c r="C533" i="20"/>
  <c r="O509" i="20"/>
  <c r="M534" i="20"/>
  <c r="K511" i="20"/>
  <c r="I512" i="20"/>
  <c r="D529" i="20"/>
  <c r="H568" i="20"/>
  <c r="F569" i="20"/>
  <c r="D570" i="20"/>
  <c r="K384" i="20"/>
  <c r="C426" i="20"/>
  <c r="O426" i="20"/>
  <c r="L454" i="20"/>
  <c r="D462" i="20"/>
  <c r="M551" i="20"/>
  <c r="M603" i="20" s="1"/>
  <c r="O360" i="20"/>
  <c r="K366" i="20"/>
  <c r="I121" i="20"/>
  <c r="U121" i="20"/>
  <c r="AG121" i="20"/>
  <c r="AS121" i="20"/>
  <c r="B366" i="20"/>
  <c r="M116" i="20"/>
  <c r="M118" i="20" s="1"/>
  <c r="Y116" i="20"/>
  <c r="Y118" i="20" s="1"/>
  <c r="AK116" i="20"/>
  <c r="AK118" i="20" s="1"/>
  <c r="AW116" i="20"/>
  <c r="AW118" i="20" s="1"/>
  <c r="BI116" i="20"/>
  <c r="BI118" i="20" s="1"/>
  <c r="F396" i="20"/>
  <c r="B408" i="20"/>
  <c r="L414" i="20"/>
  <c r="G529" i="20"/>
  <c r="G530" i="20" s="1"/>
  <c r="I366" i="20"/>
  <c r="I649" i="20"/>
  <c r="I651" i="20" s="1"/>
  <c r="F637" i="20"/>
  <c r="J653" i="20"/>
  <c r="J655" i="20" s="1"/>
  <c r="I644" i="20"/>
  <c r="E628" i="20"/>
  <c r="F628" i="20" s="1"/>
  <c r="K657" i="20"/>
  <c r="L657" i="20"/>
  <c r="J570" i="20"/>
  <c r="J568" i="20"/>
  <c r="H569" i="20"/>
  <c r="F570" i="20"/>
  <c r="D571" i="20"/>
  <c r="K568" i="20"/>
  <c r="I569" i="20"/>
  <c r="G570" i="20"/>
  <c r="I568" i="20"/>
  <c r="G569" i="20"/>
  <c r="E570" i="20"/>
  <c r="J454" i="20"/>
  <c r="J560" i="20" s="1"/>
  <c r="B470" i="20"/>
  <c r="D476" i="20"/>
  <c r="J493" i="20"/>
  <c r="H446" i="20"/>
  <c r="H560" i="20" s="1"/>
  <c r="F495" i="20"/>
  <c r="D496" i="20"/>
  <c r="I446" i="20"/>
  <c r="K454" i="20"/>
  <c r="C470" i="20"/>
  <c r="K470" i="20"/>
  <c r="E476" i="20"/>
  <c r="O476" i="20"/>
  <c r="E534" i="20"/>
  <c r="O511" i="20"/>
  <c r="I489" i="20"/>
  <c r="E505" i="20"/>
  <c r="C505" i="20"/>
  <c r="O505" i="20"/>
  <c r="K505" i="20"/>
  <c r="N446" i="20"/>
  <c r="N611" i="20" s="1"/>
  <c r="C462" i="20"/>
  <c r="F529" i="20"/>
  <c r="E544" i="20"/>
  <c r="N462" i="20"/>
  <c r="L462" i="20"/>
  <c r="L463" i="20" s="1"/>
  <c r="J533" i="20"/>
  <c r="H534" i="20"/>
  <c r="F535" i="20"/>
  <c r="D536" i="20"/>
  <c r="J482" i="20"/>
  <c r="J489" i="20"/>
  <c r="J491" i="20" s="1"/>
  <c r="H505" i="20"/>
  <c r="F521" i="20"/>
  <c r="C454" i="20"/>
  <c r="E462" i="20"/>
  <c r="E470" i="20"/>
  <c r="G476" i="20"/>
  <c r="M489" i="20"/>
  <c r="I505" i="20"/>
  <c r="D454" i="20"/>
  <c r="E455" i="20" s="1"/>
  <c r="B454" i="20"/>
  <c r="N454" i="20"/>
  <c r="H470" i="20"/>
  <c r="J476" i="20"/>
  <c r="L533" i="20"/>
  <c r="J534" i="20"/>
  <c r="H535" i="20"/>
  <c r="F536" i="20"/>
  <c r="B489" i="20"/>
  <c r="C509" i="20"/>
  <c r="K529" i="20"/>
  <c r="J544" i="20"/>
  <c r="E454" i="20"/>
  <c r="M454" i="20"/>
  <c r="K476" i="20"/>
  <c r="M482" i="20"/>
  <c r="C489" i="20"/>
  <c r="E493" i="20"/>
  <c r="C494" i="20"/>
  <c r="O494" i="20"/>
  <c r="M495" i="20"/>
  <c r="F454" i="20"/>
  <c r="F462" i="20"/>
  <c r="J470" i="20"/>
  <c r="L476" i="20"/>
  <c r="B509" i="20"/>
  <c r="N509" i="20"/>
  <c r="L510" i="20"/>
  <c r="J511" i="20"/>
  <c r="H512" i="20"/>
  <c r="N489" i="20"/>
  <c r="E511" i="20"/>
  <c r="J521" i="20"/>
  <c r="K523" i="20" s="1"/>
  <c r="M529" i="20"/>
  <c r="B551" i="20"/>
  <c r="B603" i="20" s="1"/>
  <c r="H551" i="20"/>
  <c r="I553" i="20" s="1"/>
  <c r="M505" i="20"/>
  <c r="K535" i="20"/>
  <c r="G446" i="20"/>
  <c r="G611" i="20" s="1"/>
  <c r="J462" i="20"/>
  <c r="J463" i="20" s="1"/>
  <c r="N510" i="20"/>
  <c r="L511" i="20"/>
  <c r="C529" i="20"/>
  <c r="B544" i="20"/>
  <c r="D551" i="20"/>
  <c r="D603" i="20" s="1"/>
  <c r="D610" i="20" s="1"/>
  <c r="G454" i="20"/>
  <c r="H455" i="20" s="1"/>
  <c r="K462" i="20"/>
  <c r="G489" i="20"/>
  <c r="G491" i="20" s="1"/>
  <c r="E489" i="20"/>
  <c r="N529" i="20"/>
  <c r="K544" i="20"/>
  <c r="N470" i="20"/>
  <c r="L470" i="20"/>
  <c r="B476" i="20"/>
  <c r="N476" i="20"/>
  <c r="H489" i="20"/>
  <c r="N505" i="20"/>
  <c r="N507" i="20" s="1"/>
  <c r="E529" i="20"/>
  <c r="O529" i="20"/>
  <c r="D544" i="20"/>
  <c r="N544" i="20"/>
  <c r="N406" i="20"/>
  <c r="T118" i="20"/>
  <c r="AF118" i="20"/>
  <c r="AR118" i="20"/>
  <c r="L121" i="20"/>
  <c r="X121" i="20"/>
  <c r="AJ121" i="20"/>
  <c r="AV121" i="20"/>
  <c r="M360" i="20"/>
  <c r="K396" i="20"/>
  <c r="J426" i="20"/>
  <c r="G118" i="20"/>
  <c r="U118" i="20"/>
  <c r="I426" i="20"/>
  <c r="K426" i="20"/>
  <c r="O410" i="20"/>
  <c r="B121" i="20"/>
  <c r="O375" i="20" s="1"/>
  <c r="N121" i="20"/>
  <c r="Z121" i="20"/>
  <c r="AL121" i="20"/>
  <c r="AX121" i="20"/>
  <c r="D354" i="20"/>
  <c r="M396" i="20"/>
  <c r="M433" i="20"/>
  <c r="W116" i="20"/>
  <c r="W118" i="20" s="1"/>
  <c r="AI116" i="20"/>
  <c r="AI118" i="20" s="1"/>
  <c r="AU116" i="20"/>
  <c r="AU118" i="20" s="1"/>
  <c r="BG116" i="20"/>
  <c r="BG118" i="20" s="1"/>
  <c r="M426" i="20"/>
  <c r="B433" i="20"/>
  <c r="N433" i="20"/>
  <c r="K596" i="20"/>
  <c r="K116" i="20"/>
  <c r="K118" i="20" s="1"/>
  <c r="D121" i="20"/>
  <c r="N376" i="20" s="1"/>
  <c r="P121" i="20"/>
  <c r="AB121" i="20"/>
  <c r="AN121" i="20"/>
  <c r="G384" i="20"/>
  <c r="D390" i="20"/>
  <c r="D408" i="20"/>
  <c r="C433" i="20"/>
  <c r="O433" i="20"/>
  <c r="E121" i="20"/>
  <c r="N375" i="20" s="1"/>
  <c r="Q121" i="20"/>
  <c r="AC121" i="20"/>
  <c r="AO121" i="20"/>
  <c r="D360" i="20"/>
  <c r="E433" i="20"/>
  <c r="B116" i="20"/>
  <c r="O405" i="20" s="1"/>
  <c r="N116" i="20"/>
  <c r="N118" i="20" s="1"/>
  <c r="Z116" i="20"/>
  <c r="Z118" i="20" s="1"/>
  <c r="AL116" i="20"/>
  <c r="AL118" i="20" s="1"/>
  <c r="AX116" i="20"/>
  <c r="AX118" i="20" s="1"/>
  <c r="BJ116" i="20"/>
  <c r="BJ118" i="20" s="1"/>
  <c r="L116" i="20"/>
  <c r="L118" i="20" s="1"/>
  <c r="X116" i="20"/>
  <c r="X118" i="20" s="1"/>
  <c r="AJ116" i="20"/>
  <c r="AJ118" i="20" s="1"/>
  <c r="AV116" i="20"/>
  <c r="AV118" i="20" s="1"/>
  <c r="BH116" i="20"/>
  <c r="BH118" i="20" s="1"/>
  <c r="F121" i="20"/>
  <c r="N374" i="20" s="1"/>
  <c r="R121" i="20"/>
  <c r="AD121" i="20"/>
  <c r="AP121" i="20"/>
  <c r="L378" i="20"/>
  <c r="I384" i="20"/>
  <c r="E396" i="20"/>
  <c r="F408" i="20"/>
  <c r="AE118" i="20"/>
  <c r="O414" i="20"/>
  <c r="J408" i="20"/>
  <c r="F420" i="20"/>
  <c r="E426" i="20"/>
  <c r="D426" i="20"/>
  <c r="F426" i="20"/>
  <c r="E116" i="20"/>
  <c r="Q116" i="20"/>
  <c r="Q118" i="20" s="1"/>
  <c r="AC116" i="20"/>
  <c r="AC118" i="20" s="1"/>
  <c r="AO116" i="20"/>
  <c r="AO118" i="20" s="1"/>
  <c r="BA116" i="20"/>
  <c r="BA118" i="20" s="1"/>
  <c r="I390" i="20"/>
  <c r="G414" i="20"/>
  <c r="H433" i="20"/>
  <c r="AR121" i="20"/>
  <c r="J121" i="20"/>
  <c r="V121" i="20"/>
  <c r="AH121" i="20"/>
  <c r="AT121" i="20"/>
  <c r="D378" i="20"/>
  <c r="M384" i="20"/>
  <c r="O621" i="20"/>
  <c r="L507" i="20"/>
  <c r="J602" i="20"/>
  <c r="J609" i="20" s="1"/>
  <c r="J439" i="20"/>
  <c r="H414" i="20"/>
  <c r="H598" i="20"/>
  <c r="H420" i="20"/>
  <c r="B505" i="20"/>
  <c r="G420" i="20"/>
  <c r="G390" i="20"/>
  <c r="G354" i="20"/>
  <c r="G426" i="20"/>
  <c r="G396" i="20"/>
  <c r="G360" i="20"/>
  <c r="G439" i="20"/>
  <c r="H408" i="20"/>
  <c r="H378" i="20"/>
  <c r="H426" i="20"/>
  <c r="L408" i="20"/>
  <c r="I470" i="20"/>
  <c r="G632" i="20"/>
  <c r="F633" i="20"/>
  <c r="F635" i="20" s="1"/>
  <c r="G378" i="20"/>
  <c r="L396" i="20"/>
  <c r="L433" i="20"/>
  <c r="J497" i="20"/>
  <c r="L426" i="20"/>
  <c r="I455" i="20"/>
  <c r="O535" i="20"/>
  <c r="H439" i="20"/>
  <c r="O490" i="20"/>
  <c r="L661" i="20"/>
  <c r="L663" i="20" s="1"/>
  <c r="M660" i="20"/>
  <c r="L390" i="20"/>
  <c r="L354" i="20"/>
  <c r="L439" i="20"/>
  <c r="M470" i="20"/>
  <c r="C476" i="20"/>
  <c r="M476" i="20"/>
  <c r="E482" i="20"/>
  <c r="C482" i="20"/>
  <c r="C530" i="20" s="1"/>
  <c r="F489" i="20"/>
  <c r="D489" i="20"/>
  <c r="E490" i="20" s="1"/>
  <c r="H384" i="20"/>
  <c r="C598" i="20"/>
  <c r="C420" i="20"/>
  <c r="B462" i="20"/>
  <c r="D598" i="20"/>
  <c r="D420" i="20"/>
  <c r="G482" i="20"/>
  <c r="G533" i="20"/>
  <c r="G509" i="20"/>
  <c r="C535" i="20"/>
  <c r="C511" i="20"/>
  <c r="M536" i="20"/>
  <c r="M512" i="20"/>
  <c r="G595" i="20"/>
  <c r="G603" i="20"/>
  <c r="G408" i="20"/>
  <c r="G433" i="20"/>
  <c r="I602" i="20"/>
  <c r="I609" i="20" s="1"/>
  <c r="I439" i="20"/>
  <c r="F446" i="20"/>
  <c r="F493" i="20"/>
  <c r="B446" i="20"/>
  <c r="B495" i="20"/>
  <c r="O470" i="20"/>
  <c r="E510" i="20"/>
  <c r="F533" i="20"/>
  <c r="D534" i="20"/>
  <c r="B535" i="20"/>
  <c r="N535" i="20"/>
  <c r="L536" i="20"/>
  <c r="D510" i="20"/>
  <c r="B571" i="20"/>
  <c r="N571" i="20"/>
  <c r="E599" i="20"/>
  <c r="E598" i="20"/>
  <c r="K446" i="20"/>
  <c r="H533" i="20"/>
  <c r="F534" i="20"/>
  <c r="D535" i="20"/>
  <c r="B536" i="20"/>
  <c r="N536" i="20"/>
  <c r="L482" i="20"/>
  <c r="G505" i="20"/>
  <c r="E509" i="20"/>
  <c r="F510" i="20"/>
  <c r="H511" i="20"/>
  <c r="L512" i="20"/>
  <c r="L521" i="20"/>
  <c r="B533" i="20"/>
  <c r="H536" i="20"/>
  <c r="O544" i="20"/>
  <c r="C551" i="20"/>
  <c r="M595" i="20"/>
  <c r="L652" i="20"/>
  <c r="K653" i="20"/>
  <c r="K655" i="20" s="1"/>
  <c r="F598" i="20"/>
  <c r="L446" i="20"/>
  <c r="O536" i="20"/>
  <c r="O512" i="20"/>
  <c r="F509" i="20"/>
  <c r="G510" i="20"/>
  <c r="I536" i="20"/>
  <c r="N551" i="20"/>
  <c r="H611" i="20"/>
  <c r="I433" i="20"/>
  <c r="K439" i="20"/>
  <c r="M446" i="20"/>
  <c r="N447" i="20" s="1"/>
  <c r="B482" i="20"/>
  <c r="N482" i="20"/>
  <c r="H494" i="20"/>
  <c r="H510" i="20"/>
  <c r="N512" i="20"/>
  <c r="B521" i="20"/>
  <c r="O551" i="20"/>
  <c r="I611" i="20"/>
  <c r="H640" i="20"/>
  <c r="J433" i="20"/>
  <c r="K533" i="20"/>
  <c r="K509" i="20"/>
  <c r="I534" i="20"/>
  <c r="I510" i="20"/>
  <c r="G535" i="20"/>
  <c r="G511" i="20"/>
  <c r="E536" i="20"/>
  <c r="E512" i="20"/>
  <c r="O482" i="20"/>
  <c r="H509" i="20"/>
  <c r="J510" i="20"/>
  <c r="C521" i="20"/>
  <c r="J529" i="20"/>
  <c r="N533" i="20"/>
  <c r="J611" i="20"/>
  <c r="C446" i="20"/>
  <c r="O446" i="20"/>
  <c r="O491" i="20" s="1"/>
  <c r="D482" i="20"/>
  <c r="D530" i="20" s="1"/>
  <c r="I509" i="20"/>
  <c r="M510" i="20"/>
  <c r="N511" i="20"/>
  <c r="O533" i="20"/>
  <c r="I544" i="20"/>
  <c r="E566" i="20"/>
  <c r="E596" i="20"/>
  <c r="E595" i="20"/>
  <c r="E603" i="20"/>
  <c r="B568" i="20"/>
  <c r="N568" i="20"/>
  <c r="L569" i="20"/>
  <c r="I598" i="20"/>
  <c r="E629" i="20"/>
  <c r="E631" i="20" s="1"/>
  <c r="B439" i="20"/>
  <c r="N439" i="20"/>
  <c r="D446" i="20"/>
  <c r="M533" i="20"/>
  <c r="M509" i="20"/>
  <c r="K534" i="20"/>
  <c r="K510" i="20"/>
  <c r="I535" i="20"/>
  <c r="I511" i="20"/>
  <c r="G536" i="20"/>
  <c r="G512" i="20"/>
  <c r="J509" i="20"/>
  <c r="O523" i="20"/>
  <c r="I571" i="20"/>
  <c r="J598" i="20"/>
  <c r="D631" i="20"/>
  <c r="K648" i="20"/>
  <c r="J649" i="20"/>
  <c r="J651" i="20" s="1"/>
  <c r="K599" i="20"/>
  <c r="K598" i="20"/>
  <c r="I420" i="20"/>
  <c r="C439" i="20"/>
  <c r="O439" i="20"/>
  <c r="E446" i="20"/>
  <c r="F482" i="20"/>
  <c r="L509" i="20"/>
  <c r="B512" i="20"/>
  <c r="L534" i="20"/>
  <c r="J571" i="20"/>
  <c r="L598" i="20"/>
  <c r="J420" i="20"/>
  <c r="D439" i="20"/>
  <c r="B511" i="20"/>
  <c r="C512" i="20"/>
  <c r="G521" i="20"/>
  <c r="H523" i="20" s="1"/>
  <c r="B529" i="20"/>
  <c r="C531" i="20" s="1"/>
  <c r="L544" i="20"/>
  <c r="J551" i="20"/>
  <c r="J566" i="20" s="1"/>
  <c r="F603" i="20"/>
  <c r="K566" i="20"/>
  <c r="H636" i="20"/>
  <c r="G637" i="20"/>
  <c r="G639" i="20" s="1"/>
  <c r="N656" i="20"/>
  <c r="M657" i="20"/>
  <c r="M659" i="20" s="1"/>
  <c r="K420" i="20"/>
  <c r="E439" i="20"/>
  <c r="D533" i="20"/>
  <c r="B534" i="20"/>
  <c r="N534" i="20"/>
  <c r="L535" i="20"/>
  <c r="J536" i="20"/>
  <c r="H482" i="20"/>
  <c r="B510" i="20"/>
  <c r="D512" i="20"/>
  <c r="M544" i="20"/>
  <c r="B598" i="20"/>
  <c r="L420" i="20"/>
  <c r="E533" i="20"/>
  <c r="C534" i="20"/>
  <c r="O534" i="20"/>
  <c r="M535" i="20"/>
  <c r="K536" i="20"/>
  <c r="I482" i="20"/>
  <c r="D505" i="20"/>
  <c r="C510" i="20"/>
  <c r="D511" i="20"/>
  <c r="F512" i="20"/>
  <c r="J535" i="20"/>
  <c r="L551" i="20"/>
  <c r="M553" i="20" s="1"/>
  <c r="K595" i="20"/>
  <c r="K603" i="20"/>
  <c r="F639" i="20"/>
  <c r="O606" i="20"/>
  <c r="E633" i="20"/>
  <c r="E635" i="20" s="1"/>
  <c r="N664" i="20"/>
  <c r="O668" i="20"/>
  <c r="O669" i="20" s="1"/>
  <c r="O670" i="20" s="1"/>
  <c r="O608" i="20"/>
  <c r="D624" i="20"/>
  <c r="K659" i="20"/>
  <c r="L659" i="20"/>
  <c r="O609" i="20"/>
  <c r="P609" i="20" s="1"/>
  <c r="G643" i="20"/>
  <c r="N671" i="20"/>
  <c r="O669" i="18"/>
  <c r="M715" i="19"/>
  <c r="K700" i="19"/>
  <c r="L700" i="19" s="1"/>
  <c r="M700" i="19" s="1"/>
  <c r="K705" i="19"/>
  <c r="G689" i="19"/>
  <c r="N712" i="19"/>
  <c r="N713" i="19" s="1"/>
  <c r="N715" i="19" s="1"/>
  <c r="G607" i="19"/>
  <c r="F605" i="19"/>
  <c r="D606" i="19"/>
  <c r="B607" i="19"/>
  <c r="N607" i="19"/>
  <c r="L608" i="19"/>
  <c r="K607" i="19"/>
  <c r="O607" i="19"/>
  <c r="M608" i="19"/>
  <c r="G605" i="19"/>
  <c r="E606" i="19"/>
  <c r="C607" i="19"/>
  <c r="E605" i="19"/>
  <c r="C606" i="19"/>
  <c r="O606" i="19"/>
  <c r="M544" i="19"/>
  <c r="I547" i="19"/>
  <c r="I570" i="19" s="1"/>
  <c r="E549" i="19"/>
  <c r="E557" i="19" s="1"/>
  <c r="C550" i="19"/>
  <c r="C573" i="19" s="1"/>
  <c r="B544" i="19"/>
  <c r="K544" i="19"/>
  <c r="H544" i="19"/>
  <c r="E544" i="19"/>
  <c r="D544" i="19"/>
  <c r="D547" i="19"/>
  <c r="B548" i="19"/>
  <c r="N548" i="19"/>
  <c r="N571" i="19" s="1"/>
  <c r="J550" i="19"/>
  <c r="J558" i="19" s="1"/>
  <c r="G503" i="19"/>
  <c r="G643" i="19" s="1"/>
  <c r="C528" i="19"/>
  <c r="C536" i="19"/>
  <c r="C538" i="19" s="1"/>
  <c r="E581" i="19"/>
  <c r="C581" i="19"/>
  <c r="M567" i="19"/>
  <c r="M568" i="19" s="1"/>
  <c r="G547" i="19"/>
  <c r="G570" i="19" s="1"/>
  <c r="M550" i="19"/>
  <c r="M558" i="19" s="1"/>
  <c r="D503" i="19"/>
  <c r="D643" i="19" s="1"/>
  <c r="H536" i="19"/>
  <c r="H538" i="19" s="1"/>
  <c r="E548" i="19"/>
  <c r="E556" i="19" s="1"/>
  <c r="O549" i="19"/>
  <c r="O572" i="19" s="1"/>
  <c r="K490" i="19"/>
  <c r="H465" i="19"/>
  <c r="F508" i="19"/>
  <c r="F548" i="19" s="1"/>
  <c r="F556" i="19" s="1"/>
  <c r="D509" i="19"/>
  <c r="D549" i="19" s="1"/>
  <c r="D572" i="19" s="1"/>
  <c r="B510" i="19"/>
  <c r="B550" i="19" s="1"/>
  <c r="B573" i="19" s="1"/>
  <c r="N510" i="19"/>
  <c r="N550" i="19" s="1"/>
  <c r="N558" i="19" s="1"/>
  <c r="I472" i="19"/>
  <c r="K478" i="19"/>
  <c r="M484" i="19"/>
  <c r="K503" i="19"/>
  <c r="K505" i="19" s="1"/>
  <c r="F520" i="19"/>
  <c r="F522" i="19" s="1"/>
  <c r="G528" i="19"/>
  <c r="M528" i="19"/>
  <c r="M529" i="19" s="1"/>
  <c r="K581" i="19"/>
  <c r="C490" i="19"/>
  <c r="L503" i="19"/>
  <c r="L644" i="19" s="1"/>
  <c r="H528" i="19"/>
  <c r="C465" i="19"/>
  <c r="C642" i="19" s="1"/>
  <c r="D490" i="19"/>
  <c r="N490" i="19"/>
  <c r="M503" i="19"/>
  <c r="M644" i="19" s="1"/>
  <c r="H520" i="19"/>
  <c r="B520" i="19"/>
  <c r="C522" i="19" s="1"/>
  <c r="I528" i="19"/>
  <c r="J465" i="19"/>
  <c r="B478" i="19"/>
  <c r="H478" i="19"/>
  <c r="D484" i="19"/>
  <c r="N484" i="19"/>
  <c r="J484" i="19"/>
  <c r="I520" i="19"/>
  <c r="J528" i="19"/>
  <c r="L490" i="19"/>
  <c r="J520" i="19"/>
  <c r="M536" i="19"/>
  <c r="K536" i="19"/>
  <c r="H549" i="19"/>
  <c r="H557" i="19" s="1"/>
  <c r="M465" i="19"/>
  <c r="K548" i="19"/>
  <c r="K556" i="19" s="1"/>
  <c r="G550" i="19"/>
  <c r="B472" i="19"/>
  <c r="N472" i="19"/>
  <c r="D478" i="19"/>
  <c r="F484" i="19"/>
  <c r="G490" i="19"/>
  <c r="K520" i="19"/>
  <c r="B567" i="19"/>
  <c r="B568" i="19" s="1"/>
  <c r="N567" i="19"/>
  <c r="L567" i="19"/>
  <c r="L465" i="19"/>
  <c r="L642" i="19" s="1"/>
  <c r="F550" i="19"/>
  <c r="F573" i="19" s="1"/>
  <c r="M472" i="19"/>
  <c r="N547" i="19"/>
  <c r="N555" i="19" s="1"/>
  <c r="L548" i="19"/>
  <c r="L556" i="19" s="1"/>
  <c r="J549" i="19"/>
  <c r="J557" i="19" s="1"/>
  <c r="H550" i="19"/>
  <c r="H573" i="19" s="1"/>
  <c r="E478" i="19"/>
  <c r="O478" i="19"/>
  <c r="G484" i="19"/>
  <c r="H490" i="19"/>
  <c r="E507" i="19"/>
  <c r="E547" i="19" s="1"/>
  <c r="E570" i="19" s="1"/>
  <c r="C508" i="19"/>
  <c r="C548" i="19" s="1"/>
  <c r="O508" i="19"/>
  <c r="O548" i="19" s="1"/>
  <c r="O571" i="19" s="1"/>
  <c r="M509" i="19"/>
  <c r="M549" i="19" s="1"/>
  <c r="M572" i="19" s="1"/>
  <c r="K510" i="19"/>
  <c r="K550" i="19" s="1"/>
  <c r="K573" i="19" s="1"/>
  <c r="O544" i="19"/>
  <c r="C567" i="19"/>
  <c r="C547" i="19"/>
  <c r="C555" i="19" s="1"/>
  <c r="O547" i="19"/>
  <c r="O555" i="19" s="1"/>
  <c r="M548" i="19"/>
  <c r="M571" i="19" s="1"/>
  <c r="K549" i="19"/>
  <c r="K572" i="19" s="1"/>
  <c r="I550" i="19"/>
  <c r="I573" i="19" s="1"/>
  <c r="I490" i="19"/>
  <c r="B528" i="19"/>
  <c r="N528" i="19"/>
  <c r="N530" i="19" s="1"/>
  <c r="L528" i="19"/>
  <c r="D536" i="19"/>
  <c r="E538" i="19" s="1"/>
  <c r="B536" i="19"/>
  <c r="N536" i="19"/>
  <c r="O538" i="19" s="1"/>
  <c r="F581" i="19"/>
  <c r="E125" i="19"/>
  <c r="Q125" i="19"/>
  <c r="AC125" i="19"/>
  <c r="H418" i="19"/>
  <c r="AO125" i="19"/>
  <c r="BA125" i="19"/>
  <c r="B418" i="19"/>
  <c r="H417" i="19"/>
  <c r="E417" i="19"/>
  <c r="BB125" i="19"/>
  <c r="B429" i="19" s="1"/>
  <c r="B417" i="19"/>
  <c r="P125" i="19"/>
  <c r="BC125" i="19"/>
  <c r="J409" i="19"/>
  <c r="B409" i="19"/>
  <c r="N409" i="19"/>
  <c r="B415" i="19"/>
  <c r="N415" i="19"/>
  <c r="G418" i="19"/>
  <c r="D420" i="19"/>
  <c r="D421" i="19" s="1"/>
  <c r="K427" i="19"/>
  <c r="T123" i="19"/>
  <c r="AF123" i="19"/>
  <c r="G420" i="19" s="1"/>
  <c r="G421" i="19" s="1"/>
  <c r="AR123" i="19"/>
  <c r="M445" i="19"/>
  <c r="E415" i="19"/>
  <c r="K415" i="19"/>
  <c r="J418" i="19"/>
  <c r="H419" i="19"/>
  <c r="F420" i="19"/>
  <c r="F421" i="19" s="1"/>
  <c r="J125" i="19"/>
  <c r="M429" i="19" s="1"/>
  <c r="V125" i="19"/>
  <c r="J429" i="19" s="1"/>
  <c r="AH125" i="19"/>
  <c r="G429" i="19" s="1"/>
  <c r="AT125" i="19"/>
  <c r="D429" i="19" s="1"/>
  <c r="F123" i="19"/>
  <c r="N418" i="19" s="1"/>
  <c r="R123" i="19"/>
  <c r="K418" i="19" s="1"/>
  <c r="F409" i="19"/>
  <c r="M417" i="19"/>
  <c r="O423" i="19"/>
  <c r="BH125" i="19"/>
  <c r="C427" i="19"/>
  <c r="O415" i="19"/>
  <c r="G409" i="19"/>
  <c r="L439" i="19"/>
  <c r="X123" i="19"/>
  <c r="I420" i="19" s="1"/>
  <c r="I421" i="19" s="1"/>
  <c r="AJ123" i="19"/>
  <c r="AV123" i="19"/>
  <c r="C420" i="19" s="1"/>
  <c r="C421" i="19" s="1"/>
  <c r="K355" i="19"/>
  <c r="H415" i="19"/>
  <c r="M418" i="19"/>
  <c r="K419" i="19"/>
  <c r="M439" i="19"/>
  <c r="L123" i="19"/>
  <c r="L420" i="19" s="1"/>
  <c r="L421" i="19" s="1"/>
  <c r="M123" i="19"/>
  <c r="Y123" i="19"/>
  <c r="AK123" i="19"/>
  <c r="AW123" i="19"/>
  <c r="I415" i="19"/>
  <c r="D417" i="19"/>
  <c r="J420" i="19"/>
  <c r="B123" i="19"/>
  <c r="O418" i="19" s="1"/>
  <c r="N123" i="19"/>
  <c r="Z123" i="19"/>
  <c r="AL123" i="19"/>
  <c r="AX123" i="19"/>
  <c r="K367" i="19"/>
  <c r="M419" i="19"/>
  <c r="O123" i="19"/>
  <c r="AA123" i="19"/>
  <c r="AM123" i="19"/>
  <c r="AY123" i="19"/>
  <c r="D418" i="19"/>
  <c r="B419" i="19"/>
  <c r="N419" i="19"/>
  <c r="H445" i="19"/>
  <c r="M458" i="19"/>
  <c r="AN125" i="19"/>
  <c r="G417" i="19"/>
  <c r="E439" i="19"/>
  <c r="M452" i="19"/>
  <c r="M415" i="19"/>
  <c r="N420" i="19"/>
  <c r="N421" i="19" s="1"/>
  <c r="O669" i="19"/>
  <c r="BD125" i="19"/>
  <c r="BE125" i="19"/>
  <c r="N644" i="19"/>
  <c r="N643" i="19"/>
  <c r="N505" i="19"/>
  <c r="F637" i="19"/>
  <c r="F636" i="19"/>
  <c r="D415" i="19"/>
  <c r="J421" i="19"/>
  <c r="F427" i="19"/>
  <c r="D439" i="19"/>
  <c r="G439" i="19"/>
  <c r="G445" i="19"/>
  <c r="J452" i="19"/>
  <c r="J507" i="19"/>
  <c r="J547" i="19" s="1"/>
  <c r="H508" i="19"/>
  <c r="H548" i="19" s="1"/>
  <c r="F509" i="19"/>
  <c r="F549" i="19" s="1"/>
  <c r="D510" i="19"/>
  <c r="D550" i="19" s="1"/>
  <c r="J472" i="19"/>
  <c r="L478" i="19"/>
  <c r="B484" i="19"/>
  <c r="K644" i="19"/>
  <c r="O558" i="19"/>
  <c r="G637" i="19"/>
  <c r="G636" i="19"/>
  <c r="K465" i="19"/>
  <c r="K504" i="19" s="1"/>
  <c r="K507" i="19"/>
  <c r="K547" i="19" s="1"/>
  <c r="M522" i="19"/>
  <c r="H637" i="19"/>
  <c r="H636" i="19"/>
  <c r="F379" i="19"/>
  <c r="F415" i="19"/>
  <c r="O427" i="19"/>
  <c r="F439" i="19"/>
  <c r="C648" i="19"/>
  <c r="C655" i="19" s="1"/>
  <c r="C458" i="19"/>
  <c r="O648" i="19"/>
  <c r="O655" i="19" s="1"/>
  <c r="P655" i="19" s="1"/>
  <c r="O458" i="19"/>
  <c r="L472" i="19"/>
  <c r="F472" i="19"/>
  <c r="D522" i="19"/>
  <c r="M545" i="19"/>
  <c r="I634" i="19"/>
  <c r="I632" i="19"/>
  <c r="I508" i="19"/>
  <c r="I548" i="19" s="1"/>
  <c r="I637" i="19"/>
  <c r="I636" i="19"/>
  <c r="G379" i="19"/>
  <c r="H458" i="19"/>
  <c r="H439" i="19"/>
  <c r="G415" i="19"/>
  <c r="I427" i="19"/>
  <c r="G573" i="19"/>
  <c r="G558" i="19"/>
  <c r="J637" i="19"/>
  <c r="J636" i="19"/>
  <c r="H379" i="19"/>
  <c r="K445" i="19"/>
  <c r="L571" i="19"/>
  <c r="N478" i="19"/>
  <c r="I555" i="19"/>
  <c r="E530" i="19"/>
  <c r="E510" i="19"/>
  <c r="E550" i="19" s="1"/>
  <c r="E465" i="19"/>
  <c r="E545" i="19" s="1"/>
  <c r="K637" i="19"/>
  <c r="K636" i="19"/>
  <c r="J439" i="19"/>
  <c r="J445" i="19"/>
  <c r="I439" i="19"/>
  <c r="C452" i="19"/>
  <c r="O452" i="19"/>
  <c r="C570" i="19"/>
  <c r="O570" i="19"/>
  <c r="F538" i="19"/>
  <c r="K558" i="19"/>
  <c r="N637" i="19"/>
  <c r="L637" i="19"/>
  <c r="L636" i="19"/>
  <c r="J379" i="19"/>
  <c r="C409" i="19"/>
  <c r="O409" i="19"/>
  <c r="J415" i="19"/>
  <c r="D452" i="19"/>
  <c r="K452" i="19"/>
  <c r="D570" i="19"/>
  <c r="D555" i="19"/>
  <c r="B571" i="19"/>
  <c r="B556" i="19"/>
  <c r="J573" i="19"/>
  <c r="E572" i="19"/>
  <c r="H522" i="19"/>
  <c r="M636" i="19"/>
  <c r="M637" i="19"/>
  <c r="K379" i="19"/>
  <c r="I397" i="19"/>
  <c r="L445" i="19"/>
  <c r="L452" i="19"/>
  <c r="K439" i="19"/>
  <c r="B445" i="19"/>
  <c r="N445" i="19"/>
  <c r="E452" i="19"/>
  <c r="F503" i="19"/>
  <c r="O522" i="19"/>
  <c r="B636" i="19"/>
  <c r="B637" i="19"/>
  <c r="L379" i="19"/>
  <c r="O385" i="19"/>
  <c r="G391" i="19"/>
  <c r="B427" i="19"/>
  <c r="N427" i="19"/>
  <c r="C445" i="19"/>
  <c r="O445" i="19"/>
  <c r="I538" i="19"/>
  <c r="G509" i="19"/>
  <c r="G549" i="19" s="1"/>
  <c r="C637" i="19"/>
  <c r="C636" i="19"/>
  <c r="O637" i="19"/>
  <c r="O636" i="19"/>
  <c r="F391" i="19"/>
  <c r="J397" i="19"/>
  <c r="B452" i="19"/>
  <c r="B458" i="19"/>
  <c r="N452" i="19"/>
  <c r="N458" i="19"/>
  <c r="I445" i="19"/>
  <c r="G555" i="19"/>
  <c r="H644" i="19"/>
  <c r="H504" i="19"/>
  <c r="H643" i="19"/>
  <c r="J530" i="19"/>
  <c r="F530" i="19"/>
  <c r="F355" i="19"/>
  <c r="D637" i="19"/>
  <c r="D636" i="19"/>
  <c r="B439" i="19"/>
  <c r="N439" i="19"/>
  <c r="H452" i="19"/>
  <c r="H642" i="19"/>
  <c r="H511" i="19"/>
  <c r="N573" i="19"/>
  <c r="H472" i="19"/>
  <c r="J478" i="19"/>
  <c r="N522" i="19"/>
  <c r="K530" i="19"/>
  <c r="J538" i="19"/>
  <c r="E637" i="19"/>
  <c r="E636" i="19"/>
  <c r="C379" i="19"/>
  <c r="O379" i="19"/>
  <c r="I391" i="19"/>
  <c r="D445" i="19"/>
  <c r="D458" i="19"/>
  <c r="D427" i="19"/>
  <c r="H409" i="19"/>
  <c r="I409" i="19"/>
  <c r="C439" i="19"/>
  <c r="O439" i="19"/>
  <c r="F445" i="19"/>
  <c r="I452" i="19"/>
  <c r="I465" i="19"/>
  <c r="I537" i="19" s="1"/>
  <c r="B490" i="19"/>
  <c r="J644" i="19"/>
  <c r="J643" i="19"/>
  <c r="J505" i="19"/>
  <c r="D644" i="19"/>
  <c r="O557" i="19"/>
  <c r="L458" i="19"/>
  <c r="B465" i="19"/>
  <c r="B658" i="19" s="1"/>
  <c r="N465" i="19"/>
  <c r="C472" i="19"/>
  <c r="O472" i="19"/>
  <c r="O529" i="19" s="1"/>
  <c r="H507" i="19"/>
  <c r="H547" i="19" s="1"/>
  <c r="H588" i="19"/>
  <c r="H603" i="19" s="1"/>
  <c r="O603" i="19"/>
  <c r="L658" i="19"/>
  <c r="M709" i="19"/>
  <c r="N708" i="19"/>
  <c r="D465" i="19"/>
  <c r="D589" i="19" s="1"/>
  <c r="C503" i="19"/>
  <c r="O503" i="19"/>
  <c r="J634" i="19"/>
  <c r="B634" i="19"/>
  <c r="B632" i="19"/>
  <c r="B589" i="19"/>
  <c r="C605" i="19"/>
  <c r="O605" i="19"/>
  <c r="M606" i="19"/>
  <c r="D567" i="19"/>
  <c r="D568" i="19" s="1"/>
  <c r="H581" i="19"/>
  <c r="K634" i="19"/>
  <c r="C634" i="19"/>
  <c r="C632" i="19"/>
  <c r="C590" i="19"/>
  <c r="C649" i="19"/>
  <c r="J603" i="19"/>
  <c r="C658" i="19"/>
  <c r="I688" i="19"/>
  <c r="H689" i="19"/>
  <c r="H691" i="19" s="1"/>
  <c r="F465" i="19"/>
  <c r="E503" i="19"/>
  <c r="L507" i="19"/>
  <c r="L547" i="19" s="1"/>
  <c r="I581" i="19"/>
  <c r="L649" i="19"/>
  <c r="L603" i="19"/>
  <c r="L634" i="19"/>
  <c r="L632" i="19"/>
  <c r="G680" i="19"/>
  <c r="F681" i="19"/>
  <c r="F683" i="19" s="1"/>
  <c r="G691" i="19"/>
  <c r="L701" i="19"/>
  <c r="L703" i="19" s="1"/>
  <c r="O712" i="19"/>
  <c r="O713" i="19" s="1"/>
  <c r="O714" i="19" s="1"/>
  <c r="E458" i="19"/>
  <c r="G465" i="19"/>
  <c r="G658" i="19" s="1"/>
  <c r="M507" i="19"/>
  <c r="M547" i="19" s="1"/>
  <c r="N521" i="19"/>
  <c r="M634" i="19"/>
  <c r="M632" i="19"/>
  <c r="M590" i="19"/>
  <c r="M649" i="19"/>
  <c r="F458" i="19"/>
  <c r="G567" i="19"/>
  <c r="O590" i="19"/>
  <c r="O649" i="19"/>
  <c r="O656" i="19" s="1"/>
  <c r="C673" i="19"/>
  <c r="C675" i="19" s="1"/>
  <c r="D672" i="19"/>
  <c r="J703" i="19"/>
  <c r="G458" i="19"/>
  <c r="H567" i="19"/>
  <c r="B603" i="19"/>
  <c r="J692" i="19"/>
  <c r="I693" i="19"/>
  <c r="I695" i="19" s="1"/>
  <c r="I644" i="19"/>
  <c r="I643" i="19"/>
  <c r="M581" i="19"/>
  <c r="D634" i="19"/>
  <c r="D632" i="19"/>
  <c r="D590" i="19"/>
  <c r="D649" i="19"/>
  <c r="M704" i="19"/>
  <c r="L705" i="19"/>
  <c r="L707" i="19" s="1"/>
  <c r="N719" i="19"/>
  <c r="C603" i="19"/>
  <c r="B649" i="19"/>
  <c r="J458" i="19"/>
  <c r="F507" i="19"/>
  <c r="F547" i="19" s="1"/>
  <c r="D508" i="19"/>
  <c r="D548" i="19" s="1"/>
  <c r="B509" i="19"/>
  <c r="B549" i="19" s="1"/>
  <c r="N509" i="19"/>
  <c r="N549" i="19" s="1"/>
  <c r="L510" i="19"/>
  <c r="L550" i="19" s="1"/>
  <c r="F588" i="19"/>
  <c r="F603" i="19" s="1"/>
  <c r="D603" i="19"/>
  <c r="I684" i="19"/>
  <c r="H685" i="19"/>
  <c r="H687" i="19" s="1"/>
  <c r="K458" i="19"/>
  <c r="I505" i="19"/>
  <c r="D581" i="19"/>
  <c r="G588" i="19"/>
  <c r="E588" i="19"/>
  <c r="F608" i="19"/>
  <c r="M603" i="19"/>
  <c r="J697" i="19"/>
  <c r="J699" i="19" s="1"/>
  <c r="K696" i="19"/>
  <c r="I608" i="19"/>
  <c r="L709" i="19"/>
  <c r="L711" i="19" s="1"/>
  <c r="O717" i="19"/>
  <c r="O718" i="19" s="1"/>
  <c r="O652" i="19"/>
  <c r="F687" i="19"/>
  <c r="H693" i="19"/>
  <c r="H695" i="19" s="1"/>
  <c r="K701" i="19"/>
  <c r="K703" i="19" s="1"/>
  <c r="K707" i="19"/>
  <c r="I697" i="19"/>
  <c r="I699" i="19" s="1"/>
  <c r="B608" i="19"/>
  <c r="N608" i="19"/>
  <c r="E676" i="19"/>
  <c r="G685" i="19"/>
  <c r="G687" i="19" s="1"/>
  <c r="E681" i="19"/>
  <c r="E683" i="19" s="1"/>
  <c r="O654" i="19"/>
  <c r="M711" i="19"/>
  <c r="O721" i="19"/>
  <c r="O722" i="19" s="1"/>
  <c r="X125" i="18"/>
  <c r="I419" i="18"/>
  <c r="AV125" i="18"/>
  <c r="C431" i="18" s="1"/>
  <c r="C419" i="18"/>
  <c r="J125" i="18"/>
  <c r="M417" i="18"/>
  <c r="V125" i="18"/>
  <c r="J417" i="18"/>
  <c r="D417" i="18"/>
  <c r="AT125" i="18"/>
  <c r="L419" i="18"/>
  <c r="L125" i="18"/>
  <c r="AJ125" i="18"/>
  <c r="F419" i="18"/>
  <c r="M125" i="18"/>
  <c r="L418" i="18"/>
  <c r="Y125" i="18"/>
  <c r="I418" i="18"/>
  <c r="AK125" i="18"/>
  <c r="F418" i="18"/>
  <c r="C418" i="18"/>
  <c r="AW125" i="18"/>
  <c r="AH125" i="18"/>
  <c r="G429" i="18" s="1"/>
  <c r="G417" i="18"/>
  <c r="B125" i="18"/>
  <c r="O430" i="18" s="1"/>
  <c r="N125" i="18"/>
  <c r="I417" i="18"/>
  <c r="Z125" i="18"/>
  <c r="F417" i="18"/>
  <c r="C417" i="18"/>
  <c r="AX125" i="18"/>
  <c r="C429" i="18" s="1"/>
  <c r="I544" i="18"/>
  <c r="I420" i="18"/>
  <c r="I421" i="18" s="1"/>
  <c r="W125" i="18"/>
  <c r="I432" i="18" s="1"/>
  <c r="C123" i="18"/>
  <c r="O417" i="18" s="1"/>
  <c r="AA123" i="18"/>
  <c r="AY125" i="18"/>
  <c r="BH125" i="18"/>
  <c r="O123" i="18"/>
  <c r="L417" i="18" s="1"/>
  <c r="AM125" i="18"/>
  <c r="D123" i="18"/>
  <c r="P123" i="18"/>
  <c r="AB123" i="18"/>
  <c r="AN123" i="18"/>
  <c r="E420" i="18" s="1"/>
  <c r="E421" i="18" s="1"/>
  <c r="AZ123" i="18"/>
  <c r="B420" i="18" s="1"/>
  <c r="B421" i="18" s="1"/>
  <c r="Q125" i="18"/>
  <c r="AO125" i="18"/>
  <c r="AU125" i="18"/>
  <c r="C432" i="18" s="1"/>
  <c r="C420" i="18"/>
  <c r="C421" i="18" s="1"/>
  <c r="AC125" i="18"/>
  <c r="F123" i="18"/>
  <c r="R123" i="18"/>
  <c r="K418" i="18" s="1"/>
  <c r="AD123" i="18"/>
  <c r="H418" i="18" s="1"/>
  <c r="AP123" i="18"/>
  <c r="E418" i="18" s="1"/>
  <c r="BB123" i="18"/>
  <c r="B418" i="18" s="1"/>
  <c r="K544" i="18"/>
  <c r="N418" i="18"/>
  <c r="E125" i="18"/>
  <c r="BA125" i="18"/>
  <c r="G123" i="18"/>
  <c r="S123" i="18"/>
  <c r="AE123" i="18"/>
  <c r="AQ123" i="18"/>
  <c r="AI125" i="18"/>
  <c r="F432" i="18" s="1"/>
  <c r="F420" i="18"/>
  <c r="F421" i="18" s="1"/>
  <c r="AF125" i="18"/>
  <c r="G419" i="18"/>
  <c r="O423" i="18"/>
  <c r="O426" i="18"/>
  <c r="O427" i="18" s="1"/>
  <c r="T125" i="18"/>
  <c r="I123" i="18"/>
  <c r="M419" i="18" s="1"/>
  <c r="U123" i="18"/>
  <c r="J419" i="18" s="1"/>
  <c r="AG123" i="18"/>
  <c r="AS123" i="18"/>
  <c r="D419" i="18" s="1"/>
  <c r="K125" i="18"/>
  <c r="L432" i="18" s="1"/>
  <c r="L420" i="18"/>
  <c r="L421" i="18" s="1"/>
  <c r="H125" i="18"/>
  <c r="AR125" i="18"/>
  <c r="H637" i="18"/>
  <c r="H636" i="18"/>
  <c r="H445" i="18"/>
  <c r="F452" i="18"/>
  <c r="N452" i="18"/>
  <c r="D547" i="18"/>
  <c r="B548" i="18"/>
  <c r="N548" i="18"/>
  <c r="L549" i="18"/>
  <c r="J550" i="18"/>
  <c r="L547" i="18"/>
  <c r="C522" i="18"/>
  <c r="H528" i="18"/>
  <c r="I530" i="18" s="1"/>
  <c r="K649" i="18"/>
  <c r="K634" i="18"/>
  <c r="K632" i="18"/>
  <c r="I637" i="18"/>
  <c r="I636" i="18"/>
  <c r="M397" i="18"/>
  <c r="B439" i="18"/>
  <c r="N439" i="18"/>
  <c r="I445" i="18"/>
  <c r="O445" i="18"/>
  <c r="G452" i="18"/>
  <c r="M658" i="18"/>
  <c r="M642" i="18"/>
  <c r="M511" i="18"/>
  <c r="E548" i="18"/>
  <c r="C549" i="18"/>
  <c r="O557" i="18"/>
  <c r="O572" i="18"/>
  <c r="M550" i="18"/>
  <c r="O547" i="18"/>
  <c r="K522" i="18"/>
  <c r="G536" i="18"/>
  <c r="H538" i="18" s="1"/>
  <c r="J637" i="18"/>
  <c r="J636" i="18"/>
  <c r="B397" i="18"/>
  <c r="N397" i="18"/>
  <c r="J415" i="18"/>
  <c r="C439" i="18"/>
  <c r="O439" i="18"/>
  <c r="J445" i="18"/>
  <c r="F643" i="18"/>
  <c r="F644" i="18"/>
  <c r="F505" i="18"/>
  <c r="F504" i="18"/>
  <c r="M522" i="18"/>
  <c r="J530" i="18"/>
  <c r="J529" i="18"/>
  <c r="B529" i="18"/>
  <c r="K637" i="18"/>
  <c r="K636" i="18"/>
  <c r="I379" i="18"/>
  <c r="D439" i="18"/>
  <c r="I644" i="18"/>
  <c r="I643" i="18"/>
  <c r="I505" i="18"/>
  <c r="I504" i="18"/>
  <c r="O522" i="18"/>
  <c r="I538" i="18"/>
  <c r="I537" i="18"/>
  <c r="L649" i="18"/>
  <c r="L603" i="18"/>
  <c r="L634" i="18"/>
  <c r="L632" i="18"/>
  <c r="L590" i="18"/>
  <c r="L637" i="18"/>
  <c r="L636" i="18"/>
  <c r="J379" i="18"/>
  <c r="E439" i="18"/>
  <c r="J452" i="18"/>
  <c r="H547" i="18"/>
  <c r="F548" i="18"/>
  <c r="D549" i="18"/>
  <c r="B550" i="18"/>
  <c r="N550" i="18"/>
  <c r="I472" i="18"/>
  <c r="I529" i="18" s="1"/>
  <c r="K478" i="18"/>
  <c r="M484" i="18"/>
  <c r="J644" i="18"/>
  <c r="J643" i="18"/>
  <c r="J505" i="18"/>
  <c r="E644" i="18"/>
  <c r="E643" i="18"/>
  <c r="E505" i="18"/>
  <c r="M548" i="18"/>
  <c r="J538" i="18"/>
  <c r="M636" i="18"/>
  <c r="M637" i="18"/>
  <c r="K379" i="18"/>
  <c r="M445" i="18"/>
  <c r="K452" i="18"/>
  <c r="I547" i="18"/>
  <c r="G642" i="18"/>
  <c r="G466" i="18"/>
  <c r="E549" i="18"/>
  <c r="O573" i="18"/>
  <c r="O558" i="18"/>
  <c r="C490" i="18"/>
  <c r="K547" i="18"/>
  <c r="I548" i="18"/>
  <c r="G549" i="18"/>
  <c r="E550" i="18"/>
  <c r="B549" i="18"/>
  <c r="M530" i="18"/>
  <c r="N530" i="18"/>
  <c r="B636" i="18"/>
  <c r="B637" i="18"/>
  <c r="N636" i="18"/>
  <c r="N637" i="18"/>
  <c r="B415" i="18"/>
  <c r="B445" i="18"/>
  <c r="N445" i="18"/>
  <c r="L452" i="18"/>
  <c r="J465" i="18"/>
  <c r="J521" i="18" s="1"/>
  <c r="H548" i="18"/>
  <c r="F549" i="18"/>
  <c r="F642" i="18"/>
  <c r="F511" i="18"/>
  <c r="K472" i="18"/>
  <c r="K521" i="18" s="1"/>
  <c r="M478" i="18"/>
  <c r="C484" i="18"/>
  <c r="H549" i="18"/>
  <c r="C637" i="18"/>
  <c r="C636" i="18"/>
  <c r="K658" i="18"/>
  <c r="K642" i="18"/>
  <c r="K511" i="18"/>
  <c r="K466" i="18"/>
  <c r="M644" i="18"/>
  <c r="M643" i="18"/>
  <c r="M505" i="18"/>
  <c r="M504" i="18"/>
  <c r="K644" i="18"/>
  <c r="K643" i="18"/>
  <c r="K504" i="18"/>
  <c r="K505" i="18"/>
  <c r="K549" i="18"/>
  <c r="E520" i="18"/>
  <c r="F522" i="18" s="1"/>
  <c r="C530" i="18"/>
  <c r="K530" i="18"/>
  <c r="O637" i="18"/>
  <c r="O636" i="18"/>
  <c r="D637" i="18"/>
  <c r="D636" i="18"/>
  <c r="B379" i="18"/>
  <c r="N379" i="18"/>
  <c r="D445" i="18"/>
  <c r="C445" i="18"/>
  <c r="N549" i="18"/>
  <c r="D522" i="18"/>
  <c r="N522" i="18"/>
  <c r="D528" i="18"/>
  <c r="E530" i="18" s="1"/>
  <c r="C634" i="18"/>
  <c r="C649" i="18"/>
  <c r="E637" i="18"/>
  <c r="E636" i="18"/>
  <c r="C409" i="18"/>
  <c r="E415" i="18"/>
  <c r="E445" i="18"/>
  <c r="F445" i="18"/>
  <c r="C452" i="18"/>
  <c r="O452" i="18"/>
  <c r="M507" i="18"/>
  <c r="M547" i="18" s="1"/>
  <c r="K508" i="18"/>
  <c r="K548" i="18" s="1"/>
  <c r="I549" i="18"/>
  <c r="G550" i="18"/>
  <c r="N505" i="18"/>
  <c r="G520" i="18"/>
  <c r="C536" i="18"/>
  <c r="D538" i="18" s="1"/>
  <c r="K538" i="18"/>
  <c r="H632" i="18"/>
  <c r="H634" i="18"/>
  <c r="F634" i="18"/>
  <c r="F637" i="18"/>
  <c r="F636" i="18"/>
  <c r="G445" i="18"/>
  <c r="D452" i="18"/>
  <c r="B465" i="18"/>
  <c r="C466" i="18" s="1"/>
  <c r="B507" i="18"/>
  <c r="B547" i="18" s="1"/>
  <c r="N507" i="18"/>
  <c r="N547" i="18" s="1"/>
  <c r="L465" i="18"/>
  <c r="L658" i="18" s="1"/>
  <c r="L508" i="18"/>
  <c r="L548" i="18" s="1"/>
  <c r="J509" i="18"/>
  <c r="J549" i="18" s="1"/>
  <c r="H510" i="18"/>
  <c r="H550" i="18" s="1"/>
  <c r="C472" i="18"/>
  <c r="C589" i="18" s="1"/>
  <c r="O472" i="18"/>
  <c r="M472" i="18"/>
  <c r="M568" i="18" s="1"/>
  <c r="D644" i="18"/>
  <c r="D643" i="18"/>
  <c r="N644" i="18"/>
  <c r="N643" i="18"/>
  <c r="L644" i="18"/>
  <c r="L643" i="18"/>
  <c r="L505" i="18"/>
  <c r="C547" i="18"/>
  <c r="I550" i="18"/>
  <c r="H522" i="18"/>
  <c r="F528" i="18"/>
  <c r="G530" i="18" s="1"/>
  <c r="N538" i="18"/>
  <c r="G637" i="18"/>
  <c r="G636" i="18"/>
  <c r="E379" i="18"/>
  <c r="L439" i="18"/>
  <c r="M439" i="18"/>
  <c r="K445" i="18"/>
  <c r="F648" i="18"/>
  <c r="F655" i="18" s="1"/>
  <c r="F458" i="18"/>
  <c r="C642" i="18"/>
  <c r="F547" i="18"/>
  <c r="I520" i="18"/>
  <c r="J522" i="18" s="1"/>
  <c r="G529" i="18"/>
  <c r="E536" i="18"/>
  <c r="F538" i="18" s="1"/>
  <c r="O538" i="18"/>
  <c r="G597" i="18"/>
  <c r="M458" i="18"/>
  <c r="O465" i="18"/>
  <c r="D472" i="18"/>
  <c r="D537" i="18" s="1"/>
  <c r="G508" i="18"/>
  <c r="E581" i="18"/>
  <c r="E588" i="18"/>
  <c r="H603" i="18"/>
  <c r="H680" i="18"/>
  <c r="G681" i="18"/>
  <c r="G683" i="18" s="1"/>
  <c r="M709" i="18"/>
  <c r="M711" i="18" s="1"/>
  <c r="N708" i="18"/>
  <c r="B458" i="18"/>
  <c r="N458" i="18"/>
  <c r="D465" i="18"/>
  <c r="D504" i="18" s="1"/>
  <c r="E472" i="18"/>
  <c r="C503" i="18"/>
  <c r="C511" i="18" s="1"/>
  <c r="O644" i="18"/>
  <c r="O643" i="18"/>
  <c r="J507" i="18"/>
  <c r="J547" i="18" s="1"/>
  <c r="E465" i="18"/>
  <c r="E504" i="18" s="1"/>
  <c r="F472" i="18"/>
  <c r="F537" i="18" s="1"/>
  <c r="G581" i="18"/>
  <c r="G588" i="18"/>
  <c r="M597" i="18"/>
  <c r="K603" i="18"/>
  <c r="E458" i="18"/>
  <c r="O505" i="18"/>
  <c r="E567" i="18"/>
  <c r="I581" i="18"/>
  <c r="I588" i="18"/>
  <c r="F605" i="18"/>
  <c r="D606" i="18"/>
  <c r="B607" i="18"/>
  <c r="K608" i="18"/>
  <c r="C658" i="18"/>
  <c r="O655" i="18"/>
  <c r="P655" i="18" s="1"/>
  <c r="J684" i="18"/>
  <c r="I685" i="18"/>
  <c r="I687" i="18" s="1"/>
  <c r="J697" i="18"/>
  <c r="J699" i="18" s="1"/>
  <c r="K696" i="18"/>
  <c r="H465" i="18"/>
  <c r="H568" i="18" s="1"/>
  <c r="G503" i="18"/>
  <c r="G511" i="18" s="1"/>
  <c r="M537" i="18"/>
  <c r="J588" i="18"/>
  <c r="K590" i="18" s="1"/>
  <c r="D658" i="18"/>
  <c r="I642" i="18"/>
  <c r="H644" i="18"/>
  <c r="H643" i="18"/>
  <c r="G568" i="18"/>
  <c r="D597" i="18"/>
  <c r="H458" i="18"/>
  <c r="I605" i="18"/>
  <c r="G606" i="18"/>
  <c r="E607" i="18"/>
  <c r="F658" i="18"/>
  <c r="L700" i="18"/>
  <c r="K701" i="18"/>
  <c r="K703" i="18" s="1"/>
  <c r="I458" i="18"/>
  <c r="E507" i="18"/>
  <c r="E547" i="18" s="1"/>
  <c r="C508" i="18"/>
  <c r="C548" i="18" s="1"/>
  <c r="O508" i="18"/>
  <c r="M509" i="18"/>
  <c r="M549" i="18" s="1"/>
  <c r="K510" i="18"/>
  <c r="K550" i="18" s="1"/>
  <c r="I511" i="18"/>
  <c r="F521" i="18"/>
  <c r="I567" i="18"/>
  <c r="I568" i="18" s="1"/>
  <c r="M588" i="18"/>
  <c r="F597" i="18"/>
  <c r="J688" i="18"/>
  <c r="I689" i="18"/>
  <c r="I691" i="18" s="1"/>
  <c r="B581" i="18"/>
  <c r="B588" i="18"/>
  <c r="B603" i="18" s="1"/>
  <c r="B472" i="18"/>
  <c r="N472" i="18"/>
  <c r="F608" i="18"/>
  <c r="N704" i="18"/>
  <c r="M705" i="18"/>
  <c r="M707" i="18" s="1"/>
  <c r="L458" i="18"/>
  <c r="N465" i="18"/>
  <c r="N504" i="18" s="1"/>
  <c r="N581" i="18"/>
  <c r="D588" i="18"/>
  <c r="N588" i="18"/>
  <c r="N603" i="18" s="1"/>
  <c r="C603" i="18"/>
  <c r="G658" i="18"/>
  <c r="L705" i="18"/>
  <c r="L707" i="18" s="1"/>
  <c r="I658" i="18"/>
  <c r="D672" i="18"/>
  <c r="H689" i="18"/>
  <c r="H691" i="18" s="1"/>
  <c r="H695" i="18"/>
  <c r="O712" i="18"/>
  <c r="O713" i="18" s="1"/>
  <c r="J608" i="18"/>
  <c r="L709" i="18"/>
  <c r="L711" i="18" s="1"/>
  <c r="O717" i="18"/>
  <c r="O718" i="18" s="1"/>
  <c r="J701" i="18"/>
  <c r="J703" i="18" s="1"/>
  <c r="O652" i="18"/>
  <c r="C675" i="18"/>
  <c r="F687" i="18"/>
  <c r="K707" i="18"/>
  <c r="N719" i="18"/>
  <c r="B608" i="18"/>
  <c r="N608" i="18"/>
  <c r="E676" i="18"/>
  <c r="H687" i="18"/>
  <c r="D679" i="18"/>
  <c r="H685" i="18"/>
  <c r="O654" i="18"/>
  <c r="F681" i="18"/>
  <c r="F683" i="18" s="1"/>
  <c r="O721" i="18"/>
  <c r="O722" i="18" s="1"/>
  <c r="I542" i="15"/>
  <c r="C542" i="15"/>
  <c r="F542" i="15"/>
  <c r="K541" i="15"/>
  <c r="E541" i="15"/>
  <c r="B541" i="15"/>
  <c r="K540" i="15"/>
  <c r="E540" i="15"/>
  <c r="J541" i="15"/>
  <c r="I423" i="15"/>
  <c r="F423" i="15"/>
  <c r="C423" i="15"/>
  <c r="B417" i="15"/>
  <c r="K425" i="15"/>
  <c r="H425" i="15"/>
  <c r="E425" i="15"/>
  <c r="B425" i="15"/>
  <c r="K423" i="15"/>
  <c r="H423" i="15"/>
  <c r="E423" i="15"/>
  <c r="C636" i="15"/>
  <c r="C637" i="15"/>
  <c r="F636" i="15"/>
  <c r="F637" i="15"/>
  <c r="E636" i="15"/>
  <c r="E637" i="15"/>
  <c r="G636" i="15"/>
  <c r="G637" i="15"/>
  <c r="H636" i="15"/>
  <c r="H637" i="15"/>
  <c r="I636" i="15"/>
  <c r="I637" i="15"/>
  <c r="J636" i="15"/>
  <c r="J637" i="15"/>
  <c r="K636" i="15"/>
  <c r="K637" i="15"/>
  <c r="L636" i="15"/>
  <c r="L637" i="15"/>
  <c r="M637" i="15"/>
  <c r="M636" i="15"/>
  <c r="D636" i="15"/>
  <c r="D637" i="15"/>
  <c r="B636" i="15"/>
  <c r="B637" i="15"/>
  <c r="N636" i="15"/>
  <c r="N637" i="15"/>
  <c r="O636" i="15"/>
  <c r="O637" i="15"/>
  <c r="D385" i="15"/>
  <c r="L598" i="17"/>
  <c r="J472" i="17"/>
  <c r="H473" i="17"/>
  <c r="F474" i="17"/>
  <c r="D475" i="17"/>
  <c r="M472" i="17"/>
  <c r="K473" i="17"/>
  <c r="I474" i="17"/>
  <c r="G475" i="17"/>
  <c r="B472" i="17"/>
  <c r="N472" i="17"/>
  <c r="L473" i="17"/>
  <c r="J474" i="17"/>
  <c r="H475" i="17"/>
  <c r="C472" i="17"/>
  <c r="O472" i="17"/>
  <c r="M473" i="17"/>
  <c r="K474" i="17"/>
  <c r="I475" i="17"/>
  <c r="D472" i="17"/>
  <c r="B473" i="17"/>
  <c r="N473" i="17"/>
  <c r="L474" i="17"/>
  <c r="J475" i="17"/>
  <c r="E472" i="17"/>
  <c r="C473" i="17"/>
  <c r="O473" i="17"/>
  <c r="M474" i="17"/>
  <c r="K475" i="17"/>
  <c r="F472" i="17"/>
  <c r="D473" i="17"/>
  <c r="B474" i="17"/>
  <c r="N474" i="17"/>
  <c r="L475" i="17"/>
  <c r="G472" i="17"/>
  <c r="E473" i="17"/>
  <c r="C474" i="17"/>
  <c r="O474" i="17"/>
  <c r="M475" i="17"/>
  <c r="H472" i="17"/>
  <c r="F473" i="17"/>
  <c r="D474" i="17"/>
  <c r="B475" i="17"/>
  <c r="N475" i="17"/>
  <c r="I472" i="17"/>
  <c r="G473" i="17"/>
  <c r="E474" i="17"/>
  <c r="C475" i="17"/>
  <c r="K517" i="17"/>
  <c r="O529" i="17"/>
  <c r="L517" i="17"/>
  <c r="I518" i="17"/>
  <c r="J518" i="17"/>
  <c r="G519" i="17"/>
  <c r="H519" i="17"/>
  <c r="E520" i="17"/>
  <c r="F520" i="17"/>
  <c r="J517" i="17"/>
  <c r="H518" i="17"/>
  <c r="F519" i="17"/>
  <c r="D520" i="17"/>
  <c r="M517" i="17"/>
  <c r="K518" i="17"/>
  <c r="I519" i="17"/>
  <c r="G520" i="17"/>
  <c r="B517" i="17"/>
  <c r="N517" i="17"/>
  <c r="L518" i="17"/>
  <c r="J519" i="17"/>
  <c r="H520" i="17"/>
  <c r="C517" i="17"/>
  <c r="O517" i="17"/>
  <c r="M518" i="17"/>
  <c r="K519" i="17"/>
  <c r="I520" i="17"/>
  <c r="D517" i="17"/>
  <c r="B518" i="17"/>
  <c r="N518" i="17"/>
  <c r="L519" i="17"/>
  <c r="J520" i="17"/>
  <c r="E517" i="17"/>
  <c r="C518" i="17"/>
  <c r="O518" i="17"/>
  <c r="M519" i="17"/>
  <c r="K520" i="17"/>
  <c r="F517" i="17"/>
  <c r="D518" i="17"/>
  <c r="B519" i="17"/>
  <c r="N519" i="17"/>
  <c r="L520" i="17"/>
  <c r="G517" i="17"/>
  <c r="E518" i="17"/>
  <c r="C519" i="17"/>
  <c r="O519" i="17"/>
  <c r="M520" i="17"/>
  <c r="H517" i="17"/>
  <c r="F518" i="17"/>
  <c r="D519" i="17"/>
  <c r="B520" i="17"/>
  <c r="N520" i="17"/>
  <c r="I517" i="17"/>
  <c r="G518" i="17"/>
  <c r="E519" i="17"/>
  <c r="C520" i="17"/>
  <c r="D390" i="17"/>
  <c r="K512" i="17"/>
  <c r="G501" i="17"/>
  <c r="G509" i="17" s="1"/>
  <c r="K501" i="17"/>
  <c r="K509" i="17" s="1"/>
  <c r="N501" i="17"/>
  <c r="N509" i="17" s="1"/>
  <c r="I502" i="17"/>
  <c r="I510" i="17" s="1"/>
  <c r="J502" i="17"/>
  <c r="J510" i="17" s="1"/>
  <c r="B503" i="17"/>
  <c r="B511" i="17" s="1"/>
  <c r="D503" i="17"/>
  <c r="D511" i="17" s="1"/>
  <c r="E503" i="17"/>
  <c r="E511" i="17" s="1"/>
  <c r="B504" i="17"/>
  <c r="B512" i="17" s="1"/>
  <c r="H504" i="17"/>
  <c r="H512" i="17" s="1"/>
  <c r="L504" i="17"/>
  <c r="L512" i="17" s="1"/>
  <c r="G503" i="17"/>
  <c r="G511" i="17" s="1"/>
  <c r="F501" i="17"/>
  <c r="F509" i="17" s="1"/>
  <c r="O503" i="17"/>
  <c r="O511" i="17" s="1"/>
  <c r="O501" i="17"/>
  <c r="O509" i="17" s="1"/>
  <c r="M504" i="17"/>
  <c r="M512" i="17" s="1"/>
  <c r="D502" i="17"/>
  <c r="D510" i="17" s="1"/>
  <c r="N504" i="17"/>
  <c r="N512" i="17" s="1"/>
  <c r="B501" i="17"/>
  <c r="B509" i="17" s="1"/>
  <c r="F502" i="17"/>
  <c r="F510" i="17" s="1"/>
  <c r="K503" i="17"/>
  <c r="K511" i="17" s="1"/>
  <c r="C501" i="17"/>
  <c r="C509" i="17" s="1"/>
  <c r="G502" i="17"/>
  <c r="G510" i="17" s="1"/>
  <c r="N503" i="17"/>
  <c r="N511" i="17" s="1"/>
  <c r="H501" i="17"/>
  <c r="H509" i="17" s="1"/>
  <c r="L502" i="17"/>
  <c r="L510" i="17" s="1"/>
  <c r="C504" i="17"/>
  <c r="C512" i="17" s="1"/>
  <c r="I501" i="17"/>
  <c r="I509" i="17" s="1"/>
  <c r="M502" i="17"/>
  <c r="M510" i="17" s="1"/>
  <c r="E504" i="17"/>
  <c r="E512" i="17" s="1"/>
  <c r="L501" i="17"/>
  <c r="L509" i="17" s="1"/>
  <c r="C503" i="17"/>
  <c r="C511" i="17" s="1"/>
  <c r="I504" i="17"/>
  <c r="I512" i="17" s="1"/>
  <c r="E502" i="17"/>
  <c r="E510" i="17" s="1"/>
  <c r="J503" i="17"/>
  <c r="J511" i="17" s="1"/>
  <c r="O504" i="17"/>
  <c r="O512" i="17" s="1"/>
  <c r="J501" i="17"/>
  <c r="J509" i="17" s="1"/>
  <c r="H502" i="17"/>
  <c r="H510" i="17" s="1"/>
  <c r="F503" i="17"/>
  <c r="F511" i="17" s="1"/>
  <c r="D504" i="17"/>
  <c r="D512" i="17" s="1"/>
  <c r="H503" i="17"/>
  <c r="H511" i="17" s="1"/>
  <c r="F504" i="17"/>
  <c r="F512" i="17" s="1"/>
  <c r="M501" i="17"/>
  <c r="M509" i="17" s="1"/>
  <c r="K502" i="17"/>
  <c r="K510" i="17" s="1"/>
  <c r="I503" i="17"/>
  <c r="I511" i="17" s="1"/>
  <c r="G504" i="17"/>
  <c r="G512" i="17" s="1"/>
  <c r="D501" i="17"/>
  <c r="D509" i="17" s="1"/>
  <c r="B502" i="17"/>
  <c r="B510" i="17" s="1"/>
  <c r="N502" i="17"/>
  <c r="N510" i="17" s="1"/>
  <c r="L503" i="17"/>
  <c r="L511" i="17" s="1"/>
  <c r="J504" i="17"/>
  <c r="J512" i="17" s="1"/>
  <c r="E501" i="17"/>
  <c r="E509" i="17" s="1"/>
  <c r="C502" i="17"/>
  <c r="C510" i="17" s="1"/>
  <c r="O502" i="17"/>
  <c r="O510" i="17" s="1"/>
  <c r="M503" i="17"/>
  <c r="M511" i="17" s="1"/>
  <c r="N478" i="15"/>
  <c r="D478" i="15"/>
  <c r="H478" i="15"/>
  <c r="K478" i="15"/>
  <c r="F478" i="15"/>
  <c r="I478" i="15"/>
  <c r="J478" i="15"/>
  <c r="L478" i="15"/>
  <c r="M478" i="15"/>
  <c r="C478" i="15"/>
  <c r="E478" i="15"/>
  <c r="O478" i="15"/>
  <c r="G478" i="15"/>
  <c r="M482" i="17"/>
  <c r="J390" i="17"/>
  <c r="H378" i="17"/>
  <c r="B482" i="17"/>
  <c r="N482" i="17"/>
  <c r="L482" i="17"/>
  <c r="O482" i="17"/>
  <c r="D482" i="17"/>
  <c r="I366" i="17"/>
  <c r="G366" i="17"/>
  <c r="K482" i="17"/>
  <c r="F482" i="17"/>
  <c r="H482" i="17"/>
  <c r="L378" i="17"/>
  <c r="C482" i="17"/>
  <c r="J116" i="17"/>
  <c r="J118" i="17" s="1"/>
  <c r="L116" i="17"/>
  <c r="L118" i="17" s="1"/>
  <c r="AJ116" i="17"/>
  <c r="AJ118" i="17" s="1"/>
  <c r="J482" i="17"/>
  <c r="E482" i="17"/>
  <c r="G482" i="17"/>
  <c r="I482" i="17"/>
  <c r="X116" i="17"/>
  <c r="X118" i="17" s="1"/>
  <c r="AV116" i="17"/>
  <c r="AV118" i="17" s="1"/>
  <c r="BH116" i="17"/>
  <c r="BH118" i="17" s="1"/>
  <c r="N116" i="17"/>
  <c r="N118" i="17" s="1"/>
  <c r="Z116" i="17"/>
  <c r="Z118" i="17" s="1"/>
  <c r="AL116" i="17"/>
  <c r="AL118" i="17" s="1"/>
  <c r="AX116" i="17"/>
  <c r="AX118" i="17" s="1"/>
  <c r="BJ116" i="17"/>
  <c r="BJ118" i="17" s="1"/>
  <c r="D366" i="17"/>
  <c r="O366" i="17"/>
  <c r="K116" i="17"/>
  <c r="K118" i="17" s="1"/>
  <c r="W116" i="17"/>
  <c r="W118" i="17" s="1"/>
  <c r="AI116" i="17"/>
  <c r="AI118" i="17" s="1"/>
  <c r="AU116" i="17"/>
  <c r="AU118" i="17" s="1"/>
  <c r="BG116" i="17"/>
  <c r="BG118" i="17" s="1"/>
  <c r="L568" i="17"/>
  <c r="J569" i="17"/>
  <c r="H570" i="17"/>
  <c r="B568" i="17"/>
  <c r="N568" i="17"/>
  <c r="L569" i="17"/>
  <c r="J570" i="17"/>
  <c r="M116" i="17"/>
  <c r="M118" i="17" s="1"/>
  <c r="Y116" i="17"/>
  <c r="Y118" i="17" s="1"/>
  <c r="D116" i="17"/>
  <c r="D118" i="17" s="1"/>
  <c r="N418" i="17" s="1"/>
  <c r="P116" i="17"/>
  <c r="P118" i="17" s="1"/>
  <c r="AB116" i="17"/>
  <c r="AB118" i="17" s="1"/>
  <c r="AN116" i="17"/>
  <c r="AN118" i="17" s="1"/>
  <c r="AZ116" i="17"/>
  <c r="AZ118" i="17" s="1"/>
  <c r="V116" i="17"/>
  <c r="V118" i="17" s="1"/>
  <c r="AH116" i="17"/>
  <c r="AH118" i="17" s="1"/>
  <c r="C568" i="17"/>
  <c r="O568" i="17"/>
  <c r="M569" i="17"/>
  <c r="K570" i="17"/>
  <c r="AT116" i="17"/>
  <c r="AT118" i="17" s="1"/>
  <c r="BF116" i="17"/>
  <c r="BF118" i="17" s="1"/>
  <c r="AK116" i="17"/>
  <c r="AK118" i="17" s="1"/>
  <c r="AW116" i="17"/>
  <c r="AW118" i="17" s="1"/>
  <c r="BI116" i="17"/>
  <c r="BI118" i="17" s="1"/>
  <c r="E116" i="17"/>
  <c r="E118" i="17" s="1"/>
  <c r="N417" i="17" s="1"/>
  <c r="Q116" i="17"/>
  <c r="Q118" i="17" s="1"/>
  <c r="AC116" i="17"/>
  <c r="AC118" i="17" s="1"/>
  <c r="AO116" i="17"/>
  <c r="AO118" i="17" s="1"/>
  <c r="BA116" i="17"/>
  <c r="BA118" i="17" s="1"/>
  <c r="F116" i="17"/>
  <c r="F118" i="17" s="1"/>
  <c r="N416" i="17" s="1"/>
  <c r="R116" i="17"/>
  <c r="R118" i="17" s="1"/>
  <c r="AD116" i="17"/>
  <c r="AD118" i="17" s="1"/>
  <c r="AP116" i="17"/>
  <c r="AP118" i="17" s="1"/>
  <c r="BB116" i="17"/>
  <c r="BB118" i="17" s="1"/>
  <c r="E366" i="17"/>
  <c r="D568" i="17"/>
  <c r="B569" i="17"/>
  <c r="N569" i="17"/>
  <c r="L570" i="17"/>
  <c r="N366" i="17"/>
  <c r="B366" i="17"/>
  <c r="M366" i="17"/>
  <c r="J366" i="17"/>
  <c r="N354" i="17"/>
  <c r="C439" i="17"/>
  <c r="H366" i="17"/>
  <c r="G116" i="17"/>
  <c r="G118" i="17" s="1"/>
  <c r="M419" i="17" s="1"/>
  <c r="S116" i="17"/>
  <c r="S118" i="17" s="1"/>
  <c r="C366" i="17"/>
  <c r="L366" i="17"/>
  <c r="AE116" i="17"/>
  <c r="AE118" i="17" s="1"/>
  <c r="AQ116" i="17"/>
  <c r="AQ118" i="17" s="1"/>
  <c r="BC116" i="17"/>
  <c r="BC118" i="17" s="1"/>
  <c r="G568" i="17"/>
  <c r="E569" i="17"/>
  <c r="C570" i="17"/>
  <c r="O570" i="17"/>
  <c r="M571" i="17"/>
  <c r="D378" i="17"/>
  <c r="K385" i="15"/>
  <c r="N121" i="17"/>
  <c r="Z121" i="17"/>
  <c r="AL121" i="17"/>
  <c r="AX121" i="17"/>
  <c r="H116" i="17"/>
  <c r="H118" i="17" s="1"/>
  <c r="T116" i="17"/>
  <c r="T118" i="17" s="1"/>
  <c r="AF116" i="17"/>
  <c r="AF118" i="17" s="1"/>
  <c r="AR116" i="17"/>
  <c r="AR118" i="17" s="1"/>
  <c r="BD116" i="17"/>
  <c r="BD118" i="17" s="1"/>
  <c r="K121" i="17"/>
  <c r="W121" i="17"/>
  <c r="AI121" i="17"/>
  <c r="AU121" i="17"/>
  <c r="AT121" i="17"/>
  <c r="V121" i="17"/>
  <c r="AH121" i="17"/>
  <c r="AD121" i="17"/>
  <c r="AP121" i="17"/>
  <c r="I116" i="17"/>
  <c r="I118" i="17" s="1"/>
  <c r="U116" i="17"/>
  <c r="U118" i="17" s="1"/>
  <c r="AG116" i="17"/>
  <c r="AG118" i="17" s="1"/>
  <c r="AS116" i="17"/>
  <c r="AS118" i="17" s="1"/>
  <c r="BE116" i="17"/>
  <c r="BE118" i="17" s="1"/>
  <c r="R121" i="17"/>
  <c r="B116" i="17"/>
  <c r="B118" i="17" s="1"/>
  <c r="O419" i="17" s="1"/>
  <c r="C116" i="17"/>
  <c r="C118" i="17" s="1"/>
  <c r="N419" i="17" s="1"/>
  <c r="O116" i="17"/>
  <c r="O118" i="17" s="1"/>
  <c r="AA116" i="17"/>
  <c r="AA118" i="17" s="1"/>
  <c r="AM116" i="17"/>
  <c r="AM118" i="17" s="1"/>
  <c r="AY116" i="17"/>
  <c r="AY118" i="17" s="1"/>
  <c r="BK116" i="17"/>
  <c r="BK118" i="17" s="1"/>
  <c r="P121" i="17"/>
  <c r="AB121" i="17"/>
  <c r="AN121" i="17"/>
  <c r="AZ121" i="17"/>
  <c r="H568" i="17"/>
  <c r="F569" i="17"/>
  <c r="D570" i="17"/>
  <c r="B571" i="17"/>
  <c r="N571" i="17"/>
  <c r="O121" i="17"/>
  <c r="AA121" i="17"/>
  <c r="AM121" i="17"/>
  <c r="AY121" i="17"/>
  <c r="K379" i="15"/>
  <c r="F121" i="17"/>
  <c r="N374" i="17" s="1"/>
  <c r="AE121" i="17"/>
  <c r="AQ121" i="17"/>
  <c r="C121" i="17"/>
  <c r="N377" i="17" s="1"/>
  <c r="N378" i="17" s="1"/>
  <c r="C605" i="15"/>
  <c r="O605" i="15"/>
  <c r="M606" i="15"/>
  <c r="K607" i="15"/>
  <c r="I608" i="15"/>
  <c r="L439" i="15"/>
  <c r="F568" i="17"/>
  <c r="D569" i="17"/>
  <c r="B570" i="17"/>
  <c r="N570" i="17"/>
  <c r="AG121" i="17"/>
  <c r="AS121" i="17"/>
  <c r="I605" i="15"/>
  <c r="G606" i="15"/>
  <c r="E607" i="15"/>
  <c r="O608" i="15"/>
  <c r="I121" i="17"/>
  <c r="U121" i="17"/>
  <c r="M361" i="15"/>
  <c r="J121" i="17"/>
  <c r="K707" i="15"/>
  <c r="L608" i="15"/>
  <c r="O607" i="15"/>
  <c r="G121" i="17"/>
  <c r="M377" i="17" s="1"/>
  <c r="M378" i="17" s="1"/>
  <c r="S121" i="17"/>
  <c r="M379" i="15"/>
  <c r="N442" i="17"/>
  <c r="L123" i="15"/>
  <c r="L125" i="15" s="1"/>
  <c r="L431" i="15" s="1"/>
  <c r="M427" i="15"/>
  <c r="F445" i="17"/>
  <c r="D451" i="17"/>
  <c r="J458" i="15"/>
  <c r="B121" i="17"/>
  <c r="O377" i="17" s="1"/>
  <c r="O378" i="17" s="1"/>
  <c r="D373" i="15"/>
  <c r="H379" i="15"/>
  <c r="H397" i="15"/>
  <c r="J360" i="17"/>
  <c r="M568" i="17"/>
  <c r="K569" i="17"/>
  <c r="I570" i="17"/>
  <c r="J510" i="15"/>
  <c r="K608" i="15"/>
  <c r="O544" i="15"/>
  <c r="E355" i="15"/>
  <c r="J442" i="17"/>
  <c r="N427" i="15"/>
  <c r="N605" i="15"/>
  <c r="H608" i="15"/>
  <c r="H373" i="15"/>
  <c r="H391" i="15"/>
  <c r="E608" i="15"/>
  <c r="J443" i="17"/>
  <c r="AF121" i="17"/>
  <c r="AR121" i="17"/>
  <c r="F355" i="15"/>
  <c r="J361" i="15"/>
  <c r="B367" i="15"/>
  <c r="N367" i="15"/>
  <c r="E373" i="15"/>
  <c r="M458" i="15"/>
  <c r="F605" i="15"/>
  <c r="J701" i="15"/>
  <c r="J703" i="15" s="1"/>
  <c r="O485" i="17"/>
  <c r="G355" i="15"/>
  <c r="F507" i="15"/>
  <c r="F547" i="15" s="1"/>
  <c r="B509" i="15"/>
  <c r="F520" i="15"/>
  <c r="B536" i="15"/>
  <c r="N470" i="17"/>
  <c r="F488" i="17"/>
  <c r="I568" i="17"/>
  <c r="G569" i="17"/>
  <c r="E570" i="17"/>
  <c r="C571" i="17"/>
  <c r="O571" i="17"/>
  <c r="F373" i="15"/>
  <c r="J397" i="15"/>
  <c r="B445" i="15"/>
  <c r="N445" i="15"/>
  <c r="H355" i="15"/>
  <c r="D367" i="15"/>
  <c r="C415" i="15"/>
  <c r="O415" i="15"/>
  <c r="G507" i="15"/>
  <c r="G547" i="15" s="1"/>
  <c r="E508" i="15"/>
  <c r="C509" i="15"/>
  <c r="O509" i="15"/>
  <c r="O549" i="15" s="1"/>
  <c r="O557" i="15" s="1"/>
  <c r="M510" i="15"/>
  <c r="M550" i="15" s="1"/>
  <c r="H605" i="15"/>
  <c r="F606" i="15"/>
  <c r="D607" i="15"/>
  <c r="B608" i="15"/>
  <c r="N608" i="15"/>
  <c r="H507" i="15"/>
  <c r="F508" i="15"/>
  <c r="D509" i="15"/>
  <c r="B510" i="15"/>
  <c r="B550" i="15" s="1"/>
  <c r="N510" i="15"/>
  <c r="N550" i="15" s="1"/>
  <c r="G419" i="17"/>
  <c r="F367" i="15"/>
  <c r="M667" i="17"/>
  <c r="H367" i="15"/>
  <c r="L605" i="15"/>
  <c r="J606" i="15"/>
  <c r="H607" i="15"/>
  <c r="F608" i="15"/>
  <c r="H452" i="15"/>
  <c r="N490" i="15"/>
  <c r="G444" i="17"/>
  <c r="H645" i="17"/>
  <c r="H647" i="17" s="1"/>
  <c r="D121" i="17"/>
  <c r="N376" i="17" s="1"/>
  <c r="E121" i="17"/>
  <c r="N375" i="17" s="1"/>
  <c r="Q121" i="17"/>
  <c r="AC121" i="17"/>
  <c r="AO121" i="17"/>
  <c r="F379" i="15"/>
  <c r="F397" i="15"/>
  <c r="D355" i="15"/>
  <c r="H361" i="15"/>
  <c r="L367" i="15"/>
  <c r="C373" i="15"/>
  <c r="G379" i="15"/>
  <c r="E679" i="15"/>
  <c r="L571" i="17"/>
  <c r="K361" i="15"/>
  <c r="E391" i="15"/>
  <c r="E507" i="15"/>
  <c r="C508" i="15"/>
  <c r="M509" i="15"/>
  <c r="M549" i="15" s="1"/>
  <c r="K510" i="15"/>
  <c r="K550" i="15" s="1"/>
  <c r="D606" i="15"/>
  <c r="B607" i="15"/>
  <c r="N607" i="15"/>
  <c r="L709" i="15"/>
  <c r="L711" i="15" s="1"/>
  <c r="L379" i="15"/>
  <c r="L528" i="15"/>
  <c r="D452" i="15"/>
  <c r="J373" i="15"/>
  <c r="J605" i="15"/>
  <c r="H606" i="15"/>
  <c r="F607" i="15"/>
  <c r="D677" i="15"/>
  <c r="D679" i="15" s="1"/>
  <c r="J355" i="15"/>
  <c r="N361" i="15"/>
  <c r="L355" i="15"/>
  <c r="D361" i="15"/>
  <c r="K373" i="15"/>
  <c r="B379" i="15"/>
  <c r="N379" i="15"/>
  <c r="N397" i="15"/>
  <c r="K605" i="15"/>
  <c r="I606" i="15"/>
  <c r="G607" i="15"/>
  <c r="B361" i="15"/>
  <c r="I508" i="15"/>
  <c r="G509" i="15"/>
  <c r="G549" i="15" s="1"/>
  <c r="E510" i="15"/>
  <c r="E550" i="15" s="1"/>
  <c r="BD125" i="15"/>
  <c r="K355" i="15"/>
  <c r="AN123" i="15"/>
  <c r="AN125" i="15" s="1"/>
  <c r="E361" i="15"/>
  <c r="L373" i="15"/>
  <c r="G439" i="15"/>
  <c r="L427" i="15"/>
  <c r="B355" i="15"/>
  <c r="N355" i="15"/>
  <c r="F361" i="15"/>
  <c r="J367" i="15"/>
  <c r="D379" i="15"/>
  <c r="L391" i="15"/>
  <c r="J508" i="15"/>
  <c r="H509" i="15"/>
  <c r="H549" i="15" s="1"/>
  <c r="B490" i="15"/>
  <c r="M355" i="15"/>
  <c r="L507" i="15"/>
  <c r="L547" i="15" s="1"/>
  <c r="F510" i="15"/>
  <c r="F550" i="15" s="1"/>
  <c r="F123" i="15"/>
  <c r="F125" i="15" s="1"/>
  <c r="N429" i="15" s="1"/>
  <c r="R123" i="15"/>
  <c r="R125" i="15" s="1"/>
  <c r="K430" i="15" s="1"/>
  <c r="J607" i="15"/>
  <c r="G684" i="15"/>
  <c r="H684" i="15" s="1"/>
  <c r="I684" i="15" s="1"/>
  <c r="B391" i="15"/>
  <c r="N391" i="15"/>
  <c r="K567" i="15"/>
  <c r="G490" i="15"/>
  <c r="D605" i="15"/>
  <c r="B606" i="15"/>
  <c r="N606" i="15"/>
  <c r="L607" i="15"/>
  <c r="E605" i="15"/>
  <c r="C606" i="15"/>
  <c r="O606" i="15"/>
  <c r="M607" i="15"/>
  <c r="H406" i="17"/>
  <c r="M488" i="17"/>
  <c r="M121" i="17"/>
  <c r="Y121" i="17"/>
  <c r="AK121" i="17"/>
  <c r="AW121" i="17"/>
  <c r="H416" i="17"/>
  <c r="D631" i="17"/>
  <c r="I416" i="17"/>
  <c r="I426" i="17"/>
  <c r="C417" i="17"/>
  <c r="K568" i="17"/>
  <c r="I569" i="17"/>
  <c r="G570" i="17"/>
  <c r="H589" i="17"/>
  <c r="M605" i="15"/>
  <c r="K606" i="15"/>
  <c r="I607" i="15"/>
  <c r="J417" i="17"/>
  <c r="G445" i="17"/>
  <c r="B590" i="17"/>
  <c r="J653" i="17"/>
  <c r="J655" i="17" s="1"/>
  <c r="AD123" i="15"/>
  <c r="AD125" i="15" s="1"/>
  <c r="AP123" i="15"/>
  <c r="AP125" i="15" s="1"/>
  <c r="BB123" i="15"/>
  <c r="BB125" i="15" s="1"/>
  <c r="BH125" i="15"/>
  <c r="C355" i="15"/>
  <c r="G361" i="15"/>
  <c r="K367" i="15"/>
  <c r="B373" i="15"/>
  <c r="N373" i="15"/>
  <c r="E379" i="15"/>
  <c r="M391" i="15"/>
  <c r="I445" i="15"/>
  <c r="I465" i="15"/>
  <c r="I658" i="15" s="1"/>
  <c r="B581" i="15"/>
  <c r="B605" i="15"/>
  <c r="L606" i="15"/>
  <c r="F680" i="15"/>
  <c r="G680" i="15" s="1"/>
  <c r="G681" i="15" s="1"/>
  <c r="G683" i="15" s="1"/>
  <c r="K417" i="17"/>
  <c r="G571" i="17"/>
  <c r="E568" i="17"/>
  <c r="C569" i="17"/>
  <c r="O569" i="17"/>
  <c r="M570" i="17"/>
  <c r="K571" i="17"/>
  <c r="N592" i="17"/>
  <c r="H121" i="17"/>
  <c r="T121" i="17"/>
  <c r="D418" i="17"/>
  <c r="L470" i="17"/>
  <c r="H571" i="17"/>
  <c r="M418" i="17"/>
  <c r="G551" i="17"/>
  <c r="M404" i="17"/>
  <c r="L121" i="17"/>
  <c r="X121" i="17"/>
  <c r="AJ121" i="17"/>
  <c r="AV121" i="17"/>
  <c r="J426" i="17"/>
  <c r="G378" i="17"/>
  <c r="E354" i="17"/>
  <c r="E396" i="17"/>
  <c r="N372" i="17"/>
  <c r="I378" i="17"/>
  <c r="E378" i="17"/>
  <c r="J378" i="17"/>
  <c r="B354" i="17"/>
  <c r="M439" i="17"/>
  <c r="C378" i="17"/>
  <c r="B378" i="17"/>
  <c r="L390" i="17"/>
  <c r="E405" i="17"/>
  <c r="C411" i="17"/>
  <c r="I405" i="17"/>
  <c r="O406" i="17"/>
  <c r="D411" i="17"/>
  <c r="K418" i="17"/>
  <c r="K470" i="17"/>
  <c r="E544" i="17"/>
  <c r="I551" i="17"/>
  <c r="K657" i="17"/>
  <c r="K659" i="17" s="1"/>
  <c r="D404" i="17"/>
  <c r="L405" i="17"/>
  <c r="E407" i="17"/>
  <c r="E408" i="17" s="1"/>
  <c r="E412" i="17"/>
  <c r="K551" i="17"/>
  <c r="L663" i="17"/>
  <c r="F404" i="17"/>
  <c r="M405" i="17"/>
  <c r="H407" i="17"/>
  <c r="H408" i="17" s="1"/>
  <c r="G412" i="17"/>
  <c r="N360" i="17"/>
  <c r="G404" i="17"/>
  <c r="J407" i="17"/>
  <c r="J408" i="17" s="1"/>
  <c r="M551" i="17"/>
  <c r="L360" i="17"/>
  <c r="H404" i="17"/>
  <c r="O405" i="17"/>
  <c r="K407" i="17"/>
  <c r="B416" i="17"/>
  <c r="J568" i="17"/>
  <c r="H569" i="17"/>
  <c r="F570" i="17"/>
  <c r="I649" i="17"/>
  <c r="I651" i="17" s="1"/>
  <c r="N670" i="17"/>
  <c r="I396" i="17"/>
  <c r="G439" i="17"/>
  <c r="J404" i="17"/>
  <c r="B406" i="17"/>
  <c r="L407" i="17"/>
  <c r="L408" i="17" s="1"/>
  <c r="K544" i="17"/>
  <c r="J405" i="17"/>
  <c r="D407" i="17"/>
  <c r="D408" i="17" s="1"/>
  <c r="B412" i="17"/>
  <c r="K404" i="17"/>
  <c r="G406" i="17"/>
  <c r="F470" i="17"/>
  <c r="I354" i="17"/>
  <c r="I406" i="17"/>
  <c r="B410" i="17"/>
  <c r="M406" i="17"/>
  <c r="C410" i="17"/>
  <c r="L420" i="17"/>
  <c r="C354" i="17"/>
  <c r="E390" i="17"/>
  <c r="G396" i="17"/>
  <c r="L398" i="17"/>
  <c r="J399" i="17"/>
  <c r="H400" i="17"/>
  <c r="F401" i="17"/>
  <c r="F354" i="17" s="1"/>
  <c r="J433" i="17"/>
  <c r="G390" i="17"/>
  <c r="N433" i="17"/>
  <c r="J354" i="17"/>
  <c r="E372" i="17"/>
  <c r="E398" i="17"/>
  <c r="C399" i="17"/>
  <c r="O399" i="17"/>
  <c r="M400" i="17"/>
  <c r="K401" i="17"/>
  <c r="L426" i="17"/>
  <c r="D433" i="17"/>
  <c r="O354" i="17"/>
  <c r="B360" i="17"/>
  <c r="G398" i="17"/>
  <c r="E399" i="17"/>
  <c r="C400" i="17"/>
  <c r="O400" i="17"/>
  <c r="N426" i="17"/>
  <c r="M384" i="17"/>
  <c r="G433" i="17"/>
  <c r="D426" i="17"/>
  <c r="E393" i="17"/>
  <c r="H395" i="17"/>
  <c r="H396" i="17" s="1"/>
  <c r="G393" i="17"/>
  <c r="J395" i="17"/>
  <c r="J396" i="17" s="1"/>
  <c r="F392" i="17"/>
  <c r="G386" i="17"/>
  <c r="E387" i="17"/>
  <c r="C388" i="17"/>
  <c r="O388" i="17"/>
  <c r="M389" i="17"/>
  <c r="M390" i="17" s="1"/>
  <c r="I386" i="17"/>
  <c r="G387" i="17"/>
  <c r="E388" i="17"/>
  <c r="C389" i="17"/>
  <c r="C390" i="17" s="1"/>
  <c r="O389" i="17"/>
  <c r="O390" i="17" s="1"/>
  <c r="B386" i="17"/>
  <c r="N386" i="17"/>
  <c r="L387" i="17"/>
  <c r="J388" i="17"/>
  <c r="L380" i="17"/>
  <c r="K382" i="17"/>
  <c r="M360" i="17"/>
  <c r="I350" i="17"/>
  <c r="D352" i="17"/>
  <c r="O350" i="17"/>
  <c r="M352" i="17"/>
  <c r="D350" i="17"/>
  <c r="M351" i="17"/>
  <c r="D589" i="17"/>
  <c r="J592" i="17"/>
  <c r="N589" i="17"/>
  <c r="F590" i="17"/>
  <c r="L590" i="17"/>
  <c r="N590" i="17"/>
  <c r="D591" i="17"/>
  <c r="J591" i="17"/>
  <c r="L591" i="17"/>
  <c r="B592" i="17"/>
  <c r="B589" i="17"/>
  <c r="H592" i="17"/>
  <c r="I442" i="17"/>
  <c r="M470" i="17"/>
  <c r="O486" i="17"/>
  <c r="I544" i="17"/>
  <c r="D470" i="17"/>
  <c r="M443" i="17"/>
  <c r="M544" i="17"/>
  <c r="E551" i="17"/>
  <c r="O544" i="17"/>
  <c r="M450" i="17"/>
  <c r="E442" i="17"/>
  <c r="J452" i="17"/>
  <c r="E486" i="17"/>
  <c r="F450" i="17"/>
  <c r="K451" i="17"/>
  <c r="G453" i="17"/>
  <c r="N443" i="17"/>
  <c r="K450" i="17"/>
  <c r="G452" i="17"/>
  <c r="L453" i="17"/>
  <c r="L485" i="17"/>
  <c r="D488" i="17"/>
  <c r="H452" i="17"/>
  <c r="O453" i="17"/>
  <c r="I470" i="17"/>
  <c r="C445" i="17"/>
  <c r="N450" i="17"/>
  <c r="I452" i="17"/>
  <c r="C486" i="17"/>
  <c r="I488" i="17"/>
  <c r="C551" i="17"/>
  <c r="G451" i="17"/>
  <c r="K452" i="17"/>
  <c r="H459" i="17"/>
  <c r="H486" i="17"/>
  <c r="O551" i="17"/>
  <c r="O595" i="17" s="1"/>
  <c r="H451" i="17"/>
  <c r="N452" i="17"/>
  <c r="B461" i="17"/>
  <c r="M486" i="17"/>
  <c r="I451" i="17"/>
  <c r="O452" i="17"/>
  <c r="B470" i="17"/>
  <c r="C450" i="17"/>
  <c r="J451" i="17"/>
  <c r="E453" i="17"/>
  <c r="C470" i="17"/>
  <c r="C487" i="17"/>
  <c r="H551" i="17"/>
  <c r="F551" i="17"/>
  <c r="F487" i="17"/>
  <c r="G450" i="17"/>
  <c r="M451" i="17"/>
  <c r="H453" i="17"/>
  <c r="E470" i="17"/>
  <c r="O470" i="17"/>
  <c r="C485" i="17"/>
  <c r="H487" i="17"/>
  <c r="H544" i="17"/>
  <c r="J551" i="17"/>
  <c r="I450" i="17"/>
  <c r="O451" i="17"/>
  <c r="I453" i="17"/>
  <c r="E485" i="17"/>
  <c r="M487" i="17"/>
  <c r="G544" i="17"/>
  <c r="J450" i="17"/>
  <c r="E452" i="17"/>
  <c r="K453" i="17"/>
  <c r="G485" i="17"/>
  <c r="O487" i="17"/>
  <c r="J544" i="17"/>
  <c r="L551" i="17"/>
  <c r="L599" i="17" s="1"/>
  <c r="O621" i="17"/>
  <c r="B426" i="17"/>
  <c r="C351" i="17"/>
  <c r="E352" i="17"/>
  <c r="K353" i="17"/>
  <c r="C368" i="17"/>
  <c r="E369" i="17"/>
  <c r="F370" i="17"/>
  <c r="I371" i="17"/>
  <c r="I372" i="17" s="1"/>
  <c r="M380" i="17"/>
  <c r="G383" i="17"/>
  <c r="G384" i="17" s="1"/>
  <c r="B390" i="17"/>
  <c r="N390" i="17"/>
  <c r="G392" i="17"/>
  <c r="H393" i="17"/>
  <c r="J394" i="17"/>
  <c r="L395" i="17"/>
  <c r="L396" i="17" s="1"/>
  <c r="F405" i="17"/>
  <c r="K406" i="17"/>
  <c r="E413" i="17"/>
  <c r="E414" i="17" s="1"/>
  <c r="J416" i="17"/>
  <c r="L417" i="17"/>
  <c r="E433" i="17"/>
  <c r="D439" i="17"/>
  <c r="D369" i="17"/>
  <c r="E370" i="17"/>
  <c r="F371" i="17"/>
  <c r="C426" i="17"/>
  <c r="D351" i="17"/>
  <c r="H352" i="17"/>
  <c r="L353" i="17"/>
  <c r="L354" i="17" s="1"/>
  <c r="D368" i="17"/>
  <c r="F369" i="17"/>
  <c r="G370" i="17"/>
  <c r="J371" i="17"/>
  <c r="J372" i="17" s="1"/>
  <c r="B381" i="17"/>
  <c r="H383" i="17"/>
  <c r="H384" i="17" s="1"/>
  <c r="H392" i="17"/>
  <c r="I393" i="17"/>
  <c r="K394" i="17"/>
  <c r="M395" i="17"/>
  <c r="M396" i="17" s="1"/>
  <c r="C404" i="17"/>
  <c r="H405" i="17"/>
  <c r="G413" i="17"/>
  <c r="G414" i="17" s="1"/>
  <c r="L416" i="17"/>
  <c r="O418" i="17"/>
  <c r="E426" i="17"/>
  <c r="C350" i="17"/>
  <c r="E351" i="17"/>
  <c r="K352" i="17"/>
  <c r="M353" i="17"/>
  <c r="M354" i="17" s="1"/>
  <c r="F368" i="17"/>
  <c r="G369" i="17"/>
  <c r="H370" i="17"/>
  <c r="L371" i="17"/>
  <c r="L372" i="17" s="1"/>
  <c r="I381" i="17"/>
  <c r="I383" i="17"/>
  <c r="I384" i="17" s="1"/>
  <c r="I392" i="17"/>
  <c r="K393" i="17"/>
  <c r="M394" i="17"/>
  <c r="O395" i="17"/>
  <c r="O396" i="17" s="1"/>
  <c r="H413" i="17"/>
  <c r="M416" i="17"/>
  <c r="O417" i="17"/>
  <c r="B419" i="17"/>
  <c r="G368" i="17"/>
  <c r="H369" i="17"/>
  <c r="K370" i="17"/>
  <c r="M371" i="17"/>
  <c r="M372" i="17" s="1"/>
  <c r="J381" i="17"/>
  <c r="J383" i="17"/>
  <c r="J384" i="17" s="1"/>
  <c r="L393" i="17"/>
  <c r="N394" i="17"/>
  <c r="B414" i="17"/>
  <c r="B418" i="17"/>
  <c r="C419" i="17"/>
  <c r="H433" i="17"/>
  <c r="H368" i="17"/>
  <c r="I369" i="17"/>
  <c r="L370" i="17"/>
  <c r="O371" i="17"/>
  <c r="O372" i="17" s="1"/>
  <c r="B396" i="17"/>
  <c r="B417" i="17"/>
  <c r="C418" i="17"/>
  <c r="F419" i="17"/>
  <c r="H426" i="17"/>
  <c r="I368" i="17"/>
  <c r="J369" i="17"/>
  <c r="N370" i="17"/>
  <c r="C396" i="17"/>
  <c r="D360" i="17"/>
  <c r="J368" i="17"/>
  <c r="M369" i="17"/>
  <c r="O370" i="17"/>
  <c r="O381" i="17"/>
  <c r="H390" i="17"/>
  <c r="O392" i="17"/>
  <c r="C394" i="17"/>
  <c r="D395" i="17"/>
  <c r="D396" i="17" s="1"/>
  <c r="O410" i="17"/>
  <c r="C416" i="17"/>
  <c r="D417" i="17"/>
  <c r="F418" i="17"/>
  <c r="H419" i="17"/>
  <c r="K368" i="17"/>
  <c r="N369" i="17"/>
  <c r="B371" i="17"/>
  <c r="B372" i="17" s="1"/>
  <c r="H382" i="17"/>
  <c r="B393" i="17"/>
  <c r="D394" i="17"/>
  <c r="D416" i="17"/>
  <c r="E417" i="17"/>
  <c r="H418" i="17"/>
  <c r="I419" i="17"/>
  <c r="L433" i="17"/>
  <c r="L368" i="17"/>
  <c r="B370" i="17"/>
  <c r="C371" i="17"/>
  <c r="C372" i="17" s="1"/>
  <c r="E416" i="17"/>
  <c r="G417" i="17"/>
  <c r="I418" i="17"/>
  <c r="J419" i="17"/>
  <c r="O368" i="17"/>
  <c r="C370" i="17"/>
  <c r="D371" i="17"/>
  <c r="D372" i="17" s="1"/>
  <c r="F416" i="17"/>
  <c r="H417" i="17"/>
  <c r="J418" i="17"/>
  <c r="M426" i="17"/>
  <c r="G410" i="17"/>
  <c r="J412" i="17"/>
  <c r="J439" i="17"/>
  <c r="G360" i="17"/>
  <c r="F380" i="17"/>
  <c r="E381" i="17"/>
  <c r="D382" i="17"/>
  <c r="D383" i="17"/>
  <c r="D384" i="17" s="1"/>
  <c r="K410" i="17"/>
  <c r="M411" i="17"/>
  <c r="N412" i="17"/>
  <c r="O413" i="17"/>
  <c r="O414" i="17" s="1"/>
  <c r="M350" i="17"/>
  <c r="K351" i="17"/>
  <c r="I352" i="17"/>
  <c r="G353" i="17"/>
  <c r="G354" i="17" s="1"/>
  <c r="H360" i="17"/>
  <c r="G380" i="17"/>
  <c r="F381" i="17"/>
  <c r="F382" i="17"/>
  <c r="E383" i="17"/>
  <c r="E384" i="17" s="1"/>
  <c r="L410" i="17"/>
  <c r="N411" i="17"/>
  <c r="O412" i="17"/>
  <c r="J445" i="17"/>
  <c r="N445" i="17"/>
  <c r="B445" i="17"/>
  <c r="D444" i="17"/>
  <c r="F443" i="17"/>
  <c r="H442" i="17"/>
  <c r="D445" i="17"/>
  <c r="E444" i="17"/>
  <c r="E443" i="17"/>
  <c r="F442" i="17"/>
  <c r="O444" i="17"/>
  <c r="B444" i="17"/>
  <c r="C443" i="17"/>
  <c r="D442" i="17"/>
  <c r="O445" i="17"/>
  <c r="N444" i="17"/>
  <c r="O443" i="17"/>
  <c r="B443" i="17"/>
  <c r="C442" i="17"/>
  <c r="K445" i="17"/>
  <c r="K444" i="17"/>
  <c r="L443" i="17"/>
  <c r="M442" i="17"/>
  <c r="H443" i="17"/>
  <c r="L444" i="17"/>
  <c r="O458" i="17"/>
  <c r="L460" i="17"/>
  <c r="B350" i="17"/>
  <c r="N350" i="17"/>
  <c r="L351" i="17"/>
  <c r="J352" i="17"/>
  <c r="H353" i="17"/>
  <c r="H354" i="17" s="1"/>
  <c r="I360" i="17"/>
  <c r="E368" i="17"/>
  <c r="C369" i="17"/>
  <c r="O369" i="17"/>
  <c r="M370" i="17"/>
  <c r="K371" i="17"/>
  <c r="H380" i="17"/>
  <c r="H381" i="17"/>
  <c r="G382" i="17"/>
  <c r="N410" i="17"/>
  <c r="O411" i="17"/>
  <c r="B442" i="17"/>
  <c r="I443" i="17"/>
  <c r="M444" i="17"/>
  <c r="E459" i="17"/>
  <c r="O460" i="17"/>
  <c r="D413" i="17"/>
  <c r="F412" i="17"/>
  <c r="H411" i="17"/>
  <c r="J410" i="17"/>
  <c r="J413" i="17"/>
  <c r="J414" i="17" s="1"/>
  <c r="K412" i="17"/>
  <c r="L411" i="17"/>
  <c r="M410" i="17"/>
  <c r="C413" i="17"/>
  <c r="C414" i="17" s="1"/>
  <c r="D412" i="17"/>
  <c r="E411" i="17"/>
  <c r="F410" i="17"/>
  <c r="B411" i="17"/>
  <c r="C412" i="17"/>
  <c r="F413" i="17"/>
  <c r="O602" i="17"/>
  <c r="O609" i="17" s="1"/>
  <c r="O439" i="17"/>
  <c r="G442" i="17"/>
  <c r="K443" i="17"/>
  <c r="E445" i="17"/>
  <c r="J459" i="17"/>
  <c r="F461" i="17"/>
  <c r="K459" i="17"/>
  <c r="B602" i="17"/>
  <c r="B609" i="17" s="1"/>
  <c r="B439" i="17"/>
  <c r="K461" i="17"/>
  <c r="M460" i="17"/>
  <c r="O459" i="17"/>
  <c r="C459" i="17"/>
  <c r="E458" i="17"/>
  <c r="O461" i="17"/>
  <c r="C461" i="17"/>
  <c r="E460" i="17"/>
  <c r="G459" i="17"/>
  <c r="I458" i="17"/>
  <c r="I461" i="17"/>
  <c r="I460" i="17"/>
  <c r="I459" i="17"/>
  <c r="H458" i="17"/>
  <c r="G461" i="17"/>
  <c r="G460" i="17"/>
  <c r="F459" i="17"/>
  <c r="F458" i="17"/>
  <c r="E461" i="17"/>
  <c r="D460" i="17"/>
  <c r="D459" i="17"/>
  <c r="C458" i="17"/>
  <c r="D461" i="17"/>
  <c r="C460" i="17"/>
  <c r="B459" i="17"/>
  <c r="B458" i="17"/>
  <c r="N461" i="17"/>
  <c r="N460" i="17"/>
  <c r="M459" i="17"/>
  <c r="M458" i="17"/>
  <c r="L459" i="17"/>
  <c r="J461" i="17"/>
  <c r="I433" i="17"/>
  <c r="E602" i="17"/>
  <c r="E609" i="17" s="1"/>
  <c r="E439" i="17"/>
  <c r="O383" i="17"/>
  <c r="O384" i="17" s="1"/>
  <c r="C383" i="17"/>
  <c r="C384" i="17" s="1"/>
  <c r="E382" i="17"/>
  <c r="G381" i="17"/>
  <c r="I380" i="17"/>
  <c r="N380" i="17"/>
  <c r="L382" i="17"/>
  <c r="D410" i="17"/>
  <c r="F411" i="17"/>
  <c r="H412" i="17"/>
  <c r="I413" i="17"/>
  <c r="I414" i="17" s="1"/>
  <c r="O426" i="17"/>
  <c r="M433" i="17"/>
  <c r="F602" i="17"/>
  <c r="F609" i="17" s="1"/>
  <c r="K442" i="17"/>
  <c r="C444" i="17"/>
  <c r="H445" i="17"/>
  <c r="D458" i="17"/>
  <c r="N459" i="17"/>
  <c r="L461" i="17"/>
  <c r="F544" i="17"/>
  <c r="M381" i="17"/>
  <c r="K383" i="17"/>
  <c r="C360" i="17"/>
  <c r="O360" i="17"/>
  <c r="B380" i="17"/>
  <c r="O380" i="17"/>
  <c r="N381" i="17"/>
  <c r="M382" i="17"/>
  <c r="L383" i="17"/>
  <c r="L384" i="17" s="1"/>
  <c r="F395" i="17"/>
  <c r="H394" i="17"/>
  <c r="J393" i="17"/>
  <c r="L392" i="17"/>
  <c r="N392" i="17"/>
  <c r="M393" i="17"/>
  <c r="L394" i="17"/>
  <c r="K395" i="17"/>
  <c r="E410" i="17"/>
  <c r="G411" i="17"/>
  <c r="I412" i="17"/>
  <c r="K413" i="17"/>
  <c r="I439" i="17"/>
  <c r="L442" i="17"/>
  <c r="F444" i="17"/>
  <c r="I445" i="17"/>
  <c r="G458" i="17"/>
  <c r="B460" i="17"/>
  <c r="M461" i="17"/>
  <c r="J458" i="17"/>
  <c r="F460" i="17"/>
  <c r="C407" i="17"/>
  <c r="E406" i="17"/>
  <c r="G405" i="17"/>
  <c r="I404" i="17"/>
  <c r="B407" i="17"/>
  <c r="C406" i="17"/>
  <c r="D405" i="17"/>
  <c r="E404" i="17"/>
  <c r="I407" i="17"/>
  <c r="J406" i="17"/>
  <c r="K405" i="17"/>
  <c r="L404" i="17"/>
  <c r="B405" i="17"/>
  <c r="D406" i="17"/>
  <c r="F407" i="17"/>
  <c r="H410" i="17"/>
  <c r="J411" i="17"/>
  <c r="L412" i="17"/>
  <c r="M413" i="17"/>
  <c r="M414" i="17" s="1"/>
  <c r="L439" i="17"/>
  <c r="O442" i="17"/>
  <c r="H444" i="17"/>
  <c r="M445" i="17"/>
  <c r="K458" i="17"/>
  <c r="H460" i="17"/>
  <c r="H470" i="17"/>
  <c r="I411" i="17"/>
  <c r="L413" i="17"/>
  <c r="L414" i="17" s="1"/>
  <c r="J350" i="17"/>
  <c r="H351" i="17"/>
  <c r="F352" i="17"/>
  <c r="D353" i="17"/>
  <c r="D354" i="17" s="1"/>
  <c r="E360" i="17"/>
  <c r="M368" i="17"/>
  <c r="K369" i="17"/>
  <c r="I370" i="17"/>
  <c r="G371" i="17"/>
  <c r="G372" i="17" s="1"/>
  <c r="D380" i="17"/>
  <c r="C381" i="17"/>
  <c r="B382" i="17"/>
  <c r="O382" i="17"/>
  <c r="N383" i="17"/>
  <c r="N384" i="17" s="1"/>
  <c r="K350" i="17"/>
  <c r="I351" i="17"/>
  <c r="G352" i="17"/>
  <c r="B368" i="17"/>
  <c r="N368" i="17"/>
  <c r="L369" i="17"/>
  <c r="J370" i="17"/>
  <c r="H371" i="17"/>
  <c r="H372" i="17" s="1"/>
  <c r="E380" i="17"/>
  <c r="D381" i="17"/>
  <c r="C382" i="17"/>
  <c r="B383" i="17"/>
  <c r="B384" i="17" s="1"/>
  <c r="D392" i="17"/>
  <c r="C393" i="17"/>
  <c r="B394" i="17"/>
  <c r="O394" i="17"/>
  <c r="N395" i="17"/>
  <c r="N396" i="17" s="1"/>
  <c r="B404" i="17"/>
  <c r="C405" i="17"/>
  <c r="F406" i="17"/>
  <c r="G407" i="17"/>
  <c r="I410" i="17"/>
  <c r="K411" i="17"/>
  <c r="M412" i="17"/>
  <c r="N413" i="17"/>
  <c r="N414" i="17" s="1"/>
  <c r="G426" i="17"/>
  <c r="B433" i="17"/>
  <c r="D443" i="17"/>
  <c r="I444" i="17"/>
  <c r="L458" i="17"/>
  <c r="J460" i="17"/>
  <c r="C433" i="17"/>
  <c r="O433" i="17"/>
  <c r="K602" i="17"/>
  <c r="K609" i="17" s="1"/>
  <c r="N439" i="17"/>
  <c r="G443" i="17"/>
  <c r="J444" i="17"/>
  <c r="N458" i="17"/>
  <c r="K460" i="17"/>
  <c r="J470" i="17"/>
  <c r="D544" i="17"/>
  <c r="N544" i="17"/>
  <c r="E419" i="17"/>
  <c r="G418" i="17"/>
  <c r="I417" i="17"/>
  <c r="K416" i="17"/>
  <c r="M417" i="17"/>
  <c r="L418" i="17"/>
  <c r="K419" i="17"/>
  <c r="L450" i="17"/>
  <c r="L451" i="17"/>
  <c r="M452" i="17"/>
  <c r="J453" i="17"/>
  <c r="L452" i="17"/>
  <c r="N451" i="17"/>
  <c r="B451" i="17"/>
  <c r="D450" i="17"/>
  <c r="N453" i="17"/>
  <c r="B453" i="17"/>
  <c r="D452" i="17"/>
  <c r="F451" i="17"/>
  <c r="H450" i="17"/>
  <c r="O450" i="17"/>
  <c r="B452" i="17"/>
  <c r="C453" i="17"/>
  <c r="B450" i="17"/>
  <c r="C451" i="17"/>
  <c r="C452" i="17"/>
  <c r="D453" i="17"/>
  <c r="L544" i="17"/>
  <c r="G416" i="17"/>
  <c r="F417" i="17"/>
  <c r="E418" i="17"/>
  <c r="D419" i="17"/>
  <c r="H439" i="17"/>
  <c r="E450" i="17"/>
  <c r="E451" i="17"/>
  <c r="F452" i="17"/>
  <c r="F453" i="17"/>
  <c r="G470" i="17"/>
  <c r="B544" i="17"/>
  <c r="D485" i="17"/>
  <c r="D486" i="17"/>
  <c r="E487" i="17"/>
  <c r="E488" i="17"/>
  <c r="F485" i="17"/>
  <c r="G486" i="17"/>
  <c r="G487" i="17"/>
  <c r="G535" i="17" s="1"/>
  <c r="G488" i="17"/>
  <c r="I485" i="17"/>
  <c r="I486" i="17"/>
  <c r="I487" i="17"/>
  <c r="J488" i="17"/>
  <c r="J485" i="17"/>
  <c r="J486" i="17"/>
  <c r="K487" i="17"/>
  <c r="K488" i="17"/>
  <c r="B551" i="17"/>
  <c r="K485" i="17"/>
  <c r="K486" i="17"/>
  <c r="L487" i="17"/>
  <c r="L488" i="17"/>
  <c r="L496" i="17" s="1"/>
  <c r="D551" i="17"/>
  <c r="N551" i="17"/>
  <c r="M485" i="17"/>
  <c r="N486" i="17"/>
  <c r="N487" i="17"/>
  <c r="O488" i="17"/>
  <c r="C544" i="17"/>
  <c r="N488" i="17"/>
  <c r="N536" i="17" s="1"/>
  <c r="B488" i="17"/>
  <c r="D487" i="17"/>
  <c r="F486" i="17"/>
  <c r="H485" i="17"/>
  <c r="H488" i="17"/>
  <c r="J487" i="17"/>
  <c r="L486" i="17"/>
  <c r="N485" i="17"/>
  <c r="B485" i="17"/>
  <c r="B486" i="17"/>
  <c r="B487" i="17"/>
  <c r="C488" i="17"/>
  <c r="L652" i="17"/>
  <c r="K653" i="17"/>
  <c r="K655" i="17" s="1"/>
  <c r="H636" i="17"/>
  <c r="G637" i="17"/>
  <c r="G639" i="17" s="1"/>
  <c r="E571" i="17"/>
  <c r="M656" i="17"/>
  <c r="L657" i="17"/>
  <c r="L659" i="17" s="1"/>
  <c r="I571" i="17"/>
  <c r="J644" i="17"/>
  <c r="I645" i="17"/>
  <c r="I647" i="17" s="1"/>
  <c r="K648" i="17"/>
  <c r="J649" i="17"/>
  <c r="J651" i="17" s="1"/>
  <c r="G632" i="17"/>
  <c r="F633" i="17"/>
  <c r="F635" i="17" s="1"/>
  <c r="D571" i="17"/>
  <c r="M589" i="17"/>
  <c r="K590" i="17"/>
  <c r="I591" i="17"/>
  <c r="G592" i="17"/>
  <c r="E628" i="17"/>
  <c r="H640" i="17"/>
  <c r="M660" i="17"/>
  <c r="F571" i="17"/>
  <c r="C589" i="17"/>
  <c r="O589" i="17"/>
  <c r="M590" i="17"/>
  <c r="K591" i="17"/>
  <c r="I592" i="17"/>
  <c r="F637" i="17"/>
  <c r="F639" i="17" s="1"/>
  <c r="E633" i="17"/>
  <c r="E635" i="17" s="1"/>
  <c r="E589" i="17"/>
  <c r="C590" i="17"/>
  <c r="O590" i="17"/>
  <c r="M591" i="17"/>
  <c r="K592" i="17"/>
  <c r="N664" i="17"/>
  <c r="O668" i="17"/>
  <c r="O669" i="17" s="1"/>
  <c r="F589" i="17"/>
  <c r="D590" i="17"/>
  <c r="B591" i="17"/>
  <c r="N591" i="17"/>
  <c r="L592" i="17"/>
  <c r="J571" i="17"/>
  <c r="G589" i="17"/>
  <c r="E590" i="17"/>
  <c r="C591" i="17"/>
  <c r="O591" i="17"/>
  <c r="M592" i="17"/>
  <c r="D624" i="17"/>
  <c r="I589" i="17"/>
  <c r="G590" i="17"/>
  <c r="E591" i="17"/>
  <c r="C592" i="17"/>
  <c r="O592" i="17"/>
  <c r="J589" i="17"/>
  <c r="H590" i="17"/>
  <c r="F591" i="17"/>
  <c r="D592" i="17"/>
  <c r="G643" i="17"/>
  <c r="K589" i="17"/>
  <c r="I590" i="17"/>
  <c r="G591" i="17"/>
  <c r="E592" i="17"/>
  <c r="N671" i="17"/>
  <c r="L589" i="17"/>
  <c r="J590" i="17"/>
  <c r="H591" i="17"/>
  <c r="O606" i="17"/>
  <c r="C627" i="17"/>
  <c r="L484" i="15"/>
  <c r="D490" i="15"/>
  <c r="M581" i="15"/>
  <c r="J503" i="15"/>
  <c r="J643" i="15" s="1"/>
  <c r="N581" i="15"/>
  <c r="B484" i="15"/>
  <c r="N484" i="15"/>
  <c r="M567" i="15"/>
  <c r="O465" i="15"/>
  <c r="O642" i="15" s="1"/>
  <c r="C503" i="15"/>
  <c r="C643" i="15" s="1"/>
  <c r="E528" i="15"/>
  <c r="N536" i="15"/>
  <c r="I507" i="15"/>
  <c r="G508" i="15"/>
  <c r="E509" i="15"/>
  <c r="C510" i="15"/>
  <c r="C550" i="15" s="1"/>
  <c r="O510" i="15"/>
  <c r="O550" i="15" s="1"/>
  <c r="O573" i="15" s="1"/>
  <c r="E536" i="15"/>
  <c r="F503" i="15"/>
  <c r="K520" i="15"/>
  <c r="C528" i="15"/>
  <c r="H567" i="15"/>
  <c r="E397" i="15"/>
  <c r="D391" i="15"/>
  <c r="K452" i="15"/>
  <c r="H123" i="15"/>
  <c r="H125" i="15" s="1"/>
  <c r="M431" i="15" s="1"/>
  <c r="T123" i="15"/>
  <c r="T125" i="15" s="1"/>
  <c r="AF123" i="15"/>
  <c r="AF125" i="15" s="1"/>
  <c r="AR123" i="15"/>
  <c r="AR125" i="15" s="1"/>
  <c r="I373" i="15"/>
  <c r="E409" i="15"/>
  <c r="J123" i="15"/>
  <c r="J125" i="15" s="1"/>
  <c r="M429" i="15" s="1"/>
  <c r="V123" i="15"/>
  <c r="V125" i="15" s="1"/>
  <c r="J430" i="15" s="1"/>
  <c r="AH123" i="15"/>
  <c r="AH125" i="15" s="1"/>
  <c r="AT123" i="15"/>
  <c r="AT125" i="15" s="1"/>
  <c r="I391" i="15"/>
  <c r="I367" i="15"/>
  <c r="M123" i="15"/>
  <c r="M125" i="15" s="1"/>
  <c r="L430" i="15" s="1"/>
  <c r="Y123" i="15"/>
  <c r="Y125" i="15" s="1"/>
  <c r="AW123" i="15"/>
  <c r="AW125" i="15" s="1"/>
  <c r="C431" i="15" s="1"/>
  <c r="I379" i="15"/>
  <c r="D397" i="15"/>
  <c r="I540" i="15"/>
  <c r="C540" i="15"/>
  <c r="C490" i="15"/>
  <c r="I490" i="15"/>
  <c r="J528" i="15"/>
  <c r="C581" i="15"/>
  <c r="K542" i="15"/>
  <c r="E542" i="15"/>
  <c r="E490" i="15"/>
  <c r="H503" i="15"/>
  <c r="H644" i="15" s="1"/>
  <c r="D536" i="15"/>
  <c r="H540" i="15"/>
  <c r="B540" i="15"/>
  <c r="C484" i="15"/>
  <c r="D543" i="15"/>
  <c r="J542" i="15"/>
  <c r="D542" i="15"/>
  <c r="D508" i="15"/>
  <c r="N509" i="15"/>
  <c r="N549" i="15" s="1"/>
  <c r="L510" i="15"/>
  <c r="L550" i="15" s="1"/>
  <c r="E484" i="15"/>
  <c r="K503" i="15"/>
  <c r="K643" i="15" s="1"/>
  <c r="G536" i="15"/>
  <c r="J543" i="15"/>
  <c r="G541" i="15"/>
  <c r="G544" i="15" s="1"/>
  <c r="D541" i="15"/>
  <c r="B520" i="15"/>
  <c r="O528" i="15"/>
  <c r="J581" i="15"/>
  <c r="L588" i="15"/>
  <c r="L634" i="15" s="1"/>
  <c r="H541" i="15"/>
  <c r="L490" i="15"/>
  <c r="D520" i="15"/>
  <c r="I567" i="15"/>
  <c r="L581" i="15"/>
  <c r="B542" i="15"/>
  <c r="J567" i="15"/>
  <c r="I541" i="15"/>
  <c r="F541" i="15"/>
  <c r="C541" i="15"/>
  <c r="L536" i="15"/>
  <c r="I426" i="15"/>
  <c r="I427" i="15" s="1"/>
  <c r="F426" i="15"/>
  <c r="F427" i="15" s="1"/>
  <c r="C426" i="15"/>
  <c r="C427" i="15" s="1"/>
  <c r="I425" i="15"/>
  <c r="F425" i="15"/>
  <c r="C425" i="15"/>
  <c r="BI125" i="15"/>
  <c r="I355" i="15"/>
  <c r="O427" i="15"/>
  <c r="I424" i="15"/>
  <c r="F424" i="15"/>
  <c r="C424" i="15"/>
  <c r="BJ125" i="15"/>
  <c r="M373" i="15"/>
  <c r="C385" i="15"/>
  <c r="O385" i="15"/>
  <c r="G415" i="15"/>
  <c r="C379" i="15"/>
  <c r="O379" i="15"/>
  <c r="G391" i="15"/>
  <c r="K426" i="15"/>
  <c r="K427" i="15" s="1"/>
  <c r="H426" i="15"/>
  <c r="H427" i="15" s="1"/>
  <c r="E426" i="15"/>
  <c r="E427" i="15" s="1"/>
  <c r="B426" i="15"/>
  <c r="B427" i="15" s="1"/>
  <c r="C361" i="15"/>
  <c r="O361" i="15"/>
  <c r="K397" i="15"/>
  <c r="J415" i="15"/>
  <c r="X123" i="15"/>
  <c r="X125" i="15" s="1"/>
  <c r="I432" i="15" s="1"/>
  <c r="AJ123" i="15"/>
  <c r="AJ125" i="15" s="1"/>
  <c r="F432" i="15" s="1"/>
  <c r="AV123" i="15"/>
  <c r="AV125" i="15" s="1"/>
  <c r="K424" i="15"/>
  <c r="H424" i="15"/>
  <c r="E424" i="15"/>
  <c r="B424" i="15"/>
  <c r="C367" i="15"/>
  <c r="O367" i="15"/>
  <c r="G385" i="15"/>
  <c r="J391" i="15"/>
  <c r="M397" i="15"/>
  <c r="H409" i="15"/>
  <c r="AK123" i="15"/>
  <c r="AK125" i="15" s="1"/>
  <c r="F431" i="15" s="1"/>
  <c r="BE125" i="15"/>
  <c r="O355" i="15"/>
  <c r="O373" i="15"/>
  <c r="K391" i="15"/>
  <c r="B397" i="15"/>
  <c r="J426" i="15"/>
  <c r="J427" i="15" s="1"/>
  <c r="G426" i="15"/>
  <c r="G427" i="15" s="1"/>
  <c r="D426" i="15"/>
  <c r="D427" i="15" s="1"/>
  <c r="G373" i="15"/>
  <c r="I385" i="15"/>
  <c r="B415" i="15"/>
  <c r="C123" i="15"/>
  <c r="C125" i="15" s="1"/>
  <c r="N432" i="15" s="1"/>
  <c r="O123" i="15"/>
  <c r="O125" i="15" s="1"/>
  <c r="AA123" i="15"/>
  <c r="AA125" i="15" s="1"/>
  <c r="AM123" i="15"/>
  <c r="E420" i="15" s="1"/>
  <c r="E421" i="15" s="1"/>
  <c r="AY123" i="15"/>
  <c r="AY125" i="15" s="1"/>
  <c r="C429" i="15" s="1"/>
  <c r="D123" i="15"/>
  <c r="N419" i="15" s="1"/>
  <c r="P123" i="15"/>
  <c r="K420" i="15" s="1"/>
  <c r="K421" i="15" s="1"/>
  <c r="AB123" i="15"/>
  <c r="H420" i="15" s="1"/>
  <c r="H421" i="15" s="1"/>
  <c r="AZ123" i="15"/>
  <c r="AZ125" i="15" s="1"/>
  <c r="B432" i="15" s="1"/>
  <c r="J424" i="15"/>
  <c r="G424" i="15"/>
  <c r="D424" i="15"/>
  <c r="I361" i="15"/>
  <c r="J379" i="15"/>
  <c r="O669" i="15"/>
  <c r="E683" i="15"/>
  <c r="N708" i="15"/>
  <c r="N709" i="15" s="1"/>
  <c r="N711" i="15" s="1"/>
  <c r="M709" i="15"/>
  <c r="M711" i="15" s="1"/>
  <c r="I697" i="15"/>
  <c r="I699" i="15" s="1"/>
  <c r="N712" i="15"/>
  <c r="N713" i="15" s="1"/>
  <c r="N715" i="15" s="1"/>
  <c r="F687" i="15"/>
  <c r="N717" i="15"/>
  <c r="N719" i="15" s="1"/>
  <c r="H688" i="15"/>
  <c r="I688" i="15" s="1"/>
  <c r="I689" i="15" s="1"/>
  <c r="I691" i="15" s="1"/>
  <c r="H472" i="15"/>
  <c r="K465" i="15"/>
  <c r="K642" i="15" s="1"/>
  <c r="H465" i="15"/>
  <c r="H658" i="15" s="1"/>
  <c r="L472" i="15"/>
  <c r="B478" i="15"/>
  <c r="L503" i="15"/>
  <c r="L644" i="15" s="1"/>
  <c r="H520" i="15"/>
  <c r="I528" i="15"/>
  <c r="I536" i="15"/>
  <c r="G567" i="15"/>
  <c r="I581" i="15"/>
  <c r="J536" i="15"/>
  <c r="M465" i="15"/>
  <c r="K508" i="15"/>
  <c r="I509" i="15"/>
  <c r="I549" i="15" s="1"/>
  <c r="G510" i="15"/>
  <c r="G550" i="15" s="1"/>
  <c r="B472" i="15"/>
  <c r="D484" i="15"/>
  <c r="B503" i="15"/>
  <c r="J520" i="15"/>
  <c r="K528" i="15"/>
  <c r="K536" i="15"/>
  <c r="L544" i="15"/>
  <c r="C465" i="15"/>
  <c r="C642" i="15" s="1"/>
  <c r="O507" i="15"/>
  <c r="O547" i="15" s="1"/>
  <c r="M508" i="15"/>
  <c r="M548" i="15" s="1"/>
  <c r="K509" i="15"/>
  <c r="I510" i="15"/>
  <c r="I550" i="15" s="1"/>
  <c r="D472" i="15"/>
  <c r="N472" i="15"/>
  <c r="F484" i="15"/>
  <c r="F490" i="15"/>
  <c r="D503" i="15"/>
  <c r="D643" i="15" s="1"/>
  <c r="N503" i="15"/>
  <c r="N644" i="15" s="1"/>
  <c r="L520" i="15"/>
  <c r="M528" i="15"/>
  <c r="M536" i="15"/>
  <c r="C588" i="15"/>
  <c r="C603" i="15" s="1"/>
  <c r="M588" i="15"/>
  <c r="M649" i="15" s="1"/>
  <c r="O490" i="15"/>
  <c r="D465" i="15"/>
  <c r="D658" i="15" s="1"/>
  <c r="B465" i="15"/>
  <c r="B658" i="15" s="1"/>
  <c r="N465" i="15"/>
  <c r="N642" i="15" s="1"/>
  <c r="L465" i="15"/>
  <c r="L642" i="15" s="1"/>
  <c r="E472" i="15"/>
  <c r="C472" i="15"/>
  <c r="O472" i="15"/>
  <c r="E503" i="15"/>
  <c r="E644" i="15" s="1"/>
  <c r="O503" i="15"/>
  <c r="M520" i="15"/>
  <c r="I520" i="15"/>
  <c r="B528" i="15"/>
  <c r="L567" i="15"/>
  <c r="O484" i="15"/>
  <c r="H484" i="15"/>
  <c r="H490" i="15"/>
  <c r="F465" i="15"/>
  <c r="F642" i="15" s="1"/>
  <c r="I484" i="15"/>
  <c r="G503" i="15"/>
  <c r="G643" i="15" s="1"/>
  <c r="M503" i="15"/>
  <c r="M644" i="15" s="1"/>
  <c r="C520" i="15"/>
  <c r="D528" i="15"/>
  <c r="B567" i="15"/>
  <c r="D581" i="15"/>
  <c r="F588" i="15"/>
  <c r="F634" i="15" s="1"/>
  <c r="D588" i="15"/>
  <c r="D634" i="15" s="1"/>
  <c r="J484" i="15"/>
  <c r="J490" i="15"/>
  <c r="N520" i="15"/>
  <c r="C536" i="15"/>
  <c r="O536" i="15"/>
  <c r="C567" i="15"/>
  <c r="E581" i="15"/>
  <c r="K484" i="15"/>
  <c r="K490" i="15"/>
  <c r="I503" i="15"/>
  <c r="E520" i="15"/>
  <c r="O520" i="15"/>
  <c r="F528" i="15"/>
  <c r="N528" i="15"/>
  <c r="F536" i="15"/>
  <c r="F581" i="15"/>
  <c r="H588" i="15"/>
  <c r="H603" i="15" s="1"/>
  <c r="G528" i="15"/>
  <c r="O567" i="15"/>
  <c r="G581" i="15"/>
  <c r="I588" i="15"/>
  <c r="I603" i="15" s="1"/>
  <c r="G588" i="15"/>
  <c r="G634" i="15" s="1"/>
  <c r="J507" i="15"/>
  <c r="J547" i="15" s="1"/>
  <c r="H508" i="15"/>
  <c r="F509" i="15"/>
  <c r="D510" i="15"/>
  <c r="G465" i="15"/>
  <c r="G642" i="15" s="1"/>
  <c r="K472" i="15"/>
  <c r="J472" i="15"/>
  <c r="M484" i="15"/>
  <c r="G484" i="15"/>
  <c r="M490" i="15"/>
  <c r="G520" i="15"/>
  <c r="H528" i="15"/>
  <c r="H536" i="15"/>
  <c r="F567" i="15"/>
  <c r="D567" i="15"/>
  <c r="N567" i="15"/>
  <c r="H581" i="15"/>
  <c r="L361" i="15"/>
  <c r="C409" i="15"/>
  <c r="O409" i="15"/>
  <c r="E415" i="15"/>
  <c r="B123" i="15"/>
  <c r="B125" i="15" s="1"/>
  <c r="N123" i="15"/>
  <c r="N125" i="15" s="1"/>
  <c r="L429" i="15" s="1"/>
  <c r="Z123" i="15"/>
  <c r="I417" i="15" s="1"/>
  <c r="AL123" i="15"/>
  <c r="AL125" i="15" s="1"/>
  <c r="F430" i="15" s="1"/>
  <c r="AX123" i="15"/>
  <c r="AX125" i="15" s="1"/>
  <c r="C430" i="15" s="1"/>
  <c r="F409" i="15"/>
  <c r="H415" i="15"/>
  <c r="G397" i="15"/>
  <c r="G409" i="15"/>
  <c r="I415" i="15"/>
  <c r="E123" i="15"/>
  <c r="E125" i="15" s="1"/>
  <c r="N430" i="15" s="1"/>
  <c r="Q123" i="15"/>
  <c r="Q125" i="15" s="1"/>
  <c r="AC123" i="15"/>
  <c r="AC125" i="15" s="1"/>
  <c r="AO123" i="15"/>
  <c r="AO125" i="15" s="1"/>
  <c r="BA123" i="15"/>
  <c r="BA125" i="15" s="1"/>
  <c r="L385" i="15"/>
  <c r="BF125" i="15"/>
  <c r="G123" i="15"/>
  <c r="G125" i="15" s="1"/>
  <c r="M432" i="15" s="1"/>
  <c r="S123" i="15"/>
  <c r="S125" i="15" s="1"/>
  <c r="AE123" i="15"/>
  <c r="AE125" i="15" s="1"/>
  <c r="AQ123" i="15"/>
  <c r="AQ125" i="15" s="1"/>
  <c r="BG125" i="15"/>
  <c r="I397" i="15"/>
  <c r="J409" i="15"/>
  <c r="L415" i="15"/>
  <c r="I123" i="15"/>
  <c r="I125" i="15" s="1"/>
  <c r="M430" i="15" s="1"/>
  <c r="U123" i="15"/>
  <c r="U125" i="15" s="1"/>
  <c r="J431" i="15" s="1"/>
  <c r="AG123" i="15"/>
  <c r="AG125" i="15" s="1"/>
  <c r="AS123" i="15"/>
  <c r="AS125" i="15" s="1"/>
  <c r="L409" i="15"/>
  <c r="L397" i="15"/>
  <c r="K123" i="15"/>
  <c r="K125" i="15" s="1"/>
  <c r="L432" i="15" s="1"/>
  <c r="W123" i="15"/>
  <c r="W125" i="15" s="1"/>
  <c r="AI123" i="15"/>
  <c r="AI125" i="15" s="1"/>
  <c r="AU123" i="15"/>
  <c r="AU125" i="15" s="1"/>
  <c r="BK125" i="15"/>
  <c r="L419" i="15"/>
  <c r="M544" i="15"/>
  <c r="I420" i="15"/>
  <c r="I421" i="15" s="1"/>
  <c r="F420" i="15"/>
  <c r="F421" i="15" s="1"/>
  <c r="L418" i="15"/>
  <c r="I419" i="15"/>
  <c r="F419" i="15"/>
  <c r="C419" i="15"/>
  <c r="B423" i="15"/>
  <c r="BC125" i="15"/>
  <c r="O420" i="15"/>
  <c r="O421" i="15" s="1"/>
  <c r="L417" i="15"/>
  <c r="I418" i="15"/>
  <c r="F418" i="15"/>
  <c r="C418" i="15"/>
  <c r="J417" i="15"/>
  <c r="G417" i="15"/>
  <c r="N420" i="15"/>
  <c r="N421" i="15" s="1"/>
  <c r="C417" i="15"/>
  <c r="L420" i="15"/>
  <c r="L421" i="15" s="1"/>
  <c r="D417" i="15"/>
  <c r="N418" i="15"/>
  <c r="K419" i="15"/>
  <c r="H419" i="15"/>
  <c r="E419" i="15"/>
  <c r="B419" i="15"/>
  <c r="M420" i="15"/>
  <c r="M421" i="15" s="1"/>
  <c r="H417" i="15"/>
  <c r="E417" i="15"/>
  <c r="G418" i="15"/>
  <c r="N417" i="15"/>
  <c r="K418" i="15"/>
  <c r="H418" i="15"/>
  <c r="E418" i="15"/>
  <c r="B418" i="15"/>
  <c r="M419" i="15"/>
  <c r="J420" i="15"/>
  <c r="J421" i="15" s="1"/>
  <c r="G420" i="15"/>
  <c r="G421" i="15" s="1"/>
  <c r="D420" i="15"/>
  <c r="D421" i="15" s="1"/>
  <c r="M418" i="15"/>
  <c r="J419" i="15"/>
  <c r="G419" i="15"/>
  <c r="D419" i="15"/>
  <c r="M417" i="15"/>
  <c r="J418" i="15"/>
  <c r="D418" i="15"/>
  <c r="E452" i="15"/>
  <c r="E458" i="15"/>
  <c r="E439" i="15"/>
  <c r="E445" i="15"/>
  <c r="I452" i="15"/>
  <c r="F445" i="15"/>
  <c r="F458" i="15"/>
  <c r="F439" i="15"/>
  <c r="K439" i="15"/>
  <c r="J452" i="15"/>
  <c r="C397" i="15"/>
  <c r="O397" i="15"/>
  <c r="I409" i="15"/>
  <c r="K415" i="15"/>
  <c r="G445" i="15"/>
  <c r="H439" i="15"/>
  <c r="H445" i="15"/>
  <c r="L452" i="15"/>
  <c r="C391" i="15"/>
  <c r="O391" i="15"/>
  <c r="K409" i="15"/>
  <c r="M415" i="15"/>
  <c r="I439" i="15"/>
  <c r="M452" i="15"/>
  <c r="N415" i="15"/>
  <c r="J439" i="15"/>
  <c r="J445" i="15"/>
  <c r="B452" i="15"/>
  <c r="N452" i="15"/>
  <c r="M409" i="15"/>
  <c r="O423" i="15"/>
  <c r="K445" i="15"/>
  <c r="C452" i="15"/>
  <c r="O452" i="15"/>
  <c r="F391" i="15"/>
  <c r="B409" i="15"/>
  <c r="N409" i="15"/>
  <c r="D415" i="15"/>
  <c r="L445" i="15"/>
  <c r="N544" i="15"/>
  <c r="M439" i="15"/>
  <c r="M445" i="15"/>
  <c r="D409" i="15"/>
  <c r="F415" i="15"/>
  <c r="B439" i="15"/>
  <c r="N439" i="15"/>
  <c r="F452" i="15"/>
  <c r="C439" i="15"/>
  <c r="O439" i="15"/>
  <c r="C445" i="15"/>
  <c r="O445" i="15"/>
  <c r="G452" i="15"/>
  <c r="D439" i="15"/>
  <c r="D445" i="15"/>
  <c r="C458" i="15"/>
  <c r="O458" i="15"/>
  <c r="E465" i="15"/>
  <c r="F472" i="15"/>
  <c r="K507" i="15"/>
  <c r="K547" i="15" s="1"/>
  <c r="E567" i="15"/>
  <c r="K588" i="15"/>
  <c r="J692" i="15"/>
  <c r="I693" i="15"/>
  <c r="I695" i="15" s="1"/>
  <c r="D458" i="15"/>
  <c r="G472" i="15"/>
  <c r="M507" i="15"/>
  <c r="M547" i="15" s="1"/>
  <c r="O581" i="15"/>
  <c r="K696" i="15"/>
  <c r="J697" i="15"/>
  <c r="J699" i="15" s="1"/>
  <c r="I472" i="15"/>
  <c r="B507" i="15"/>
  <c r="N507" i="15"/>
  <c r="N547" i="15" s="1"/>
  <c r="L508" i="15"/>
  <c r="L548" i="15" s="1"/>
  <c r="J509" i="15"/>
  <c r="H510" i="15"/>
  <c r="H550" i="15" s="1"/>
  <c r="B588" i="15"/>
  <c r="G458" i="15"/>
  <c r="C507" i="15"/>
  <c r="G608" i="15"/>
  <c r="H458" i="15"/>
  <c r="J465" i="15"/>
  <c r="D507" i="15"/>
  <c r="D547" i="15" s="1"/>
  <c r="B508" i="15"/>
  <c r="B548" i="15" s="1"/>
  <c r="N508" i="15"/>
  <c r="N548" i="15" s="1"/>
  <c r="L509" i="15"/>
  <c r="L549" i="15" s="1"/>
  <c r="N588" i="15"/>
  <c r="L700" i="15"/>
  <c r="K701" i="15"/>
  <c r="K703" i="15" s="1"/>
  <c r="I458" i="15"/>
  <c r="O508" i="15"/>
  <c r="O548" i="15" s="1"/>
  <c r="E588" i="15"/>
  <c r="O588" i="15"/>
  <c r="M472" i="15"/>
  <c r="J608" i="15"/>
  <c r="K458" i="15"/>
  <c r="K581" i="15"/>
  <c r="L458" i="15"/>
  <c r="G605" i="15"/>
  <c r="E606" i="15"/>
  <c r="C607" i="15"/>
  <c r="B458" i="15"/>
  <c r="N458" i="15"/>
  <c r="J588" i="15"/>
  <c r="M608" i="15"/>
  <c r="H693" i="15"/>
  <c r="H695" i="15" s="1"/>
  <c r="C608" i="15"/>
  <c r="D608" i="15"/>
  <c r="O652" i="15"/>
  <c r="O717" i="15"/>
  <c r="O718" i="15" s="1"/>
  <c r="D672" i="15"/>
  <c r="L704" i="15"/>
  <c r="G691" i="15"/>
  <c r="O654" i="15"/>
  <c r="C675" i="15"/>
  <c r="M715" i="15"/>
  <c r="O655" i="15"/>
  <c r="P655" i="15" s="1"/>
  <c r="O721" i="15"/>
  <c r="F676" i="15"/>
  <c r="D568" i="18" l="1"/>
  <c r="I430" i="18"/>
  <c r="E431" i="19"/>
  <c r="M511" i="19"/>
  <c r="H597" i="19"/>
  <c r="M566" i="20"/>
  <c r="F595" i="20"/>
  <c r="G599" i="20"/>
  <c r="O506" i="20"/>
  <c r="J568" i="18"/>
  <c r="J544" i="18"/>
  <c r="J545" i="18" s="1"/>
  <c r="N433" i="19"/>
  <c r="K571" i="19"/>
  <c r="F596" i="20"/>
  <c r="M531" i="20"/>
  <c r="N639" i="19"/>
  <c r="F566" i="20"/>
  <c r="I603" i="20"/>
  <c r="M544" i="18"/>
  <c r="D530" i="19"/>
  <c r="G505" i="19"/>
  <c r="I595" i="20"/>
  <c r="N544" i="19"/>
  <c r="J692" i="18"/>
  <c r="I693" i="18"/>
  <c r="I695" i="18" s="1"/>
  <c r="B537" i="18"/>
  <c r="C521" i="18"/>
  <c r="O420" i="18"/>
  <c r="O421" i="18" s="1"/>
  <c r="F431" i="18"/>
  <c r="O632" i="19"/>
  <c r="K603" i="19"/>
  <c r="G644" i="19"/>
  <c r="N570" i="19"/>
  <c r="I596" i="20"/>
  <c r="N497" i="20"/>
  <c r="N498" i="20" s="1"/>
  <c r="G596" i="20"/>
  <c r="N490" i="20"/>
  <c r="D463" i="20"/>
  <c r="I463" i="20"/>
  <c r="B544" i="18"/>
  <c r="N544" i="18"/>
  <c r="F544" i="19"/>
  <c r="J544" i="19"/>
  <c r="J537" i="19"/>
  <c r="O530" i="19"/>
  <c r="N556" i="19"/>
  <c r="L545" i="19"/>
  <c r="B547" i="19"/>
  <c r="B568" i="18"/>
  <c r="B658" i="18"/>
  <c r="G548" i="18"/>
  <c r="D521" i="18"/>
  <c r="E555" i="19"/>
  <c r="I566" i="20"/>
  <c r="J430" i="19"/>
  <c r="K548" i="15"/>
  <c r="B537" i="19"/>
  <c r="F599" i="20"/>
  <c r="H505" i="19"/>
  <c r="F552" i="20"/>
  <c r="M596" i="20"/>
  <c r="N377" i="20"/>
  <c r="N378" i="20" s="1"/>
  <c r="D658" i="19"/>
  <c r="F553" i="20"/>
  <c r="K464" i="20"/>
  <c r="J507" i="20"/>
  <c r="L530" i="20"/>
  <c r="G455" i="20"/>
  <c r="F523" i="20"/>
  <c r="M463" i="20"/>
  <c r="H531" i="20"/>
  <c r="K537" i="20"/>
  <c r="K545" i="20" s="1"/>
  <c r="I447" i="20"/>
  <c r="H552" i="20"/>
  <c r="N531" i="20"/>
  <c r="J506" i="20"/>
  <c r="E523" i="20"/>
  <c r="M407" i="20"/>
  <c r="M408" i="20" s="1"/>
  <c r="M377" i="20"/>
  <c r="M378" i="20" s="1"/>
  <c r="M419" i="20"/>
  <c r="M420" i="20" s="1"/>
  <c r="G556" i="19"/>
  <c r="G571" i="19"/>
  <c r="B555" i="19"/>
  <c r="B570" i="19"/>
  <c r="I572" i="19"/>
  <c r="I557" i="19"/>
  <c r="C571" i="19"/>
  <c r="C556" i="19"/>
  <c r="C572" i="19"/>
  <c r="C557" i="19"/>
  <c r="E529" i="19"/>
  <c r="D597" i="19"/>
  <c r="G597" i="19"/>
  <c r="H529" i="19"/>
  <c r="J548" i="19"/>
  <c r="J521" i="19"/>
  <c r="C530" i="19"/>
  <c r="C544" i="19"/>
  <c r="N649" i="19"/>
  <c r="G522" i="19"/>
  <c r="M504" i="19"/>
  <c r="K522" i="19"/>
  <c r="L538" i="19"/>
  <c r="H530" i="19"/>
  <c r="M505" i="19"/>
  <c r="M538" i="19"/>
  <c r="K658" i="19"/>
  <c r="C537" i="19"/>
  <c r="B558" i="19"/>
  <c r="H521" i="19"/>
  <c r="L549" i="19"/>
  <c r="L597" i="19"/>
  <c r="J632" i="19"/>
  <c r="N589" i="19"/>
  <c r="K649" i="19"/>
  <c r="K650" i="19" s="1"/>
  <c r="N568" i="19"/>
  <c r="E571" i="19"/>
  <c r="J572" i="19"/>
  <c r="D538" i="19"/>
  <c r="L568" i="19"/>
  <c r="G544" i="19"/>
  <c r="N634" i="19"/>
  <c r="F545" i="19"/>
  <c r="K589" i="19"/>
  <c r="D557" i="19"/>
  <c r="C511" i="19"/>
  <c r="M556" i="19"/>
  <c r="L643" i="19"/>
  <c r="L645" i="19" s="1"/>
  <c r="F558" i="19"/>
  <c r="M530" i="19"/>
  <c r="M597" i="19"/>
  <c r="F571" i="19"/>
  <c r="I558" i="19"/>
  <c r="H572" i="19"/>
  <c r="M521" i="19"/>
  <c r="H537" i="19"/>
  <c r="H658" i="19"/>
  <c r="B431" i="19"/>
  <c r="B430" i="19"/>
  <c r="H431" i="19"/>
  <c r="E418" i="19"/>
  <c r="E430" i="19"/>
  <c r="N431" i="19"/>
  <c r="K431" i="19"/>
  <c r="H430" i="19"/>
  <c r="D430" i="19"/>
  <c r="M420" i="19"/>
  <c r="M421" i="19" s="1"/>
  <c r="G430" i="19"/>
  <c r="M430" i="19"/>
  <c r="M432" i="19"/>
  <c r="L544" i="18"/>
  <c r="L545" i="18" s="1"/>
  <c r="K537" i="18"/>
  <c r="F466" i="18"/>
  <c r="G544" i="18"/>
  <c r="G545" i="18" s="1"/>
  <c r="E568" i="18"/>
  <c r="N529" i="18"/>
  <c r="K597" i="18"/>
  <c r="J548" i="18"/>
  <c r="O548" i="18"/>
  <c r="J658" i="18"/>
  <c r="N658" i="18"/>
  <c r="E529" i="18"/>
  <c r="M538" i="18"/>
  <c r="C550" i="18"/>
  <c r="F568" i="18"/>
  <c r="I597" i="18"/>
  <c r="F550" i="18"/>
  <c r="F573" i="18" s="1"/>
  <c r="C529" i="18"/>
  <c r="K529" i="18"/>
  <c r="H504" i="18"/>
  <c r="C597" i="18"/>
  <c r="O545" i="18"/>
  <c r="M545" i="18"/>
  <c r="B521" i="18"/>
  <c r="K589" i="18"/>
  <c r="O529" i="18"/>
  <c r="L431" i="18"/>
  <c r="C430" i="18"/>
  <c r="D429" i="18"/>
  <c r="F430" i="18"/>
  <c r="J429" i="18"/>
  <c r="F645" i="18"/>
  <c r="M429" i="18"/>
  <c r="L430" i="18"/>
  <c r="I431" i="18"/>
  <c r="B599" i="20"/>
  <c r="B596" i="20"/>
  <c r="B595" i="20"/>
  <c r="J590" i="19"/>
  <c r="N590" i="19"/>
  <c r="I603" i="19"/>
  <c r="K590" i="19"/>
  <c r="N632" i="19"/>
  <c r="K632" i="19"/>
  <c r="O603" i="18"/>
  <c r="O649" i="18"/>
  <c r="O656" i="18" s="1"/>
  <c r="F649" i="18"/>
  <c r="O589" i="18"/>
  <c r="O632" i="18"/>
  <c r="J548" i="15"/>
  <c r="E547" i="15"/>
  <c r="O590" i="18"/>
  <c r="F589" i="18"/>
  <c r="F632" i="18"/>
  <c r="L490" i="20"/>
  <c r="J513" i="20"/>
  <c r="J514" i="20" s="1"/>
  <c r="I507" i="20"/>
  <c r="I448" i="20"/>
  <c r="J523" i="20"/>
  <c r="M523" i="20"/>
  <c r="K491" i="20"/>
  <c r="H603" i="20"/>
  <c r="H607" i="20" s="1"/>
  <c r="B566" i="20"/>
  <c r="H596" i="20"/>
  <c r="N530" i="20"/>
  <c r="J448" i="20"/>
  <c r="H599" i="20"/>
  <c r="G552" i="20"/>
  <c r="O455" i="20"/>
  <c r="N420" i="20"/>
  <c r="N598" i="20"/>
  <c r="M490" i="20"/>
  <c r="K552" i="20"/>
  <c r="C463" i="20"/>
  <c r="N407" i="20"/>
  <c r="N408" i="20" s="1"/>
  <c r="G560" i="20"/>
  <c r="L455" i="20"/>
  <c r="H566" i="20"/>
  <c r="M455" i="20"/>
  <c r="N455" i="20"/>
  <c r="H553" i="20"/>
  <c r="C491" i="20"/>
  <c r="L491" i="20"/>
  <c r="G490" i="20"/>
  <c r="H595" i="20"/>
  <c r="C490" i="20"/>
  <c r="E531" i="20"/>
  <c r="I523" i="20"/>
  <c r="E530" i="20"/>
  <c r="H490" i="20"/>
  <c r="C456" i="20"/>
  <c r="E463" i="20"/>
  <c r="J455" i="20"/>
  <c r="J464" i="20"/>
  <c r="J456" i="20"/>
  <c r="O531" i="20"/>
  <c r="I531" i="20"/>
  <c r="I560" i="20"/>
  <c r="I552" i="20"/>
  <c r="J447" i="20"/>
  <c r="H463" i="20"/>
  <c r="M507" i="20"/>
  <c r="N463" i="20"/>
  <c r="F507" i="20"/>
  <c r="K483" i="20"/>
  <c r="K507" i="20"/>
  <c r="C455" i="20"/>
  <c r="M537" i="20"/>
  <c r="M545" i="20" s="1"/>
  <c r="E522" i="20"/>
  <c r="G464" i="20"/>
  <c r="D531" i="20"/>
  <c r="F530" i="20"/>
  <c r="O463" i="20"/>
  <c r="C611" i="20"/>
  <c r="H491" i="20"/>
  <c r="D607" i="20"/>
  <c r="L560" i="20"/>
  <c r="M560" i="20"/>
  <c r="K506" i="20"/>
  <c r="I530" i="20"/>
  <c r="E553" i="20"/>
  <c r="B522" i="20"/>
  <c r="D595" i="20"/>
  <c r="D599" i="20"/>
  <c r="K522" i="20"/>
  <c r="O507" i="20"/>
  <c r="M598" i="20"/>
  <c r="D596" i="20"/>
  <c r="K463" i="20"/>
  <c r="G463" i="20"/>
  <c r="K530" i="20"/>
  <c r="H497" i="20"/>
  <c r="M513" i="20"/>
  <c r="M514" i="20" s="1"/>
  <c r="F463" i="20"/>
  <c r="I491" i="20"/>
  <c r="J644" i="20"/>
  <c r="I645" i="20"/>
  <c r="I647" i="20" s="1"/>
  <c r="K553" i="20"/>
  <c r="K560" i="20"/>
  <c r="M530" i="20"/>
  <c r="D566" i="20"/>
  <c r="N560" i="20"/>
  <c r="F531" i="20"/>
  <c r="G497" i="20"/>
  <c r="G498" i="20" s="1"/>
  <c r="N506" i="20"/>
  <c r="M506" i="20"/>
  <c r="C464" i="20"/>
  <c r="K455" i="20"/>
  <c r="H447" i="20"/>
  <c r="J490" i="20"/>
  <c r="I497" i="20"/>
  <c r="J499" i="20" s="1"/>
  <c r="G531" i="20"/>
  <c r="J522" i="20"/>
  <c r="E506" i="20"/>
  <c r="K456" i="20"/>
  <c r="F464" i="20"/>
  <c r="M456" i="20"/>
  <c r="I490" i="20"/>
  <c r="H506" i="20"/>
  <c r="B530" i="20"/>
  <c r="E456" i="20"/>
  <c r="M522" i="20"/>
  <c r="M464" i="20"/>
  <c r="F455" i="20"/>
  <c r="O611" i="20"/>
  <c r="P611" i="20" s="1"/>
  <c r="N620" i="20" s="1"/>
  <c r="O522" i="20"/>
  <c r="B552" i="20"/>
  <c r="D455" i="20"/>
  <c r="N491" i="20"/>
  <c r="B118" i="20"/>
  <c r="O417" i="20" s="1"/>
  <c r="O404" i="20"/>
  <c r="O407" i="20"/>
  <c r="O408" i="20" s="1"/>
  <c r="O377" i="20"/>
  <c r="O378" i="20" s="1"/>
  <c r="O374" i="20"/>
  <c r="N599" i="20"/>
  <c r="E118" i="20"/>
  <c r="N417" i="20" s="1"/>
  <c r="N405" i="20"/>
  <c r="E618" i="20"/>
  <c r="E622" i="20" s="1"/>
  <c r="D618" i="20"/>
  <c r="D622" i="20" s="1"/>
  <c r="O618" i="20"/>
  <c r="O622" i="20" s="1"/>
  <c r="C618" i="20"/>
  <c r="C622" i="20" s="1"/>
  <c r="N618" i="20"/>
  <c r="N622" i="20" s="1"/>
  <c r="B618" i="20"/>
  <c r="B622" i="20" s="1"/>
  <c r="M618" i="20"/>
  <c r="M622" i="20" s="1"/>
  <c r="L618" i="20"/>
  <c r="L622" i="20" s="1"/>
  <c r="K618" i="20"/>
  <c r="K622" i="20" s="1"/>
  <c r="J618" i="20"/>
  <c r="J622" i="20" s="1"/>
  <c r="I618" i="20"/>
  <c r="I622" i="20" s="1"/>
  <c r="H618" i="20"/>
  <c r="H622" i="20" s="1"/>
  <c r="G618" i="20"/>
  <c r="G622" i="20" s="1"/>
  <c r="F618" i="20"/>
  <c r="F622" i="20" s="1"/>
  <c r="J596" i="20"/>
  <c r="J595" i="20"/>
  <c r="J603" i="20"/>
  <c r="J553" i="20"/>
  <c r="J552" i="20"/>
  <c r="K649" i="20"/>
  <c r="K651" i="20" s="1"/>
  <c r="L648" i="20"/>
  <c r="F629" i="20"/>
  <c r="F631" i="20" s="1"/>
  <c r="G628" i="20"/>
  <c r="J531" i="20"/>
  <c r="J530" i="20"/>
  <c r="L537" i="20"/>
  <c r="L538" i="20" s="1"/>
  <c r="L513" i="20"/>
  <c r="L483" i="20"/>
  <c r="F447" i="20"/>
  <c r="F497" i="20"/>
  <c r="F560" i="20"/>
  <c r="F448" i="20"/>
  <c r="G607" i="20"/>
  <c r="G604" i="20"/>
  <c r="G610" i="20"/>
  <c r="C523" i="20"/>
  <c r="C522" i="20"/>
  <c r="I506" i="20"/>
  <c r="O656" i="20"/>
  <c r="O657" i="20" s="1"/>
  <c r="N657" i="20"/>
  <c r="D537" i="20"/>
  <c r="D483" i="20"/>
  <c r="D513" i="20"/>
  <c r="N537" i="20"/>
  <c r="N483" i="20"/>
  <c r="N513" i="20"/>
  <c r="C552" i="20"/>
  <c r="C596" i="20"/>
  <c r="C595" i="20"/>
  <c r="C553" i="20"/>
  <c r="C603" i="20"/>
  <c r="N456" i="20"/>
  <c r="G513" i="20"/>
  <c r="G483" i="20"/>
  <c r="G537" i="20"/>
  <c r="I464" i="20"/>
  <c r="B506" i="20"/>
  <c r="D625" i="20"/>
  <c r="D627" i="20" s="1"/>
  <c r="E624" i="20"/>
  <c r="H537" i="20"/>
  <c r="H483" i="20"/>
  <c r="H513" i="20"/>
  <c r="F513" i="20"/>
  <c r="F483" i="20"/>
  <c r="F537" i="20"/>
  <c r="H530" i="20"/>
  <c r="B537" i="20"/>
  <c r="B513" i="20"/>
  <c r="B514" i="20" s="1"/>
  <c r="J537" i="20"/>
  <c r="B456" i="20"/>
  <c r="C599" i="20"/>
  <c r="F456" i="20"/>
  <c r="H632" i="20"/>
  <c r="G633" i="20"/>
  <c r="G635" i="20" s="1"/>
  <c r="K610" i="20"/>
  <c r="K607" i="20"/>
  <c r="I636" i="20"/>
  <c r="H637" i="20"/>
  <c r="H639" i="20" s="1"/>
  <c r="G523" i="20"/>
  <c r="G522" i="20"/>
  <c r="N448" i="20"/>
  <c r="O560" i="20"/>
  <c r="O448" i="20"/>
  <c r="O447" i="20"/>
  <c r="O497" i="20"/>
  <c r="O537" i="20"/>
  <c r="O538" i="20" s="1"/>
  <c r="O513" i="20"/>
  <c r="O483" i="20"/>
  <c r="H641" i="20"/>
  <c r="H643" i="20" s="1"/>
  <c r="I640" i="20"/>
  <c r="M448" i="20"/>
  <c r="M611" i="20"/>
  <c r="M447" i="20"/>
  <c r="M497" i="20"/>
  <c r="M552" i="20"/>
  <c r="F522" i="20"/>
  <c r="G448" i="20"/>
  <c r="H464" i="20"/>
  <c r="H456" i="20"/>
  <c r="G456" i="20"/>
  <c r="G447" i="20"/>
  <c r="D507" i="20"/>
  <c r="D506" i="20"/>
  <c r="I607" i="20"/>
  <c r="I604" i="20"/>
  <c r="I610" i="20"/>
  <c r="E611" i="20"/>
  <c r="E448" i="20"/>
  <c r="E447" i="20"/>
  <c r="E497" i="20"/>
  <c r="E560" i="20"/>
  <c r="E552" i="20"/>
  <c r="C560" i="20"/>
  <c r="C448" i="20"/>
  <c r="C447" i="20"/>
  <c r="C497" i="20"/>
  <c r="D456" i="20"/>
  <c r="F611" i="20"/>
  <c r="H604" i="20"/>
  <c r="H610" i="20"/>
  <c r="C506" i="20"/>
  <c r="L595" i="20"/>
  <c r="L603" i="20"/>
  <c r="L553" i="20"/>
  <c r="L552" i="20"/>
  <c r="L596" i="20"/>
  <c r="L566" i="20"/>
  <c r="I537" i="20"/>
  <c r="I538" i="20" s="1"/>
  <c r="I513" i="20"/>
  <c r="I483" i="20"/>
  <c r="J483" i="20"/>
  <c r="K531" i="20"/>
  <c r="L448" i="20"/>
  <c r="L611" i="20"/>
  <c r="L447" i="20"/>
  <c r="L497" i="20"/>
  <c r="L523" i="20"/>
  <c r="L522" i="20"/>
  <c r="K611" i="20"/>
  <c r="K448" i="20"/>
  <c r="K447" i="20"/>
  <c r="K497" i="20"/>
  <c r="M610" i="20"/>
  <c r="M607" i="20"/>
  <c r="O456" i="20"/>
  <c r="O464" i="20"/>
  <c r="E491" i="20"/>
  <c r="C507" i="20"/>
  <c r="N522" i="20"/>
  <c r="D553" i="20"/>
  <c r="L456" i="20"/>
  <c r="J498" i="20"/>
  <c r="F506" i="20"/>
  <c r="H448" i="20"/>
  <c r="E507" i="20"/>
  <c r="K538" i="20"/>
  <c r="F607" i="20"/>
  <c r="F604" i="20"/>
  <c r="F610" i="20"/>
  <c r="D560" i="20"/>
  <c r="D611" i="20"/>
  <c r="D448" i="20"/>
  <c r="D447" i="20"/>
  <c r="D497" i="20"/>
  <c r="D552" i="20"/>
  <c r="O552" i="20"/>
  <c r="O596" i="20"/>
  <c r="O595" i="20"/>
  <c r="O553" i="20"/>
  <c r="O603" i="20"/>
  <c r="N603" i="20"/>
  <c r="N553" i="20"/>
  <c r="N552" i="20"/>
  <c r="N596" i="20"/>
  <c r="N595" i="20"/>
  <c r="L464" i="20"/>
  <c r="B560" i="20"/>
  <c r="D491" i="20"/>
  <c r="D490" i="20"/>
  <c r="M661" i="20"/>
  <c r="M663" i="20" s="1"/>
  <c r="N660" i="20"/>
  <c r="I456" i="20"/>
  <c r="B491" i="20"/>
  <c r="H498" i="20"/>
  <c r="K514" i="20"/>
  <c r="K515" i="20"/>
  <c r="L506" i="20"/>
  <c r="E607" i="20"/>
  <c r="E604" i="20"/>
  <c r="E610" i="20"/>
  <c r="D522" i="20"/>
  <c r="O530" i="20"/>
  <c r="B464" i="20"/>
  <c r="F491" i="20"/>
  <c r="F490" i="20"/>
  <c r="M483" i="20"/>
  <c r="O671" i="20"/>
  <c r="D523" i="20"/>
  <c r="L653" i="20"/>
  <c r="L655" i="20" s="1"/>
  <c r="M652" i="20"/>
  <c r="B611" i="20"/>
  <c r="B448" i="20"/>
  <c r="B497" i="20"/>
  <c r="B498" i="20" s="1"/>
  <c r="N464" i="20"/>
  <c r="C537" i="20"/>
  <c r="C513" i="20"/>
  <c r="C483" i="20"/>
  <c r="O566" i="20"/>
  <c r="B610" i="20"/>
  <c r="B607" i="20"/>
  <c r="M491" i="20"/>
  <c r="I522" i="20"/>
  <c r="N665" i="20"/>
  <c r="O664" i="20"/>
  <c r="O665" i="20" s="1"/>
  <c r="L599" i="20"/>
  <c r="J599" i="20"/>
  <c r="G506" i="20"/>
  <c r="G507" i="20"/>
  <c r="N566" i="20"/>
  <c r="H522" i="20"/>
  <c r="D464" i="20"/>
  <c r="E537" i="20"/>
  <c r="E513" i="20"/>
  <c r="E483" i="20"/>
  <c r="E464" i="20"/>
  <c r="C566" i="20"/>
  <c r="H507" i="20"/>
  <c r="M538" i="20"/>
  <c r="L589" i="19"/>
  <c r="N658" i="19"/>
  <c r="K545" i="19"/>
  <c r="G530" i="19"/>
  <c r="H558" i="19"/>
  <c r="L504" i="19"/>
  <c r="O556" i="19"/>
  <c r="K538" i="19"/>
  <c r="E537" i="19"/>
  <c r="O589" i="19"/>
  <c r="J504" i="19"/>
  <c r="K529" i="19"/>
  <c r="K557" i="19"/>
  <c r="M643" i="19"/>
  <c r="M537" i="19"/>
  <c r="J522" i="19"/>
  <c r="I530" i="19"/>
  <c r="G521" i="19"/>
  <c r="J589" i="19"/>
  <c r="B545" i="19"/>
  <c r="M573" i="19"/>
  <c r="L530" i="19"/>
  <c r="N538" i="19"/>
  <c r="M466" i="19"/>
  <c r="L511" i="19"/>
  <c r="M513" i="19" s="1"/>
  <c r="I658" i="19"/>
  <c r="J511" i="19"/>
  <c r="J551" i="19" s="1"/>
  <c r="H568" i="19"/>
  <c r="H466" i="19"/>
  <c r="M658" i="19"/>
  <c r="L505" i="19"/>
  <c r="M589" i="19"/>
  <c r="K643" i="19"/>
  <c r="I522" i="19"/>
  <c r="J529" i="19"/>
  <c r="E568" i="19"/>
  <c r="C558" i="19"/>
  <c r="M642" i="19"/>
  <c r="J545" i="19"/>
  <c r="L522" i="19"/>
  <c r="M557" i="19"/>
  <c r="J642" i="19"/>
  <c r="J645" i="19" s="1"/>
  <c r="K521" i="19"/>
  <c r="J597" i="19"/>
  <c r="J568" i="19"/>
  <c r="J658" i="19"/>
  <c r="AY125" i="19"/>
  <c r="B432" i="19" s="1"/>
  <c r="B420" i="19"/>
  <c r="B421" i="19" s="1"/>
  <c r="AM125" i="19"/>
  <c r="E432" i="19" s="1"/>
  <c r="E420" i="19"/>
  <c r="E421" i="19" s="1"/>
  <c r="AV125" i="19"/>
  <c r="C419" i="19"/>
  <c r="N125" i="19"/>
  <c r="L417" i="19"/>
  <c r="AA125" i="19"/>
  <c r="H432" i="19" s="1"/>
  <c r="H420" i="19"/>
  <c r="H421" i="19" s="1"/>
  <c r="AW125" i="19"/>
  <c r="C418" i="19"/>
  <c r="AJ125" i="19"/>
  <c r="F419" i="19"/>
  <c r="O125" i="19"/>
  <c r="K432" i="19" s="1"/>
  <c r="K420" i="19"/>
  <c r="K421" i="19" s="1"/>
  <c r="AK125" i="19"/>
  <c r="F418" i="19"/>
  <c r="X125" i="19"/>
  <c r="I419" i="19"/>
  <c r="R125" i="19"/>
  <c r="K429" i="19" s="1"/>
  <c r="K417" i="19"/>
  <c r="AR125" i="19"/>
  <c r="D419" i="19"/>
  <c r="Y125" i="19"/>
  <c r="I418" i="19"/>
  <c r="F125" i="19"/>
  <c r="N429" i="19" s="1"/>
  <c r="N417" i="19"/>
  <c r="AF125" i="19"/>
  <c r="G419" i="19"/>
  <c r="M125" i="19"/>
  <c r="L430" i="19" s="1"/>
  <c r="L418" i="19"/>
  <c r="T125" i="19"/>
  <c r="J419" i="19"/>
  <c r="AX125" i="19"/>
  <c r="C429" i="19" s="1"/>
  <c r="C417" i="19"/>
  <c r="L125" i="19"/>
  <c r="L419" i="19"/>
  <c r="H645" i="19"/>
  <c r="AL125" i="19"/>
  <c r="F417" i="19"/>
  <c r="Z125" i="19"/>
  <c r="I429" i="19" s="1"/>
  <c r="I417" i="19"/>
  <c r="B125" i="19"/>
  <c r="O430" i="19" s="1"/>
  <c r="O417" i="19"/>
  <c r="O420" i="19"/>
  <c r="O421" i="19" s="1"/>
  <c r="O719" i="18"/>
  <c r="O723" i="19"/>
  <c r="L665" i="19"/>
  <c r="K665" i="19"/>
  <c r="J665" i="19"/>
  <c r="I665" i="19"/>
  <c r="H665" i="19"/>
  <c r="G665" i="19"/>
  <c r="F665" i="19"/>
  <c r="E665" i="19"/>
  <c r="D665" i="19"/>
  <c r="O665" i="19"/>
  <c r="C665" i="19"/>
  <c r="M665" i="19"/>
  <c r="B665" i="19"/>
  <c r="N665" i="19"/>
  <c r="J512" i="19"/>
  <c r="N704" i="19"/>
  <c r="M705" i="19"/>
  <c r="M707" i="19" s="1"/>
  <c r="F658" i="19"/>
  <c r="J688" i="19"/>
  <c r="I689" i="19"/>
  <c r="I691" i="19" s="1"/>
  <c r="D642" i="19"/>
  <c r="D511" i="19"/>
  <c r="D466" i="19"/>
  <c r="O521" i="19"/>
  <c r="G537" i="19"/>
  <c r="K555" i="19"/>
  <c r="K570" i="19"/>
  <c r="F557" i="19"/>
  <c r="F572" i="19"/>
  <c r="N504" i="19"/>
  <c r="L558" i="19"/>
  <c r="L573" i="19"/>
  <c r="B653" i="19"/>
  <c r="B656" i="19"/>
  <c r="O653" i="19"/>
  <c r="O650" i="19"/>
  <c r="O663" i="19" s="1"/>
  <c r="M512" i="19"/>
  <c r="M551" i="19"/>
  <c r="O568" i="19"/>
  <c r="E521" i="19"/>
  <c r="I590" i="19"/>
  <c r="H556" i="19"/>
  <c r="H571" i="19"/>
  <c r="F597" i="19"/>
  <c r="J684" i="19"/>
  <c r="I685" i="19"/>
  <c r="I687" i="19" s="1"/>
  <c r="N557" i="19"/>
  <c r="N572" i="19"/>
  <c r="I529" i="19"/>
  <c r="C521" i="19"/>
  <c r="M645" i="19"/>
  <c r="K642" i="19"/>
  <c r="K511" i="19"/>
  <c r="K597" i="19"/>
  <c r="K466" i="19"/>
  <c r="J555" i="19"/>
  <c r="J570" i="19"/>
  <c r="B557" i="19"/>
  <c r="B572" i="19"/>
  <c r="C653" i="19"/>
  <c r="C650" i="19"/>
  <c r="C656" i="19"/>
  <c r="I597" i="19"/>
  <c r="I511" i="19"/>
  <c r="I466" i="19"/>
  <c r="I642" i="19"/>
  <c r="I645" i="19" s="1"/>
  <c r="F568" i="19"/>
  <c r="F521" i="19"/>
  <c r="E632" i="19"/>
  <c r="E590" i="19"/>
  <c r="E589" i="19"/>
  <c r="E649" i="19"/>
  <c r="E634" i="19"/>
  <c r="N653" i="19"/>
  <c r="N650" i="19"/>
  <c r="N656" i="19"/>
  <c r="D556" i="19"/>
  <c r="D571" i="19"/>
  <c r="J466" i="19"/>
  <c r="O597" i="19"/>
  <c r="L656" i="19"/>
  <c r="L653" i="19"/>
  <c r="C589" i="19"/>
  <c r="N709" i="19"/>
  <c r="N711" i="19" s="1"/>
  <c r="O708" i="19"/>
  <c r="O709" i="19" s="1"/>
  <c r="N642" i="19"/>
  <c r="N645" i="19" s="1"/>
  <c r="N545" i="19"/>
  <c r="N511" i="19"/>
  <c r="N597" i="19"/>
  <c r="N466" i="19"/>
  <c r="B504" i="19"/>
  <c r="D545" i="19"/>
  <c r="H545" i="19"/>
  <c r="G529" i="19"/>
  <c r="C568" i="19"/>
  <c r="I656" i="19"/>
  <c r="I653" i="19"/>
  <c r="G632" i="19"/>
  <c r="G590" i="19"/>
  <c r="G589" i="19"/>
  <c r="G649" i="19"/>
  <c r="G603" i="19"/>
  <c r="G634" i="19"/>
  <c r="F555" i="19"/>
  <c r="F570" i="19"/>
  <c r="C597" i="19"/>
  <c r="M653" i="19"/>
  <c r="M656" i="19"/>
  <c r="M650" i="19"/>
  <c r="B597" i="19"/>
  <c r="B511" i="19"/>
  <c r="D504" i="19"/>
  <c r="H551" i="19"/>
  <c r="H512" i="19"/>
  <c r="B521" i="19"/>
  <c r="L529" i="19"/>
  <c r="O545" i="19"/>
  <c r="I589" i="19"/>
  <c r="E603" i="19"/>
  <c r="I504" i="19"/>
  <c r="K692" i="19"/>
  <c r="J693" i="19"/>
  <c r="J695" i="19" s="1"/>
  <c r="G568" i="19"/>
  <c r="L570" i="19"/>
  <c r="L555" i="19"/>
  <c r="J650" i="19"/>
  <c r="J656" i="19"/>
  <c r="J653" i="19"/>
  <c r="D505" i="19"/>
  <c r="B529" i="19"/>
  <c r="G504" i="19"/>
  <c r="L537" i="19"/>
  <c r="N537" i="19"/>
  <c r="E677" i="19"/>
  <c r="E679" i="19" s="1"/>
  <c r="F676" i="19"/>
  <c r="F632" i="19"/>
  <c r="F590" i="19"/>
  <c r="F589" i="19"/>
  <c r="F649" i="19"/>
  <c r="F634" i="19"/>
  <c r="D653" i="19"/>
  <c r="D650" i="19"/>
  <c r="D656" i="19"/>
  <c r="M701" i="19"/>
  <c r="M703" i="19" s="1"/>
  <c r="N700" i="19"/>
  <c r="E644" i="19"/>
  <c r="E643" i="19"/>
  <c r="E505" i="19"/>
  <c r="E504" i="19"/>
  <c r="D645" i="19"/>
  <c r="I568" i="19"/>
  <c r="I521" i="19"/>
  <c r="O537" i="19"/>
  <c r="C545" i="19"/>
  <c r="L466" i="19"/>
  <c r="K568" i="19"/>
  <c r="O658" i="19"/>
  <c r="K697" i="19"/>
  <c r="K699" i="19" s="1"/>
  <c r="L696" i="19"/>
  <c r="F642" i="19"/>
  <c r="F511" i="19"/>
  <c r="F466" i="19"/>
  <c r="C529" i="19"/>
  <c r="C466" i="19"/>
  <c r="D673" i="19"/>
  <c r="D675" i="19" s="1"/>
  <c r="E672" i="19"/>
  <c r="O644" i="19"/>
  <c r="O643" i="19"/>
  <c r="O505" i="19"/>
  <c r="O504" i="19"/>
  <c r="I545" i="19"/>
  <c r="L521" i="19"/>
  <c r="G557" i="19"/>
  <c r="G572" i="19"/>
  <c r="F537" i="19"/>
  <c r="D537" i="19"/>
  <c r="N529" i="19"/>
  <c r="O466" i="19"/>
  <c r="K537" i="19"/>
  <c r="F529" i="19"/>
  <c r="O719" i="19"/>
  <c r="O715" i="19"/>
  <c r="M570" i="19"/>
  <c r="M555" i="19"/>
  <c r="C644" i="19"/>
  <c r="C643" i="19"/>
  <c r="C505" i="19"/>
  <c r="C504" i="19"/>
  <c r="H632" i="19"/>
  <c r="H590" i="19"/>
  <c r="H589" i="19"/>
  <c r="H649" i="19"/>
  <c r="H634" i="19"/>
  <c r="F643" i="19"/>
  <c r="F644" i="19"/>
  <c r="F505" i="19"/>
  <c r="F504" i="19"/>
  <c r="E658" i="19"/>
  <c r="E642" i="19"/>
  <c r="E597" i="19"/>
  <c r="E511" i="19"/>
  <c r="E466" i="19"/>
  <c r="D521" i="19"/>
  <c r="O511" i="19"/>
  <c r="G642" i="19"/>
  <c r="G645" i="19" s="1"/>
  <c r="G511" i="19"/>
  <c r="H513" i="19" s="1"/>
  <c r="G466" i="19"/>
  <c r="G545" i="19"/>
  <c r="H680" i="19"/>
  <c r="G681" i="19"/>
  <c r="G683" i="19" s="1"/>
  <c r="H555" i="19"/>
  <c r="H570" i="19"/>
  <c r="E573" i="19"/>
  <c r="E558" i="19"/>
  <c r="D529" i="19"/>
  <c r="I556" i="19"/>
  <c r="I571" i="19"/>
  <c r="D573" i="19"/>
  <c r="D558" i="19"/>
  <c r="K544" i="15"/>
  <c r="F549" i="15"/>
  <c r="F572" i="15" s="1"/>
  <c r="O715" i="18"/>
  <c r="O714" i="18"/>
  <c r="C551" i="18"/>
  <c r="C512" i="18"/>
  <c r="L665" i="18"/>
  <c r="K665" i="18"/>
  <c r="J665" i="18"/>
  <c r="I665" i="18"/>
  <c r="H665" i="18"/>
  <c r="G665" i="18"/>
  <c r="F665" i="18"/>
  <c r="E665" i="18"/>
  <c r="D665" i="18"/>
  <c r="O665" i="18"/>
  <c r="C665" i="18"/>
  <c r="N665" i="18"/>
  <c r="B665" i="18"/>
  <c r="M665" i="18"/>
  <c r="N555" i="18"/>
  <c r="N570" i="18"/>
  <c r="N521" i="18"/>
  <c r="B545" i="18"/>
  <c r="E677" i="18"/>
  <c r="E679" i="18" s="1"/>
  <c r="F676" i="18"/>
  <c r="N642" i="18"/>
  <c r="N645" i="18" s="1"/>
  <c r="N597" i="18"/>
  <c r="N511" i="18"/>
  <c r="N466" i="18"/>
  <c r="E570" i="18"/>
  <c r="E555" i="18"/>
  <c r="G644" i="18"/>
  <c r="G643" i="18"/>
  <c r="G505" i="18"/>
  <c r="G504" i="18"/>
  <c r="I649" i="18"/>
  <c r="I634" i="18"/>
  <c r="I632" i="18"/>
  <c r="I603" i="18"/>
  <c r="I590" i="18"/>
  <c r="I589" i="18"/>
  <c r="L597" i="18"/>
  <c r="H681" i="18"/>
  <c r="H683" i="18" s="1"/>
  <c r="I680" i="18"/>
  <c r="N568" i="18"/>
  <c r="G522" i="18"/>
  <c r="G521" i="18"/>
  <c r="K645" i="18"/>
  <c r="D573" i="18"/>
  <c r="D558" i="18"/>
  <c r="K568" i="18"/>
  <c r="K555" i="18"/>
  <c r="K570" i="18"/>
  <c r="L589" i="18"/>
  <c r="M466" i="18"/>
  <c r="E545" i="18"/>
  <c r="N545" i="18"/>
  <c r="K420" i="18"/>
  <c r="K421" i="18" s="1"/>
  <c r="O125" i="18"/>
  <c r="L429" i="18" s="1"/>
  <c r="H545" i="18"/>
  <c r="F558" i="18"/>
  <c r="F572" i="18"/>
  <c r="F557" i="18"/>
  <c r="F640" i="18"/>
  <c r="F639" i="18"/>
  <c r="F433" i="18"/>
  <c r="K545" i="18"/>
  <c r="C644" i="18"/>
  <c r="C643" i="18"/>
  <c r="C505" i="18"/>
  <c r="C504" i="18"/>
  <c r="B555" i="18"/>
  <c r="B570" i="18"/>
  <c r="J571" i="18"/>
  <c r="J556" i="18"/>
  <c r="K697" i="18"/>
  <c r="K699" i="18" s="1"/>
  <c r="L696" i="18"/>
  <c r="O537" i="18"/>
  <c r="O568" i="18"/>
  <c r="H571" i="18"/>
  <c r="H556" i="18"/>
  <c r="B558" i="18"/>
  <c r="B573" i="18"/>
  <c r="O570" i="18"/>
  <c r="O555" i="18"/>
  <c r="O704" i="18"/>
  <c r="O705" i="18" s="1"/>
  <c r="N705" i="18"/>
  <c r="N707" i="18" s="1"/>
  <c r="B634" i="18"/>
  <c r="B632" i="18"/>
  <c r="B589" i="18"/>
  <c r="B649" i="18"/>
  <c r="C650" i="18" s="1"/>
  <c r="C568" i="18"/>
  <c r="B597" i="18"/>
  <c r="B511" i="18"/>
  <c r="C513" i="18" s="1"/>
  <c r="H656" i="18"/>
  <c r="H653" i="18"/>
  <c r="G573" i="18"/>
  <c r="G558" i="18"/>
  <c r="C590" i="18"/>
  <c r="N572" i="18"/>
  <c r="N557" i="18"/>
  <c r="L537" i="18"/>
  <c r="J642" i="18"/>
  <c r="J645" i="18" s="1"/>
  <c r="J597" i="18"/>
  <c r="J511" i="18"/>
  <c r="K513" i="18" s="1"/>
  <c r="J466" i="18"/>
  <c r="D572" i="18"/>
  <c r="D557" i="18"/>
  <c r="M573" i="18"/>
  <c r="M558" i="18"/>
  <c r="AS125" i="18"/>
  <c r="D430" i="18" s="1"/>
  <c r="D418" i="18"/>
  <c r="AQ125" i="18"/>
  <c r="D432" i="18" s="1"/>
  <c r="D420" i="18"/>
  <c r="D421" i="18" s="1"/>
  <c r="L640" i="18"/>
  <c r="L639" i="18"/>
  <c r="L433" i="18"/>
  <c r="B417" i="18"/>
  <c r="BB125" i="18"/>
  <c r="B429" i="18" s="1"/>
  <c r="H420" i="18"/>
  <c r="H421" i="18" s="1"/>
  <c r="AA125" i="18"/>
  <c r="N573" i="18"/>
  <c r="N558" i="18"/>
  <c r="M603" i="18"/>
  <c r="M634" i="18"/>
  <c r="M632" i="18"/>
  <c r="M590" i="18"/>
  <c r="M649" i="18"/>
  <c r="M589" i="18"/>
  <c r="E632" i="18"/>
  <c r="E589" i="18"/>
  <c r="E649" i="18"/>
  <c r="E603" i="18"/>
  <c r="E634" i="18"/>
  <c r="E590" i="18"/>
  <c r="D673" i="18"/>
  <c r="D675" i="18" s="1"/>
  <c r="E672" i="18"/>
  <c r="L701" i="18"/>
  <c r="L703" i="18" s="1"/>
  <c r="M700" i="18"/>
  <c r="D642" i="18"/>
  <c r="D645" i="18" s="1"/>
  <c r="D466" i="18"/>
  <c r="D511" i="18"/>
  <c r="E538" i="18"/>
  <c r="E537" i="18"/>
  <c r="N537" i="18"/>
  <c r="H558" i="18"/>
  <c r="H573" i="18"/>
  <c r="H589" i="18"/>
  <c r="I572" i="18"/>
  <c r="I557" i="18"/>
  <c r="C653" i="18"/>
  <c r="C656" i="18"/>
  <c r="B504" i="18"/>
  <c r="L568" i="18"/>
  <c r="M645" i="18"/>
  <c r="C573" i="18"/>
  <c r="C558" i="18"/>
  <c r="J537" i="18"/>
  <c r="J504" i="18"/>
  <c r="F571" i="18"/>
  <c r="F556" i="18"/>
  <c r="L656" i="18"/>
  <c r="L653" i="18"/>
  <c r="L650" i="18"/>
  <c r="I645" i="18"/>
  <c r="AG125" i="18"/>
  <c r="G430" i="18" s="1"/>
  <c r="G418" i="18"/>
  <c r="G420" i="18"/>
  <c r="G421" i="18" s="1"/>
  <c r="AE125" i="18"/>
  <c r="G432" i="18" s="1"/>
  <c r="E417" i="18"/>
  <c r="AP125" i="18"/>
  <c r="E430" i="18" s="1"/>
  <c r="O723" i="18"/>
  <c r="H505" i="18"/>
  <c r="J685" i="18"/>
  <c r="J687" i="18" s="1"/>
  <c r="K684" i="18"/>
  <c r="E658" i="18"/>
  <c r="E642" i="18"/>
  <c r="E645" i="18" s="1"/>
  <c r="E597" i="18"/>
  <c r="E511" i="18"/>
  <c r="E466" i="18"/>
  <c r="G571" i="18"/>
  <c r="G556" i="18"/>
  <c r="K571" i="18"/>
  <c r="K556" i="18"/>
  <c r="H572" i="18"/>
  <c r="H557" i="18"/>
  <c r="M529" i="18"/>
  <c r="E572" i="18"/>
  <c r="E557" i="18"/>
  <c r="H570" i="18"/>
  <c r="H555" i="18"/>
  <c r="L521" i="18"/>
  <c r="K656" i="18"/>
  <c r="K653" i="18"/>
  <c r="D545" i="18"/>
  <c r="U125" i="18"/>
  <c r="J430" i="18" s="1"/>
  <c r="J418" i="18"/>
  <c r="J420" i="18"/>
  <c r="J421" i="18" s="1"/>
  <c r="S125" i="18"/>
  <c r="J432" i="18" s="1"/>
  <c r="AD125" i="18"/>
  <c r="H417" i="18"/>
  <c r="AZ125" i="18"/>
  <c r="B431" i="18" s="1"/>
  <c r="B419" i="18"/>
  <c r="N420" i="18"/>
  <c r="N421" i="18" s="1"/>
  <c r="C125" i="18"/>
  <c r="F530" i="18"/>
  <c r="F529" i="18"/>
  <c r="J557" i="18"/>
  <c r="J572" i="18"/>
  <c r="M570" i="18"/>
  <c r="M555" i="18"/>
  <c r="D556" i="18"/>
  <c r="D571" i="18"/>
  <c r="C557" i="18"/>
  <c r="C572" i="18"/>
  <c r="M418" i="18"/>
  <c r="I125" i="18"/>
  <c r="M430" i="18" s="1"/>
  <c r="G125" i="18"/>
  <c r="M432" i="18" s="1"/>
  <c r="M420" i="18"/>
  <c r="M421" i="18" s="1"/>
  <c r="K417" i="18"/>
  <c r="R125" i="18"/>
  <c r="K429" i="18" s="1"/>
  <c r="E419" i="18"/>
  <c r="AN125" i="18"/>
  <c r="E431" i="18" s="1"/>
  <c r="I639" i="18"/>
  <c r="I640" i="18"/>
  <c r="I433" i="18"/>
  <c r="H658" i="18"/>
  <c r="H642" i="18"/>
  <c r="H645" i="18" s="1"/>
  <c r="H511" i="18"/>
  <c r="I513" i="18" s="1"/>
  <c r="H466" i="18"/>
  <c r="L555" i="18"/>
  <c r="L570" i="18"/>
  <c r="I512" i="18"/>
  <c r="I551" i="18"/>
  <c r="N709" i="18"/>
  <c r="N711" i="18" s="1"/>
  <c r="O708" i="18"/>
  <c r="O709" i="18" s="1"/>
  <c r="O642" i="18"/>
  <c r="O597" i="18"/>
  <c r="O511" i="18"/>
  <c r="O466" i="18"/>
  <c r="O504" i="18"/>
  <c r="I521" i="18"/>
  <c r="I522" i="18"/>
  <c r="H521" i="18"/>
  <c r="D505" i="18"/>
  <c r="K551" i="18"/>
  <c r="K512" i="18"/>
  <c r="G551" i="18"/>
  <c r="G513" i="18"/>
  <c r="G512" i="18"/>
  <c r="M521" i="18"/>
  <c r="E571" i="18"/>
  <c r="E556" i="18"/>
  <c r="J573" i="18"/>
  <c r="J558" i="18"/>
  <c r="N417" i="18"/>
  <c r="F125" i="18"/>
  <c r="N429" i="18" s="1"/>
  <c r="H419" i="18"/>
  <c r="AB125" i="18"/>
  <c r="H431" i="18" s="1"/>
  <c r="G632" i="18"/>
  <c r="G590" i="18"/>
  <c r="G589" i="18"/>
  <c r="G649" i="18"/>
  <c r="H650" i="18" s="1"/>
  <c r="G634" i="18"/>
  <c r="G603" i="18"/>
  <c r="H590" i="18"/>
  <c r="H597" i="18"/>
  <c r="K573" i="18"/>
  <c r="K558" i="18"/>
  <c r="L573" i="18"/>
  <c r="L558" i="18"/>
  <c r="L556" i="18"/>
  <c r="L571" i="18"/>
  <c r="E522" i="18"/>
  <c r="E521" i="18"/>
  <c r="B557" i="18"/>
  <c r="B572" i="18"/>
  <c r="G537" i="18"/>
  <c r="G538" i="18"/>
  <c r="G570" i="18"/>
  <c r="G555" i="18"/>
  <c r="L572" i="18"/>
  <c r="L557" i="18"/>
  <c r="K419" i="18"/>
  <c r="P125" i="18"/>
  <c r="K431" i="18" s="1"/>
  <c r="C545" i="18"/>
  <c r="N634" i="18"/>
  <c r="N632" i="18"/>
  <c r="N590" i="18"/>
  <c r="N589" i="18"/>
  <c r="N649" i="18"/>
  <c r="O653" i="18"/>
  <c r="M572" i="18"/>
  <c r="M557" i="18"/>
  <c r="I466" i="18"/>
  <c r="F570" i="18"/>
  <c r="F555" i="18"/>
  <c r="I573" i="18"/>
  <c r="I558" i="18"/>
  <c r="C538" i="18"/>
  <c r="C537" i="18"/>
  <c r="K572" i="18"/>
  <c r="K557" i="18"/>
  <c r="E573" i="18"/>
  <c r="E558" i="18"/>
  <c r="I570" i="18"/>
  <c r="I555" i="18"/>
  <c r="N556" i="18"/>
  <c r="N571" i="18"/>
  <c r="D125" i="18"/>
  <c r="N431" i="18" s="1"/>
  <c r="N419" i="18"/>
  <c r="F545" i="18"/>
  <c r="O432" i="18"/>
  <c r="O429" i="18"/>
  <c r="I545" i="18"/>
  <c r="D634" i="18"/>
  <c r="D632" i="18"/>
  <c r="D590" i="18"/>
  <c r="D649" i="18"/>
  <c r="D589" i="18"/>
  <c r="D603" i="18"/>
  <c r="K688" i="18"/>
  <c r="J689" i="18"/>
  <c r="J691" i="18" s="1"/>
  <c r="O571" i="18"/>
  <c r="O556" i="18"/>
  <c r="J590" i="18"/>
  <c r="J649" i="18"/>
  <c r="J634" i="18"/>
  <c r="J632" i="18"/>
  <c r="J589" i="18"/>
  <c r="J555" i="18"/>
  <c r="J570" i="18"/>
  <c r="C570" i="18"/>
  <c r="C555" i="18"/>
  <c r="L642" i="18"/>
  <c r="L645" i="18" s="1"/>
  <c r="L511" i="18"/>
  <c r="L466" i="18"/>
  <c r="L529" i="18"/>
  <c r="F653" i="18"/>
  <c r="F656" i="18"/>
  <c r="D530" i="18"/>
  <c r="D529" i="18"/>
  <c r="F551" i="18"/>
  <c r="F513" i="18"/>
  <c r="F512" i="18"/>
  <c r="G572" i="18"/>
  <c r="G557" i="18"/>
  <c r="H529" i="18"/>
  <c r="H530" i="18"/>
  <c r="B556" i="18"/>
  <c r="B571" i="18"/>
  <c r="O658" i="18"/>
  <c r="C571" i="18"/>
  <c r="C556" i="18"/>
  <c r="J603" i="18"/>
  <c r="O645" i="18"/>
  <c r="L504" i="18"/>
  <c r="F590" i="18"/>
  <c r="I571" i="18"/>
  <c r="I556" i="18"/>
  <c r="M571" i="18"/>
  <c r="M556" i="18"/>
  <c r="O521" i="18"/>
  <c r="H537" i="18"/>
  <c r="M551" i="18"/>
  <c r="M512" i="18"/>
  <c r="D555" i="18"/>
  <c r="D570" i="18"/>
  <c r="C640" i="18"/>
  <c r="C639" i="18"/>
  <c r="C433" i="18"/>
  <c r="E548" i="15"/>
  <c r="E556" i="15" s="1"/>
  <c r="C549" i="15"/>
  <c r="C572" i="15" s="1"/>
  <c r="H430" i="15"/>
  <c r="O417" i="15"/>
  <c r="F417" i="15"/>
  <c r="C432" i="15"/>
  <c r="C639" i="15" s="1"/>
  <c r="D432" i="15"/>
  <c r="D639" i="15" s="1"/>
  <c r="G432" i="15"/>
  <c r="G639" i="15" s="1"/>
  <c r="K417" i="15"/>
  <c r="J432" i="15"/>
  <c r="J639" i="15" s="1"/>
  <c r="C420" i="15"/>
  <c r="C421" i="15" s="1"/>
  <c r="D430" i="15"/>
  <c r="E430" i="15"/>
  <c r="K535" i="17"/>
  <c r="D534" i="17"/>
  <c r="I536" i="17"/>
  <c r="K534" i="17"/>
  <c r="B536" i="17"/>
  <c r="D535" i="17"/>
  <c r="L639" i="15"/>
  <c r="L640" i="15"/>
  <c r="N639" i="15"/>
  <c r="N640" i="15"/>
  <c r="F639" i="15"/>
  <c r="F640" i="15"/>
  <c r="I639" i="15"/>
  <c r="I640" i="15"/>
  <c r="M640" i="15"/>
  <c r="M639" i="15"/>
  <c r="B639" i="15"/>
  <c r="B640" i="15"/>
  <c r="E534" i="17"/>
  <c r="G536" i="17"/>
  <c r="E535" i="17"/>
  <c r="B533" i="17"/>
  <c r="J534" i="17"/>
  <c r="G534" i="17"/>
  <c r="L533" i="17"/>
  <c r="M533" i="17"/>
  <c r="I533" i="17"/>
  <c r="H535" i="17"/>
  <c r="I535" i="17"/>
  <c r="I534" i="17"/>
  <c r="B535" i="17"/>
  <c r="E536" i="17"/>
  <c r="M535" i="17"/>
  <c r="D533" i="17"/>
  <c r="J535" i="17"/>
  <c r="F536" i="17"/>
  <c r="N534" i="17"/>
  <c r="J533" i="17"/>
  <c r="H533" i="17"/>
  <c r="O534" i="17"/>
  <c r="M536" i="17"/>
  <c r="F533" i="17"/>
  <c r="G533" i="17"/>
  <c r="C533" i="17"/>
  <c r="H420" i="17"/>
  <c r="H598" i="17"/>
  <c r="H599" i="17"/>
  <c r="E533" i="17"/>
  <c r="I420" i="17"/>
  <c r="I598" i="17"/>
  <c r="I599" i="17"/>
  <c r="D420" i="17"/>
  <c r="D598" i="17"/>
  <c r="D599" i="17"/>
  <c r="K598" i="17"/>
  <c r="K599" i="17"/>
  <c r="B420" i="17"/>
  <c r="B598" i="17"/>
  <c r="B599" i="17"/>
  <c r="O536" i="17"/>
  <c r="C420" i="17"/>
  <c r="C598" i="17"/>
  <c r="C599" i="17"/>
  <c r="N535" i="17"/>
  <c r="J420" i="17"/>
  <c r="J598" i="17"/>
  <c r="J599" i="17"/>
  <c r="N420" i="17"/>
  <c r="N598" i="17"/>
  <c r="N599" i="17"/>
  <c r="F598" i="17"/>
  <c r="F599" i="17"/>
  <c r="M420" i="17"/>
  <c r="M599" i="17"/>
  <c r="M598" i="17"/>
  <c r="H536" i="17"/>
  <c r="E420" i="17"/>
  <c r="E598" i="17"/>
  <c r="E599" i="17"/>
  <c r="G420" i="17"/>
  <c r="G598" i="17"/>
  <c r="G599" i="17"/>
  <c r="C534" i="17"/>
  <c r="L535" i="17"/>
  <c r="O535" i="17"/>
  <c r="H534" i="17"/>
  <c r="O599" i="17"/>
  <c r="L534" i="17"/>
  <c r="O420" i="17"/>
  <c r="O598" i="17"/>
  <c r="D566" i="17"/>
  <c r="D595" i="17"/>
  <c r="D596" i="17"/>
  <c r="M566" i="17"/>
  <c r="M596" i="17"/>
  <c r="M595" i="17"/>
  <c r="I595" i="17"/>
  <c r="I596" i="17"/>
  <c r="F603" i="17"/>
  <c r="F610" i="17" s="1"/>
  <c r="F595" i="17"/>
  <c r="F596" i="17"/>
  <c r="B595" i="17"/>
  <c r="B596" i="17"/>
  <c r="L595" i="17"/>
  <c r="L596" i="17"/>
  <c r="H566" i="17"/>
  <c r="H595" i="17"/>
  <c r="H596" i="17"/>
  <c r="J603" i="17"/>
  <c r="J610" i="17" s="1"/>
  <c r="J595" i="17"/>
  <c r="J596" i="17"/>
  <c r="G566" i="17"/>
  <c r="G595" i="17"/>
  <c r="G596" i="17"/>
  <c r="K566" i="17"/>
  <c r="K595" i="17"/>
  <c r="K596" i="17"/>
  <c r="E566" i="17"/>
  <c r="E595" i="17"/>
  <c r="E596" i="17"/>
  <c r="N595" i="17"/>
  <c r="N596" i="17"/>
  <c r="C595" i="17"/>
  <c r="C596" i="17"/>
  <c r="M534" i="17"/>
  <c r="K533" i="17"/>
  <c r="C536" i="17"/>
  <c r="F534" i="17"/>
  <c r="F535" i="17"/>
  <c r="K536" i="17"/>
  <c r="D536" i="17"/>
  <c r="N533" i="17"/>
  <c r="J536" i="17"/>
  <c r="C535" i="17"/>
  <c r="H476" i="17"/>
  <c r="L536" i="17"/>
  <c r="B534" i="17"/>
  <c r="I476" i="17"/>
  <c r="O533" i="17"/>
  <c r="F476" i="17"/>
  <c r="K476" i="17"/>
  <c r="E476" i="17"/>
  <c r="B476" i="17"/>
  <c r="O476" i="17"/>
  <c r="L476" i="17"/>
  <c r="G476" i="17"/>
  <c r="D476" i="17"/>
  <c r="N476" i="17"/>
  <c r="M476" i="17"/>
  <c r="C476" i="17"/>
  <c r="J476" i="17"/>
  <c r="K529" i="17"/>
  <c r="K530" i="17" s="1"/>
  <c r="M529" i="17"/>
  <c r="B529" i="17"/>
  <c r="B530" i="17" s="1"/>
  <c r="I529" i="17"/>
  <c r="G529" i="17"/>
  <c r="E529" i="17"/>
  <c r="N529" i="17"/>
  <c r="J529" i="17"/>
  <c r="H529" i="17"/>
  <c r="F529" i="17"/>
  <c r="D529" i="17"/>
  <c r="L529" i="17"/>
  <c r="O530" i="17"/>
  <c r="C529" i="17"/>
  <c r="H521" i="17"/>
  <c r="H522" i="17" s="1"/>
  <c r="N521" i="17"/>
  <c r="B521" i="17"/>
  <c r="B522" i="17" s="1"/>
  <c r="M521" i="17"/>
  <c r="M522" i="17" s="1"/>
  <c r="J521" i="17"/>
  <c r="D521" i="17"/>
  <c r="D522" i="17" s="1"/>
  <c r="O521" i="17"/>
  <c r="E521" i="17"/>
  <c r="G521" i="17"/>
  <c r="L521" i="17"/>
  <c r="I521" i="17"/>
  <c r="C521" i="17"/>
  <c r="K521" i="17"/>
  <c r="F521" i="17"/>
  <c r="E483" i="17"/>
  <c r="J494" i="17"/>
  <c r="J550" i="15"/>
  <c r="J558" i="15" s="1"/>
  <c r="M407" i="17"/>
  <c r="M408" i="17" s="1"/>
  <c r="N483" i="17"/>
  <c r="M483" i="17"/>
  <c r="G483" i="17"/>
  <c r="D483" i="17"/>
  <c r="I483" i="17"/>
  <c r="C483" i="17"/>
  <c r="F483" i="17"/>
  <c r="K483" i="17"/>
  <c r="J483" i="17"/>
  <c r="O483" i="17"/>
  <c r="L483" i="17"/>
  <c r="H483" i="17"/>
  <c r="N406" i="17"/>
  <c r="N407" i="17"/>
  <c r="N408" i="17" s="1"/>
  <c r="O407" i="17"/>
  <c r="O408" i="17" s="1"/>
  <c r="O404" i="17"/>
  <c r="E493" i="17"/>
  <c r="N404" i="17"/>
  <c r="I642" i="15"/>
  <c r="N405" i="17"/>
  <c r="C548" i="15"/>
  <c r="C571" i="15" s="1"/>
  <c r="H547" i="15"/>
  <c r="H555" i="15" s="1"/>
  <c r="K433" i="17"/>
  <c r="K366" i="17"/>
  <c r="F681" i="15"/>
  <c r="F683" i="15" s="1"/>
  <c r="N493" i="17"/>
  <c r="O493" i="17"/>
  <c r="G495" i="17"/>
  <c r="O489" i="17"/>
  <c r="F366" i="17"/>
  <c r="F522" i="15"/>
  <c r="G522" i="15"/>
  <c r="H689" i="15"/>
  <c r="H691" i="15" s="1"/>
  <c r="J688" i="15"/>
  <c r="K688" i="15" s="1"/>
  <c r="F548" i="15"/>
  <c r="F556" i="15" s="1"/>
  <c r="G548" i="15"/>
  <c r="G556" i="15" s="1"/>
  <c r="I649" i="15"/>
  <c r="I656" i="15" s="1"/>
  <c r="C649" i="15"/>
  <c r="C653" i="15" s="1"/>
  <c r="F597" i="15"/>
  <c r="J644" i="15"/>
  <c r="H632" i="15"/>
  <c r="L632" i="15"/>
  <c r="K505" i="15"/>
  <c r="O416" i="17"/>
  <c r="I504" i="15"/>
  <c r="I590" i="15"/>
  <c r="L643" i="15"/>
  <c r="L645" i="15" s="1"/>
  <c r="D549" i="15"/>
  <c r="D572" i="15" s="1"/>
  <c r="O511" i="15"/>
  <c r="O512" i="15" s="1"/>
  <c r="M632" i="15"/>
  <c r="H538" i="15"/>
  <c r="E643" i="15"/>
  <c r="G466" i="15"/>
  <c r="I632" i="15"/>
  <c r="G658" i="15"/>
  <c r="L590" i="15"/>
  <c r="M603" i="15"/>
  <c r="K644" i="15"/>
  <c r="K645" i="15" s="1"/>
  <c r="H643" i="15"/>
  <c r="L529" i="15"/>
  <c r="O643" i="15"/>
  <c r="M504" i="15"/>
  <c r="AM125" i="15"/>
  <c r="F429" i="15" s="1"/>
  <c r="I496" i="17"/>
  <c r="C547" i="15"/>
  <c r="C570" i="15" s="1"/>
  <c r="H649" i="15"/>
  <c r="C494" i="17"/>
  <c r="M494" i="17"/>
  <c r="B549" i="15"/>
  <c r="B557" i="15" s="1"/>
  <c r="M466" i="15"/>
  <c r="H466" i="15"/>
  <c r="C489" i="17"/>
  <c r="G685" i="15"/>
  <c r="G687" i="15" s="1"/>
  <c r="H685" i="15"/>
  <c r="H687" i="15" s="1"/>
  <c r="E538" i="15"/>
  <c r="E603" i="17"/>
  <c r="E610" i="17" s="1"/>
  <c r="L521" i="15"/>
  <c r="I548" i="15"/>
  <c r="I556" i="15" s="1"/>
  <c r="M511" i="15"/>
  <c r="M512" i="15" s="1"/>
  <c r="L597" i="15"/>
  <c r="AB125" i="15"/>
  <c r="H432" i="15" s="1"/>
  <c r="F496" i="17"/>
  <c r="O374" i="17"/>
  <c r="L566" i="17"/>
  <c r="I553" i="17"/>
  <c r="K537" i="15"/>
  <c r="F603" i="15"/>
  <c r="F504" i="15"/>
  <c r="D511" i="15"/>
  <c r="D512" i="15" s="1"/>
  <c r="M642" i="15"/>
  <c r="G603" i="15"/>
  <c r="D642" i="15"/>
  <c r="N530" i="15"/>
  <c r="L568" i="15"/>
  <c r="L603" i="17"/>
  <c r="L607" i="17" s="1"/>
  <c r="H495" i="17"/>
  <c r="K549" i="15"/>
  <c r="K572" i="15" s="1"/>
  <c r="O529" i="15"/>
  <c r="F511" i="15"/>
  <c r="I634" i="15"/>
  <c r="M634" i="15"/>
  <c r="F530" i="15"/>
  <c r="D548" i="15"/>
  <c r="D571" i="15" s="1"/>
  <c r="I522" i="15"/>
  <c r="L603" i="15"/>
  <c r="L649" i="15"/>
  <c r="M650" i="15" s="1"/>
  <c r="O572" i="15"/>
  <c r="O504" i="15"/>
  <c r="M522" i="15"/>
  <c r="G496" i="17"/>
  <c r="O644" i="15"/>
  <c r="K504" i="15"/>
  <c r="F544" i="15"/>
  <c r="F545" i="15" s="1"/>
  <c r="C495" i="17"/>
  <c r="G649" i="15"/>
  <c r="G653" i="15" s="1"/>
  <c r="M538" i="15"/>
  <c r="K553" i="17"/>
  <c r="O466" i="15"/>
  <c r="O712" i="15"/>
  <c r="O713" i="15" s="1"/>
  <c r="O714" i="15" s="1"/>
  <c r="H634" i="15"/>
  <c r="M529" i="15"/>
  <c r="M590" i="15"/>
  <c r="M505" i="15"/>
  <c r="C644" i="15"/>
  <c r="C645" i="15" s="1"/>
  <c r="M496" i="17"/>
  <c r="I547" i="15"/>
  <c r="I570" i="15" s="1"/>
  <c r="D125" i="15"/>
  <c r="N431" i="15" s="1"/>
  <c r="D530" i="15"/>
  <c r="F632" i="15"/>
  <c r="J504" i="15"/>
  <c r="G590" i="15"/>
  <c r="M658" i="15"/>
  <c r="L589" i="15"/>
  <c r="M553" i="17"/>
  <c r="H680" i="15"/>
  <c r="I680" i="15" s="1"/>
  <c r="I603" i="17"/>
  <c r="I607" i="17" s="1"/>
  <c r="J538" i="15"/>
  <c r="J544" i="15"/>
  <c r="J545" i="15" s="1"/>
  <c r="F643" i="15"/>
  <c r="F644" i="15"/>
  <c r="O708" i="15"/>
  <c r="O709" i="15" s="1"/>
  <c r="O710" i="15" s="1"/>
  <c r="C632" i="15"/>
  <c r="G632" i="15"/>
  <c r="L466" i="15"/>
  <c r="O538" i="15"/>
  <c r="K530" i="15"/>
  <c r="I566" i="17"/>
  <c r="F649" i="15"/>
  <c r="F590" i="15"/>
  <c r="D603" i="15"/>
  <c r="I505" i="15"/>
  <c r="D649" i="15"/>
  <c r="D656" i="15" s="1"/>
  <c r="I544" i="15"/>
  <c r="I545" i="15" s="1"/>
  <c r="N538" i="15"/>
  <c r="J530" i="15"/>
  <c r="N545" i="15"/>
  <c r="I511" i="15"/>
  <c r="I512" i="15" s="1"/>
  <c r="N658" i="15"/>
  <c r="C505" i="15"/>
  <c r="B547" i="15"/>
  <c r="B570" i="15" s="1"/>
  <c r="J505" i="15"/>
  <c r="I643" i="15"/>
  <c r="K658" i="15"/>
  <c r="F505" i="15"/>
  <c r="I521" i="15"/>
  <c r="I644" i="15"/>
  <c r="D505" i="15"/>
  <c r="K603" i="17"/>
  <c r="K607" i="17" s="1"/>
  <c r="G553" i="17"/>
  <c r="G603" i="17"/>
  <c r="G607" i="17" s="1"/>
  <c r="M603" i="17"/>
  <c r="M607" i="17" s="1"/>
  <c r="F658" i="15"/>
  <c r="O537" i="15"/>
  <c r="J446" i="17"/>
  <c r="G644" i="15"/>
  <c r="G645" i="15" s="1"/>
  <c r="F566" i="17"/>
  <c r="I454" i="17"/>
  <c r="E549" i="15"/>
  <c r="E572" i="15" s="1"/>
  <c r="F553" i="17"/>
  <c r="D521" i="15"/>
  <c r="D544" i="15"/>
  <c r="J566" i="17"/>
  <c r="H553" i="17"/>
  <c r="F521" i="15"/>
  <c r="D538" i="15"/>
  <c r="L553" i="17"/>
  <c r="H494" i="17"/>
  <c r="O568" i="15"/>
  <c r="E530" i="15"/>
  <c r="C544" i="15"/>
  <c r="C545" i="15" s="1"/>
  <c r="H530" i="15"/>
  <c r="C522" i="15"/>
  <c r="O545" i="15"/>
  <c r="M530" i="15"/>
  <c r="J505" i="17"/>
  <c r="J553" i="17"/>
  <c r="F495" i="17"/>
  <c r="L522" i="15"/>
  <c r="H642" i="15"/>
  <c r="B544" i="15"/>
  <c r="B545" i="15" s="1"/>
  <c r="H511" i="15"/>
  <c r="O558" i="15"/>
  <c r="E544" i="15"/>
  <c r="E545" i="15" s="1"/>
  <c r="D466" i="15"/>
  <c r="H504" i="15"/>
  <c r="D632" i="15"/>
  <c r="B597" i="15"/>
  <c r="O522" i="15"/>
  <c r="H603" i="17"/>
  <c r="H607" i="17" s="1"/>
  <c r="K538" i="15"/>
  <c r="O566" i="17"/>
  <c r="C566" i="17"/>
  <c r="C658" i="15"/>
  <c r="C589" i="15"/>
  <c r="C603" i="17"/>
  <c r="C610" i="17" s="1"/>
  <c r="N522" i="15"/>
  <c r="H522" i="15"/>
  <c r="I493" i="17"/>
  <c r="O596" i="17"/>
  <c r="C597" i="15"/>
  <c r="E521" i="15"/>
  <c r="O603" i="17"/>
  <c r="O610" i="17" s="1"/>
  <c r="E494" i="17"/>
  <c r="B568" i="15"/>
  <c r="B511" i="15"/>
  <c r="B512" i="15" s="1"/>
  <c r="J549" i="15"/>
  <c r="J557" i="15" s="1"/>
  <c r="H537" i="15"/>
  <c r="G538" i="15"/>
  <c r="L511" i="15"/>
  <c r="L512" i="15" s="1"/>
  <c r="E489" i="17"/>
  <c r="E462" i="17"/>
  <c r="G489" i="17"/>
  <c r="K378" i="17"/>
  <c r="N489" i="17"/>
  <c r="F378" i="17"/>
  <c r="K426" i="17"/>
  <c r="F420" i="17"/>
  <c r="K360" i="17"/>
  <c r="F390" i="17"/>
  <c r="K372" i="17"/>
  <c r="K354" i="17"/>
  <c r="F439" i="17"/>
  <c r="F396" i="17"/>
  <c r="K408" i="17"/>
  <c r="K390" i="17"/>
  <c r="K439" i="17"/>
  <c r="F433" i="17"/>
  <c r="F360" i="17"/>
  <c r="K384" i="17"/>
  <c r="F426" i="17"/>
  <c r="K420" i="17"/>
  <c r="K396" i="17"/>
  <c r="F414" i="17"/>
  <c r="F372" i="17"/>
  <c r="F384" i="17"/>
  <c r="F454" i="17"/>
  <c r="G505" i="17"/>
  <c r="C454" i="17"/>
  <c r="D505" i="17"/>
  <c r="K462" i="17"/>
  <c r="K454" i="17"/>
  <c r="M489" i="17"/>
  <c r="L489" i="17"/>
  <c r="H489" i="17"/>
  <c r="O462" i="17"/>
  <c r="O495" i="17"/>
  <c r="E505" i="17"/>
  <c r="J489" i="17"/>
  <c r="M505" i="17"/>
  <c r="B462" i="17"/>
  <c r="B464" i="17" s="1"/>
  <c r="H462" i="17"/>
  <c r="N494" i="17"/>
  <c r="M495" i="17"/>
  <c r="H496" i="17"/>
  <c r="D496" i="17"/>
  <c r="D489" i="17"/>
  <c r="F494" i="17"/>
  <c r="N495" i="17"/>
  <c r="D495" i="17"/>
  <c r="G454" i="17"/>
  <c r="P609" i="17"/>
  <c r="K618" i="17" s="1"/>
  <c r="K622" i="17" s="1"/>
  <c r="H414" i="17"/>
  <c r="O670" i="17"/>
  <c r="O671" i="17"/>
  <c r="B603" i="17"/>
  <c r="C553" i="17"/>
  <c r="B489" i="17"/>
  <c r="B505" i="17"/>
  <c r="B408" i="17"/>
  <c r="N446" i="17"/>
  <c r="M462" i="17"/>
  <c r="F462" i="17"/>
  <c r="B494" i="17"/>
  <c r="H446" i="17"/>
  <c r="H493" i="17"/>
  <c r="M454" i="17"/>
  <c r="E629" i="17"/>
  <c r="E631" i="17" s="1"/>
  <c r="F628" i="17"/>
  <c r="H632" i="17"/>
  <c r="G633" i="17"/>
  <c r="G635" i="17" s="1"/>
  <c r="D454" i="17"/>
  <c r="L493" i="17"/>
  <c r="L446" i="17"/>
  <c r="D625" i="17"/>
  <c r="D627" i="17" s="1"/>
  <c r="E624" i="17"/>
  <c r="N656" i="17"/>
  <c r="M657" i="17"/>
  <c r="M659" i="17" s="1"/>
  <c r="F505" i="17"/>
  <c r="N505" i="17"/>
  <c r="N454" i="17"/>
  <c r="L462" i="17"/>
  <c r="I505" i="17"/>
  <c r="O496" i="17"/>
  <c r="B496" i="17"/>
  <c r="O494" i="17"/>
  <c r="O446" i="17"/>
  <c r="F408" i="17"/>
  <c r="C408" i="17"/>
  <c r="K414" i="17"/>
  <c r="K446" i="17"/>
  <c r="K493" i="17"/>
  <c r="E496" i="17"/>
  <c r="D446" i="17"/>
  <c r="D493" i="17"/>
  <c r="N496" i="17"/>
  <c r="C496" i="17"/>
  <c r="L454" i="17"/>
  <c r="B566" i="17"/>
  <c r="K494" i="17"/>
  <c r="L495" i="17"/>
  <c r="J496" i="17"/>
  <c r="I495" i="17"/>
  <c r="N462" i="17"/>
  <c r="G493" i="17"/>
  <c r="G446" i="17"/>
  <c r="B495" i="17"/>
  <c r="G408" i="17"/>
  <c r="N665" i="17"/>
  <c r="O664" i="17"/>
  <c r="O665" i="17" s="1"/>
  <c r="M661" i="17"/>
  <c r="M663" i="17" s="1"/>
  <c r="N660" i="17"/>
  <c r="E553" i="17"/>
  <c r="K644" i="17"/>
  <c r="J645" i="17"/>
  <c r="J647" i="17" s="1"/>
  <c r="K649" i="17"/>
  <c r="K651" i="17" s="1"/>
  <c r="L648" i="17"/>
  <c r="K505" i="17"/>
  <c r="C505" i="17"/>
  <c r="B454" i="17"/>
  <c r="B456" i="17" s="1"/>
  <c r="O454" i="17"/>
  <c r="L505" i="17"/>
  <c r="D494" i="17"/>
  <c r="G462" i="17"/>
  <c r="D462" i="17"/>
  <c r="I494" i="17"/>
  <c r="I446" i="17"/>
  <c r="M493" i="17"/>
  <c r="M446" i="17"/>
  <c r="I636" i="17"/>
  <c r="H637" i="17"/>
  <c r="H639" i="17" s="1"/>
  <c r="I489" i="17"/>
  <c r="N603" i="17"/>
  <c r="N553" i="17"/>
  <c r="N566" i="17"/>
  <c r="O553" i="17"/>
  <c r="F489" i="17"/>
  <c r="H454" i="17"/>
  <c r="E446" i="17"/>
  <c r="I408" i="17"/>
  <c r="J462" i="17"/>
  <c r="C462" i="17"/>
  <c r="I462" i="17"/>
  <c r="B446" i="17"/>
  <c r="B493" i="17"/>
  <c r="L494" i="17"/>
  <c r="F493" i="17"/>
  <c r="F446" i="17"/>
  <c r="H641" i="17"/>
  <c r="H643" i="17" s="1"/>
  <c r="I640" i="17"/>
  <c r="J495" i="17"/>
  <c r="J493" i="17"/>
  <c r="K495" i="17"/>
  <c r="L653" i="17"/>
  <c r="L655" i="17" s="1"/>
  <c r="M652" i="17"/>
  <c r="G494" i="17"/>
  <c r="K496" i="17"/>
  <c r="E495" i="17"/>
  <c r="J454" i="17"/>
  <c r="D603" i="17"/>
  <c r="D553" i="17"/>
  <c r="H505" i="17"/>
  <c r="O505" i="17"/>
  <c r="K489" i="17"/>
  <c r="E454" i="17"/>
  <c r="D414" i="17"/>
  <c r="C493" i="17"/>
  <c r="C446" i="17"/>
  <c r="N537" i="15"/>
  <c r="J522" i="15"/>
  <c r="L537" i="15"/>
  <c r="H544" i="15"/>
  <c r="H545" i="15" s="1"/>
  <c r="D529" i="15"/>
  <c r="L505" i="15"/>
  <c r="F568" i="15"/>
  <c r="F537" i="15"/>
  <c r="G511" i="15"/>
  <c r="G551" i="15" s="1"/>
  <c r="K521" i="15"/>
  <c r="C530" i="15"/>
  <c r="K597" i="15"/>
  <c r="H597" i="15"/>
  <c r="Z125" i="15"/>
  <c r="I430" i="15" s="1"/>
  <c r="P125" i="15"/>
  <c r="K432" i="15" s="1"/>
  <c r="E529" i="15"/>
  <c r="L538" i="15"/>
  <c r="C529" i="15"/>
  <c r="H590" i="15"/>
  <c r="I466" i="15"/>
  <c r="K522" i="15"/>
  <c r="D550" i="15"/>
  <c r="D573" i="15" s="1"/>
  <c r="G530" i="15"/>
  <c r="E522" i="15"/>
  <c r="G505" i="15"/>
  <c r="O505" i="15"/>
  <c r="D504" i="15"/>
  <c r="C504" i="15"/>
  <c r="F466" i="15"/>
  <c r="E505" i="15"/>
  <c r="H568" i="15"/>
  <c r="H505" i="15"/>
  <c r="B521" i="15"/>
  <c r="G568" i="15"/>
  <c r="H548" i="15"/>
  <c r="H556" i="15" s="1"/>
  <c r="D589" i="15"/>
  <c r="B537" i="15"/>
  <c r="D644" i="15"/>
  <c r="D537" i="15"/>
  <c r="K545" i="15"/>
  <c r="D568" i="15"/>
  <c r="I538" i="15"/>
  <c r="D522" i="15"/>
  <c r="I597" i="15"/>
  <c r="O597" i="15"/>
  <c r="C537" i="15"/>
  <c r="C521" i="15"/>
  <c r="K568" i="15"/>
  <c r="G504" i="15"/>
  <c r="J597" i="15"/>
  <c r="N597" i="15"/>
  <c r="F538" i="15"/>
  <c r="C538" i="15"/>
  <c r="B529" i="15"/>
  <c r="L658" i="15"/>
  <c r="C511" i="15"/>
  <c r="C512" i="15" s="1"/>
  <c r="K511" i="15"/>
  <c r="H529" i="15"/>
  <c r="O530" i="15"/>
  <c r="N504" i="15"/>
  <c r="N505" i="15"/>
  <c r="I530" i="15"/>
  <c r="D597" i="15"/>
  <c r="O521" i="15"/>
  <c r="N521" i="15"/>
  <c r="D590" i="15"/>
  <c r="M643" i="15"/>
  <c r="N643" i="15"/>
  <c r="N645" i="15" s="1"/>
  <c r="C466" i="15"/>
  <c r="L530" i="15"/>
  <c r="K529" i="15"/>
  <c r="H521" i="15"/>
  <c r="E537" i="15"/>
  <c r="C634" i="15"/>
  <c r="J658" i="15"/>
  <c r="H589" i="15"/>
  <c r="F589" i="15"/>
  <c r="C590" i="15"/>
  <c r="N511" i="15"/>
  <c r="E431" i="15"/>
  <c r="H431" i="15"/>
  <c r="I429" i="15"/>
  <c r="I431" i="15"/>
  <c r="D431" i="15"/>
  <c r="G431" i="15"/>
  <c r="G430" i="15"/>
  <c r="B430" i="15"/>
  <c r="E429" i="15"/>
  <c r="D429" i="15"/>
  <c r="G429" i="15"/>
  <c r="K429" i="15"/>
  <c r="B429" i="15"/>
  <c r="H429" i="15"/>
  <c r="J429" i="15"/>
  <c r="B420" i="15"/>
  <c r="B421" i="15" s="1"/>
  <c r="B431" i="15"/>
  <c r="O719" i="15"/>
  <c r="I529" i="15"/>
  <c r="K466" i="15"/>
  <c r="C568" i="15"/>
  <c r="E597" i="15"/>
  <c r="N529" i="15"/>
  <c r="N466" i="15"/>
  <c r="L504" i="15"/>
  <c r="N568" i="15"/>
  <c r="E504" i="15"/>
  <c r="F529" i="15"/>
  <c r="J537" i="15"/>
  <c r="B504" i="15"/>
  <c r="J529" i="15"/>
  <c r="M568" i="15"/>
  <c r="L545" i="15"/>
  <c r="J521" i="15"/>
  <c r="J665" i="15"/>
  <c r="I665" i="15"/>
  <c r="H665" i="15"/>
  <c r="G665" i="15"/>
  <c r="F665" i="15"/>
  <c r="E665" i="15"/>
  <c r="D665" i="15"/>
  <c r="O665" i="15"/>
  <c r="C665" i="15"/>
  <c r="N665" i="15"/>
  <c r="B665" i="15"/>
  <c r="M665" i="15"/>
  <c r="L665" i="15"/>
  <c r="K665" i="15"/>
  <c r="L696" i="15"/>
  <c r="K697" i="15"/>
  <c r="K699" i="15" s="1"/>
  <c r="K692" i="15"/>
  <c r="J693" i="15"/>
  <c r="J695" i="15" s="1"/>
  <c r="K570" i="15"/>
  <c r="K555" i="15"/>
  <c r="O658" i="15"/>
  <c r="I589" i="15"/>
  <c r="J684" i="15"/>
  <c r="I685" i="15"/>
  <c r="I687" i="15" s="1"/>
  <c r="L572" i="15"/>
  <c r="L557" i="15"/>
  <c r="M589" i="15"/>
  <c r="L556" i="15"/>
  <c r="L571" i="15"/>
  <c r="J570" i="15"/>
  <c r="J555" i="15"/>
  <c r="G529" i="15"/>
  <c r="N573" i="15"/>
  <c r="N558" i="15"/>
  <c r="E570" i="15"/>
  <c r="E555" i="15"/>
  <c r="M521" i="15"/>
  <c r="M537" i="15"/>
  <c r="K571" i="15"/>
  <c r="K556" i="15"/>
  <c r="I537" i="15"/>
  <c r="N433" i="15"/>
  <c r="M597" i="15"/>
  <c r="B571" i="15"/>
  <c r="B556" i="15"/>
  <c r="M656" i="15"/>
  <c r="M653" i="15"/>
  <c r="K649" i="15"/>
  <c r="K632" i="15"/>
  <c r="K590" i="15"/>
  <c r="K589" i="15"/>
  <c r="K603" i="15"/>
  <c r="K634" i="15"/>
  <c r="L573" i="15"/>
  <c r="L558" i="15"/>
  <c r="I568" i="15"/>
  <c r="O432" i="15"/>
  <c r="O429" i="15"/>
  <c r="O590" i="15"/>
  <c r="O589" i="15"/>
  <c r="O634" i="15"/>
  <c r="O649" i="15"/>
  <c r="O632" i="15"/>
  <c r="E568" i="15"/>
  <c r="K573" i="15"/>
  <c r="K558" i="15"/>
  <c r="L433" i="15"/>
  <c r="N571" i="15"/>
  <c r="N556" i="15"/>
  <c r="G570" i="15"/>
  <c r="G555" i="15"/>
  <c r="E634" i="15"/>
  <c r="E649" i="15"/>
  <c r="E632" i="15"/>
  <c r="E590" i="15"/>
  <c r="E589" i="15"/>
  <c r="E603" i="15"/>
  <c r="M700" i="15"/>
  <c r="L701" i="15"/>
  <c r="L703" i="15" s="1"/>
  <c r="M572" i="15"/>
  <c r="M557" i="15"/>
  <c r="I573" i="15"/>
  <c r="I558" i="15"/>
  <c r="G545" i="15"/>
  <c r="L705" i="15"/>
  <c r="L707" i="15" s="1"/>
  <c r="M704" i="15"/>
  <c r="J642" i="15"/>
  <c r="J511" i="15"/>
  <c r="J466" i="15"/>
  <c r="G521" i="15"/>
  <c r="F570" i="15"/>
  <c r="F555" i="15"/>
  <c r="B433" i="15"/>
  <c r="F433" i="15"/>
  <c r="J634" i="15"/>
  <c r="J649" i="15"/>
  <c r="J632" i="15"/>
  <c r="J590" i="15"/>
  <c r="J589" i="15"/>
  <c r="N555" i="15"/>
  <c r="N570" i="15"/>
  <c r="B573" i="15"/>
  <c r="B558" i="15"/>
  <c r="M433" i="15"/>
  <c r="N572" i="15"/>
  <c r="N557" i="15"/>
  <c r="M571" i="15"/>
  <c r="M556" i="15"/>
  <c r="F677" i="15"/>
  <c r="F679" i="15" s="1"/>
  <c r="G676" i="15"/>
  <c r="G597" i="15"/>
  <c r="B649" i="15"/>
  <c r="B632" i="15"/>
  <c r="B603" i="15"/>
  <c r="B634" i="15"/>
  <c r="B589" i="15"/>
  <c r="C573" i="15"/>
  <c r="C558" i="15"/>
  <c r="M573" i="15"/>
  <c r="M558" i="15"/>
  <c r="O570" i="15"/>
  <c r="O555" i="15"/>
  <c r="F558" i="15"/>
  <c r="F573" i="15"/>
  <c r="I433" i="15"/>
  <c r="D570" i="15"/>
  <c r="D555" i="15"/>
  <c r="G589" i="15"/>
  <c r="M545" i="15"/>
  <c r="E642" i="15"/>
  <c r="E658" i="15"/>
  <c r="E511" i="15"/>
  <c r="E466" i="15"/>
  <c r="H572" i="15"/>
  <c r="H557" i="15"/>
  <c r="D673" i="15"/>
  <c r="D675" i="15" s="1"/>
  <c r="E672" i="15"/>
  <c r="J603" i="15"/>
  <c r="O571" i="15"/>
  <c r="O556" i="15"/>
  <c r="N649" i="15"/>
  <c r="N632" i="15"/>
  <c r="N590" i="15"/>
  <c r="N603" i="15"/>
  <c r="N634" i="15"/>
  <c r="N589" i="15"/>
  <c r="H558" i="15"/>
  <c r="H573" i="15"/>
  <c r="O603" i="15"/>
  <c r="F557" i="15"/>
  <c r="G537" i="15"/>
  <c r="J568" i="15"/>
  <c r="G573" i="15"/>
  <c r="G558" i="15"/>
  <c r="J571" i="15"/>
  <c r="J556" i="15"/>
  <c r="E558" i="15"/>
  <c r="E573" i="15"/>
  <c r="O723" i="15"/>
  <c r="O722" i="15"/>
  <c r="M570" i="15"/>
  <c r="M555" i="15"/>
  <c r="I572" i="15"/>
  <c r="I557" i="15"/>
  <c r="L570" i="15"/>
  <c r="L555" i="15"/>
  <c r="G557" i="15"/>
  <c r="G572" i="15"/>
  <c r="K645" i="19" l="1"/>
  <c r="F429" i="19"/>
  <c r="K692" i="18"/>
  <c r="J693" i="18"/>
  <c r="J695" i="18" s="1"/>
  <c r="L551" i="19"/>
  <c r="H429" i="18"/>
  <c r="B430" i="18"/>
  <c r="K551" i="15"/>
  <c r="N430" i="19"/>
  <c r="C551" i="19"/>
  <c r="L429" i="19"/>
  <c r="L513" i="19"/>
  <c r="H499" i="20"/>
  <c r="M515" i="20"/>
  <c r="E616" i="20"/>
  <c r="M599" i="20"/>
  <c r="N418" i="20"/>
  <c r="O645" i="19"/>
  <c r="C512" i="19"/>
  <c r="L572" i="19"/>
  <c r="L557" i="19"/>
  <c r="K653" i="19"/>
  <c r="L650" i="19"/>
  <c r="K656" i="19"/>
  <c r="K663" i="19" s="1"/>
  <c r="J571" i="19"/>
  <c r="J556" i="19"/>
  <c r="I430" i="19"/>
  <c r="F431" i="19"/>
  <c r="F432" i="19"/>
  <c r="L431" i="19"/>
  <c r="L432" i="19"/>
  <c r="D431" i="19"/>
  <c r="D432" i="19"/>
  <c r="C430" i="19"/>
  <c r="F645" i="19"/>
  <c r="J431" i="19"/>
  <c r="J432" i="19"/>
  <c r="I431" i="19"/>
  <c r="I432" i="19"/>
  <c r="M433" i="19"/>
  <c r="M640" i="19"/>
  <c r="M639" i="19"/>
  <c r="G431" i="19"/>
  <c r="G432" i="19"/>
  <c r="F430" i="19"/>
  <c r="C431" i="19"/>
  <c r="C432" i="19"/>
  <c r="K430" i="19"/>
  <c r="E429" i="18"/>
  <c r="N432" i="18"/>
  <c r="N433" i="18" s="1"/>
  <c r="H432" i="18"/>
  <c r="E432" i="18"/>
  <c r="I429" i="18"/>
  <c r="N430" i="18"/>
  <c r="K430" i="18"/>
  <c r="M431" i="18"/>
  <c r="B432" i="18"/>
  <c r="H430" i="18"/>
  <c r="K432" i="18"/>
  <c r="K433" i="18" s="1"/>
  <c r="J431" i="18"/>
  <c r="G431" i="18"/>
  <c r="D431" i="18"/>
  <c r="G616" i="20"/>
  <c r="L663" i="18"/>
  <c r="D640" i="15"/>
  <c r="D433" i="15"/>
  <c r="J640" i="15"/>
  <c r="G640" i="15"/>
  <c r="G433" i="15"/>
  <c r="E571" i="15"/>
  <c r="J515" i="20"/>
  <c r="O545" i="20"/>
  <c r="H620" i="20"/>
  <c r="D620" i="20"/>
  <c r="I620" i="20"/>
  <c r="L620" i="20"/>
  <c r="E620" i="20"/>
  <c r="C620" i="20"/>
  <c r="O620" i="20"/>
  <c r="K644" i="20"/>
  <c r="J645" i="20"/>
  <c r="J647" i="20" s="1"/>
  <c r="G620" i="20"/>
  <c r="B620" i="20"/>
  <c r="J620" i="20"/>
  <c r="F620" i="20"/>
  <c r="K620" i="20"/>
  <c r="I498" i="20"/>
  <c r="I499" i="20"/>
  <c r="M620" i="20"/>
  <c r="O419" i="20"/>
  <c r="O416" i="20"/>
  <c r="F515" i="20"/>
  <c r="F514" i="20"/>
  <c r="C607" i="20"/>
  <c r="C604" i="20"/>
  <c r="C610" i="20"/>
  <c r="D604" i="20"/>
  <c r="D616" i="20" s="1"/>
  <c r="O658" i="20"/>
  <c r="O659" i="20"/>
  <c r="F499" i="20"/>
  <c r="F498" i="20"/>
  <c r="C499" i="20"/>
  <c r="C498" i="20"/>
  <c r="M499" i="20"/>
  <c r="M498" i="20"/>
  <c r="I632" i="20"/>
  <c r="H633" i="20"/>
  <c r="H635" i="20" s="1"/>
  <c r="H514" i="20"/>
  <c r="H515" i="20"/>
  <c r="C515" i="20"/>
  <c r="C514" i="20"/>
  <c r="N610" i="20"/>
  <c r="N607" i="20"/>
  <c r="N604" i="20"/>
  <c r="F616" i="20"/>
  <c r="H538" i="20"/>
  <c r="H545" i="20"/>
  <c r="L515" i="20"/>
  <c r="L514" i="20"/>
  <c r="J604" i="20"/>
  <c r="J610" i="20"/>
  <c r="J607" i="20"/>
  <c r="C538" i="20"/>
  <c r="C545" i="20"/>
  <c r="O607" i="20"/>
  <c r="O604" i="20"/>
  <c r="O610" i="20"/>
  <c r="L499" i="20"/>
  <c r="L498" i="20"/>
  <c r="E625" i="20"/>
  <c r="E627" i="20" s="1"/>
  <c r="F624" i="20"/>
  <c r="O666" i="20"/>
  <c r="O667" i="20"/>
  <c r="N661" i="20"/>
  <c r="O660" i="20"/>
  <c r="O661" i="20" s="1"/>
  <c r="L604" i="20"/>
  <c r="L610" i="20"/>
  <c r="L607" i="20"/>
  <c r="J640" i="20"/>
  <c r="I641" i="20"/>
  <c r="I643" i="20" s="1"/>
  <c r="J538" i="20"/>
  <c r="J545" i="20"/>
  <c r="N515" i="20"/>
  <c r="N514" i="20"/>
  <c r="I545" i="20"/>
  <c r="N666" i="20"/>
  <c r="N667" i="20"/>
  <c r="J636" i="20"/>
  <c r="I637" i="20"/>
  <c r="I639" i="20" s="1"/>
  <c r="L545" i="20"/>
  <c r="N499" i="20"/>
  <c r="E499" i="20"/>
  <c r="E498" i="20"/>
  <c r="N538" i="20"/>
  <c r="N545" i="20"/>
  <c r="E514" i="20"/>
  <c r="E515" i="20"/>
  <c r="H616" i="20"/>
  <c r="O515" i="20"/>
  <c r="O514" i="20"/>
  <c r="B538" i="20"/>
  <c r="B545" i="20"/>
  <c r="G538" i="20"/>
  <c r="G545" i="20"/>
  <c r="D515" i="20"/>
  <c r="D514" i="20"/>
  <c r="E538" i="20"/>
  <c r="E545" i="20"/>
  <c r="M653" i="20"/>
  <c r="M655" i="20" s="1"/>
  <c r="N652" i="20"/>
  <c r="M604" i="20"/>
  <c r="M616" i="20" s="1"/>
  <c r="K604" i="20"/>
  <c r="K616" i="20" s="1"/>
  <c r="G629" i="20"/>
  <c r="G631" i="20" s="1"/>
  <c r="H628" i="20"/>
  <c r="D499" i="20"/>
  <c r="D498" i="20"/>
  <c r="K499" i="20"/>
  <c r="K498" i="20"/>
  <c r="O499" i="20"/>
  <c r="O498" i="20"/>
  <c r="G499" i="20"/>
  <c r="F538" i="20"/>
  <c r="F545" i="20"/>
  <c r="G515" i="20"/>
  <c r="G514" i="20"/>
  <c r="D538" i="20"/>
  <c r="D545" i="20"/>
  <c r="I514" i="20"/>
  <c r="I515" i="20"/>
  <c r="I616" i="20"/>
  <c r="N658" i="20"/>
  <c r="N659" i="20"/>
  <c r="L649" i="20"/>
  <c r="L651" i="20" s="1"/>
  <c r="M648" i="20"/>
  <c r="P658" i="18"/>
  <c r="F668" i="18" s="1"/>
  <c r="N663" i="19"/>
  <c r="L512" i="19"/>
  <c r="P658" i="19"/>
  <c r="M668" i="19" s="1"/>
  <c r="J513" i="19"/>
  <c r="O432" i="19"/>
  <c r="O429" i="19"/>
  <c r="H433" i="19"/>
  <c r="H640" i="19"/>
  <c r="H639" i="19"/>
  <c r="K433" i="19"/>
  <c r="K640" i="19"/>
  <c r="K639" i="19"/>
  <c r="E433" i="19"/>
  <c r="E640" i="19"/>
  <c r="E639" i="19"/>
  <c r="B433" i="19"/>
  <c r="B640" i="19"/>
  <c r="B639" i="19"/>
  <c r="L574" i="19"/>
  <c r="L559" i="19"/>
  <c r="L552" i="19"/>
  <c r="L663" i="19"/>
  <c r="E551" i="19"/>
  <c r="E513" i="19"/>
  <c r="E512" i="19"/>
  <c r="E673" i="19"/>
  <c r="E675" i="19" s="1"/>
  <c r="F672" i="19"/>
  <c r="N701" i="19"/>
  <c r="N703" i="19" s="1"/>
  <c r="O700" i="19"/>
  <c r="O701" i="19" s="1"/>
  <c r="H574" i="19"/>
  <c r="H552" i="19"/>
  <c r="H559" i="19"/>
  <c r="H681" i="19"/>
  <c r="H683" i="19" s="1"/>
  <c r="I680" i="19"/>
  <c r="C645" i="19"/>
  <c r="D663" i="19"/>
  <c r="G653" i="19"/>
  <c r="G650" i="19"/>
  <c r="G656" i="19"/>
  <c r="J685" i="19"/>
  <c r="J687" i="19" s="1"/>
  <c r="K684" i="19"/>
  <c r="K693" i="19"/>
  <c r="K695" i="19" s="1"/>
  <c r="L692" i="19"/>
  <c r="B551" i="19"/>
  <c r="C553" i="19" s="1"/>
  <c r="B512" i="19"/>
  <c r="O704" i="19"/>
  <c r="O705" i="19" s="1"/>
  <c r="N705" i="19"/>
  <c r="N707" i="19" s="1"/>
  <c r="N513" i="19"/>
  <c r="N512" i="19"/>
  <c r="N551" i="19"/>
  <c r="G551" i="19"/>
  <c r="H553" i="19" s="1"/>
  <c r="G513" i="19"/>
  <c r="G512" i="19"/>
  <c r="I512" i="19"/>
  <c r="I551" i="19"/>
  <c r="J553" i="19" s="1"/>
  <c r="I513" i="19"/>
  <c r="F551" i="19"/>
  <c r="F513" i="19"/>
  <c r="F512" i="19"/>
  <c r="F653" i="19"/>
  <c r="F650" i="19"/>
  <c r="F656" i="19"/>
  <c r="K551" i="19"/>
  <c r="L553" i="19" s="1"/>
  <c r="K513" i="19"/>
  <c r="K512" i="19"/>
  <c r="J559" i="19"/>
  <c r="J552" i="19"/>
  <c r="J574" i="19"/>
  <c r="O513" i="19"/>
  <c r="O512" i="19"/>
  <c r="O551" i="19"/>
  <c r="M663" i="19"/>
  <c r="O710" i="19"/>
  <c r="O711" i="19"/>
  <c r="C663" i="19"/>
  <c r="H650" i="19"/>
  <c r="H656" i="19"/>
  <c r="H653" i="19"/>
  <c r="L697" i="19"/>
  <c r="L699" i="19" s="1"/>
  <c r="M696" i="19"/>
  <c r="I650" i="19"/>
  <c r="I663" i="19" s="1"/>
  <c r="D551" i="19"/>
  <c r="D513" i="19"/>
  <c r="D512" i="19"/>
  <c r="C513" i="19"/>
  <c r="E645" i="19"/>
  <c r="J663" i="19"/>
  <c r="E653" i="19"/>
  <c r="E650" i="19"/>
  <c r="E656" i="19"/>
  <c r="C574" i="19"/>
  <c r="C552" i="19"/>
  <c r="C559" i="19"/>
  <c r="F677" i="19"/>
  <c r="F679" i="19" s="1"/>
  <c r="G676" i="19"/>
  <c r="M574" i="19"/>
  <c r="M559" i="19"/>
  <c r="M552" i="19"/>
  <c r="M553" i="19"/>
  <c r="K688" i="19"/>
  <c r="J689" i="19"/>
  <c r="J691" i="19" s="1"/>
  <c r="C557" i="15"/>
  <c r="C433" i="15"/>
  <c r="J433" i="15"/>
  <c r="M559" i="18"/>
  <c r="M574" i="18"/>
  <c r="M553" i="18"/>
  <c r="M552" i="18"/>
  <c r="D551" i="18"/>
  <c r="D513" i="18"/>
  <c r="D512" i="18"/>
  <c r="E653" i="18"/>
  <c r="E650" i="18"/>
  <c r="E656" i="18"/>
  <c r="H640" i="18"/>
  <c r="H639" i="18"/>
  <c r="H433" i="18"/>
  <c r="O707" i="18"/>
  <c r="O706" i="18"/>
  <c r="N653" i="18"/>
  <c r="N650" i="18"/>
  <c r="N656" i="18"/>
  <c r="N663" i="18" s="1"/>
  <c r="G645" i="18"/>
  <c r="O551" i="18"/>
  <c r="O513" i="18"/>
  <c r="O512" i="18"/>
  <c r="H551" i="18"/>
  <c r="H513" i="18"/>
  <c r="H512" i="18"/>
  <c r="J650" i="18"/>
  <c r="J656" i="18"/>
  <c r="J653" i="18"/>
  <c r="G574" i="18"/>
  <c r="G559" i="18"/>
  <c r="G657" i="18" s="1"/>
  <c r="G553" i="18"/>
  <c r="G552" i="18"/>
  <c r="H663" i="18"/>
  <c r="J680" i="18"/>
  <c r="I681" i="18"/>
  <c r="I683" i="18" s="1"/>
  <c r="F559" i="18"/>
  <c r="F552" i="18"/>
  <c r="F574" i="18"/>
  <c r="L551" i="18"/>
  <c r="L513" i="18"/>
  <c r="L512" i="18"/>
  <c r="K650" i="18"/>
  <c r="K663" i="18" s="1"/>
  <c r="M701" i="18"/>
  <c r="M703" i="18" s="1"/>
  <c r="N700" i="18"/>
  <c r="M653" i="18"/>
  <c r="M650" i="18"/>
  <c r="M656" i="18"/>
  <c r="J512" i="18"/>
  <c r="J551" i="18"/>
  <c r="K553" i="18" s="1"/>
  <c r="J513" i="18"/>
  <c r="B551" i="18"/>
  <c r="B512" i="18"/>
  <c r="O710" i="18"/>
  <c r="O711" i="18"/>
  <c r="O650" i="18"/>
  <c r="O663" i="18" s="1"/>
  <c r="M513" i="18"/>
  <c r="K559" i="18"/>
  <c r="K574" i="18"/>
  <c r="K552" i="18"/>
  <c r="I574" i="18"/>
  <c r="I559" i="18"/>
  <c r="I552" i="18"/>
  <c r="G640" i="18"/>
  <c r="G639" i="18"/>
  <c r="G433" i="18"/>
  <c r="E551" i="18"/>
  <c r="E513" i="18"/>
  <c r="E512" i="18"/>
  <c r="N551" i="18"/>
  <c r="N513" i="18"/>
  <c r="N512" i="18"/>
  <c r="O640" i="18"/>
  <c r="O639" i="18"/>
  <c r="O433" i="18"/>
  <c r="E673" i="18"/>
  <c r="E675" i="18" s="1"/>
  <c r="F672" i="18"/>
  <c r="B653" i="18"/>
  <c r="B656" i="18"/>
  <c r="C645" i="18"/>
  <c r="J639" i="18"/>
  <c r="J640" i="18"/>
  <c r="J433" i="18"/>
  <c r="D640" i="18"/>
  <c r="D639" i="18"/>
  <c r="D433" i="18"/>
  <c r="F677" i="18"/>
  <c r="F679" i="18" s="1"/>
  <c r="G676" i="18"/>
  <c r="C553" i="18"/>
  <c r="C552" i="18"/>
  <c r="C574" i="18"/>
  <c r="C559" i="18"/>
  <c r="D653" i="18"/>
  <c r="D650" i="18"/>
  <c r="D656" i="18"/>
  <c r="K685" i="18"/>
  <c r="K687" i="18" s="1"/>
  <c r="L684" i="18"/>
  <c r="I650" i="18"/>
  <c r="I656" i="18"/>
  <c r="I653" i="18"/>
  <c r="L688" i="18"/>
  <c r="K689" i="18"/>
  <c r="K691" i="18" s="1"/>
  <c r="F650" i="18"/>
  <c r="F663" i="18" s="1"/>
  <c r="G653" i="18"/>
  <c r="G650" i="18"/>
  <c r="G656" i="18"/>
  <c r="M640" i="18"/>
  <c r="M639" i="18"/>
  <c r="M433" i="18"/>
  <c r="M657" i="18"/>
  <c r="C663" i="18"/>
  <c r="L697" i="18"/>
  <c r="L699" i="18" s="1"/>
  <c r="M696" i="18"/>
  <c r="K640" i="18"/>
  <c r="K639" i="18"/>
  <c r="K431" i="15"/>
  <c r="E432" i="15"/>
  <c r="C640" i="15"/>
  <c r="F607" i="17"/>
  <c r="H639" i="15"/>
  <c r="H640" i="15"/>
  <c r="K433" i="15"/>
  <c r="K639" i="15"/>
  <c r="K640" i="15"/>
  <c r="O639" i="15"/>
  <c r="O640" i="15"/>
  <c r="J607" i="17"/>
  <c r="L537" i="17"/>
  <c r="J537" i="17"/>
  <c r="N537" i="17"/>
  <c r="I537" i="17"/>
  <c r="K537" i="17"/>
  <c r="F537" i="17"/>
  <c r="M537" i="17"/>
  <c r="O537" i="17"/>
  <c r="B537" i="17"/>
  <c r="C537" i="17"/>
  <c r="G537" i="17"/>
  <c r="D537" i="17"/>
  <c r="D538" i="17" s="1"/>
  <c r="H537" i="17"/>
  <c r="E537" i="17"/>
  <c r="J573" i="15"/>
  <c r="M531" i="17"/>
  <c r="M530" i="17"/>
  <c r="F531" i="17"/>
  <c r="F530" i="17"/>
  <c r="H531" i="17"/>
  <c r="H530" i="17"/>
  <c r="J531" i="17"/>
  <c r="J530" i="17"/>
  <c r="N531" i="17"/>
  <c r="N530" i="17"/>
  <c r="C531" i="17"/>
  <c r="C530" i="17"/>
  <c r="K531" i="17"/>
  <c r="E531" i="17"/>
  <c r="E530" i="17"/>
  <c r="O531" i="17"/>
  <c r="G531" i="17"/>
  <c r="G530" i="17"/>
  <c r="L531" i="17"/>
  <c r="L530" i="17"/>
  <c r="I531" i="17"/>
  <c r="I530" i="17"/>
  <c r="D530" i="17"/>
  <c r="D531" i="17"/>
  <c r="M523" i="17"/>
  <c r="N523" i="17"/>
  <c r="N522" i="17"/>
  <c r="J523" i="17"/>
  <c r="J522" i="17"/>
  <c r="G523" i="17"/>
  <c r="G522" i="17"/>
  <c r="F523" i="17"/>
  <c r="F522" i="17"/>
  <c r="E523" i="17"/>
  <c r="E522" i="17"/>
  <c r="K523" i="17"/>
  <c r="K522" i="17"/>
  <c r="O523" i="17"/>
  <c r="O522" i="17"/>
  <c r="H523" i="17"/>
  <c r="C523" i="17"/>
  <c r="C522" i="17"/>
  <c r="I523" i="17"/>
  <c r="I522" i="17"/>
  <c r="L523" i="17"/>
  <c r="L522" i="17"/>
  <c r="D523" i="17"/>
  <c r="N513" i="17"/>
  <c r="N514" i="17" s="1"/>
  <c r="N506" i="17"/>
  <c r="L513" i="17"/>
  <c r="L506" i="17"/>
  <c r="G513" i="17"/>
  <c r="G514" i="17" s="1"/>
  <c r="G506" i="17"/>
  <c r="F513" i="17"/>
  <c r="F506" i="17"/>
  <c r="H513" i="17"/>
  <c r="H506" i="17"/>
  <c r="J513" i="17"/>
  <c r="J514" i="17" s="1"/>
  <c r="J506" i="17"/>
  <c r="I513" i="17"/>
  <c r="I514" i="17" s="1"/>
  <c r="I506" i="17"/>
  <c r="B513" i="17"/>
  <c r="B514" i="17" s="1"/>
  <c r="B506" i="17"/>
  <c r="C513" i="17"/>
  <c r="C514" i="17" s="1"/>
  <c r="C506" i="17"/>
  <c r="K513" i="17"/>
  <c r="K506" i="17"/>
  <c r="M513" i="17"/>
  <c r="M506" i="17"/>
  <c r="D513" i="17"/>
  <c r="D514" i="17" s="1"/>
  <c r="D506" i="17"/>
  <c r="E513" i="17"/>
  <c r="E506" i="17"/>
  <c r="O513" i="17"/>
  <c r="O514" i="17" s="1"/>
  <c r="O506" i="17"/>
  <c r="B448" i="17"/>
  <c r="K448" i="17"/>
  <c r="C448" i="17"/>
  <c r="N448" i="17"/>
  <c r="O448" i="17"/>
  <c r="E448" i="17"/>
  <c r="G448" i="17"/>
  <c r="F448" i="17"/>
  <c r="M448" i="17"/>
  <c r="D448" i="17"/>
  <c r="J448" i="17"/>
  <c r="I448" i="17"/>
  <c r="L448" i="17"/>
  <c r="H448" i="17"/>
  <c r="C656" i="15"/>
  <c r="G464" i="17"/>
  <c r="G463" i="17"/>
  <c r="M464" i="17"/>
  <c r="M463" i="17"/>
  <c r="K464" i="17"/>
  <c r="K463" i="17"/>
  <c r="J464" i="17"/>
  <c r="J463" i="17"/>
  <c r="N464" i="17"/>
  <c r="N463" i="17"/>
  <c r="H464" i="17"/>
  <c r="H463" i="17"/>
  <c r="L464" i="17"/>
  <c r="L463" i="17"/>
  <c r="O464" i="17"/>
  <c r="O463" i="17"/>
  <c r="I464" i="17"/>
  <c r="I463" i="17"/>
  <c r="C464" i="17"/>
  <c r="C463" i="17"/>
  <c r="D463" i="17"/>
  <c r="D464" i="17"/>
  <c r="F464" i="17"/>
  <c r="F463" i="17"/>
  <c r="E463" i="17"/>
  <c r="E464" i="17"/>
  <c r="E455" i="17"/>
  <c r="E456" i="17"/>
  <c r="J456" i="17"/>
  <c r="J455" i="17"/>
  <c r="I456" i="17"/>
  <c r="I455" i="17"/>
  <c r="L456" i="17"/>
  <c r="L455" i="17"/>
  <c r="D455" i="17"/>
  <c r="D456" i="17"/>
  <c r="O456" i="17"/>
  <c r="O455" i="17"/>
  <c r="H456" i="17"/>
  <c r="H455" i="17"/>
  <c r="M456" i="17"/>
  <c r="M455" i="17"/>
  <c r="K456" i="17"/>
  <c r="K455" i="17"/>
  <c r="C456" i="17"/>
  <c r="C455" i="17"/>
  <c r="G456" i="17"/>
  <c r="G455" i="17"/>
  <c r="N456" i="17"/>
  <c r="N455" i="17"/>
  <c r="F456" i="17"/>
  <c r="F455" i="17"/>
  <c r="I653" i="15"/>
  <c r="B572" i="15"/>
  <c r="C556" i="15"/>
  <c r="F571" i="15"/>
  <c r="D557" i="15"/>
  <c r="J611" i="17"/>
  <c r="J572" i="15"/>
  <c r="O513" i="15"/>
  <c r="O551" i="15"/>
  <c r="O552" i="15" s="1"/>
  <c r="J689" i="15"/>
  <c r="J691" i="15" s="1"/>
  <c r="G571" i="15"/>
  <c r="J645" i="15"/>
  <c r="F650" i="15"/>
  <c r="I555" i="15"/>
  <c r="I571" i="15"/>
  <c r="H570" i="15"/>
  <c r="I650" i="15"/>
  <c r="I663" i="15" s="1"/>
  <c r="C555" i="15"/>
  <c r="E645" i="15"/>
  <c r="M551" i="15"/>
  <c r="M574" i="15" s="1"/>
  <c r="H681" i="15"/>
  <c r="H683" i="15" s="1"/>
  <c r="D650" i="15"/>
  <c r="D663" i="15" s="1"/>
  <c r="D653" i="15"/>
  <c r="M645" i="15"/>
  <c r="G610" i="17"/>
  <c r="G604" i="17"/>
  <c r="G656" i="15"/>
  <c r="G650" i="15"/>
  <c r="N491" i="17"/>
  <c r="O645" i="15"/>
  <c r="H645" i="15"/>
  <c r="O715" i="15"/>
  <c r="O490" i="17"/>
  <c r="F656" i="15"/>
  <c r="F653" i="15"/>
  <c r="D645" i="15"/>
  <c r="I645" i="15"/>
  <c r="B555" i="15"/>
  <c r="H433" i="15"/>
  <c r="K610" i="17"/>
  <c r="K604" i="17"/>
  <c r="J447" i="17"/>
  <c r="D551" i="15"/>
  <c r="D552" i="15" s="1"/>
  <c r="L604" i="17"/>
  <c r="E607" i="17"/>
  <c r="F604" i="17"/>
  <c r="F616" i="17" s="1"/>
  <c r="D545" i="15"/>
  <c r="D556" i="15"/>
  <c r="E604" i="17"/>
  <c r="E616" i="17" s="1"/>
  <c r="M610" i="17"/>
  <c r="M604" i="17"/>
  <c r="O711" i="15"/>
  <c r="L610" i="17"/>
  <c r="D507" i="17"/>
  <c r="N552" i="17"/>
  <c r="F551" i="15"/>
  <c r="F574" i="15" s="1"/>
  <c r="G512" i="15"/>
  <c r="M513" i="15"/>
  <c r="H571" i="15"/>
  <c r="H650" i="15"/>
  <c r="E507" i="17"/>
  <c r="H653" i="15"/>
  <c r="H610" i="17"/>
  <c r="H604" i="17"/>
  <c r="F645" i="15"/>
  <c r="H656" i="15"/>
  <c r="G513" i="15"/>
  <c r="F512" i="15"/>
  <c r="C604" i="17"/>
  <c r="C616" i="17" s="1"/>
  <c r="H551" i="15"/>
  <c r="H559" i="15" s="1"/>
  <c r="L650" i="15"/>
  <c r="B551" i="15"/>
  <c r="B574" i="15" s="1"/>
  <c r="I513" i="15"/>
  <c r="L513" i="15"/>
  <c r="L551" i="15"/>
  <c r="L574" i="15" s="1"/>
  <c r="L653" i="15"/>
  <c r="I551" i="15"/>
  <c r="I574" i="15" s="1"/>
  <c r="H512" i="15"/>
  <c r="E557" i="15"/>
  <c r="L656" i="15"/>
  <c r="K557" i="15"/>
  <c r="H513" i="15"/>
  <c r="K512" i="15"/>
  <c r="C513" i="15"/>
  <c r="J604" i="17"/>
  <c r="J616" i="17" s="1"/>
  <c r="I610" i="17"/>
  <c r="E491" i="17"/>
  <c r="I604" i="17"/>
  <c r="L490" i="17"/>
  <c r="D552" i="17"/>
  <c r="D513" i="15"/>
  <c r="C551" i="15"/>
  <c r="N551" i="15"/>
  <c r="N552" i="15" s="1"/>
  <c r="M507" i="17"/>
  <c r="C607" i="17"/>
  <c r="O607" i="17"/>
  <c r="J497" i="17"/>
  <c r="J498" i="17" s="1"/>
  <c r="H490" i="17"/>
  <c r="J507" i="17"/>
  <c r="D491" i="17"/>
  <c r="J491" i="17"/>
  <c r="M491" i="17"/>
  <c r="N490" i="17"/>
  <c r="M490" i="17"/>
  <c r="D490" i="17"/>
  <c r="E490" i="17"/>
  <c r="J490" i="17"/>
  <c r="H618" i="17"/>
  <c r="H622" i="17" s="1"/>
  <c r="I618" i="17"/>
  <c r="I622" i="17" s="1"/>
  <c r="L618" i="17"/>
  <c r="L622" i="17" s="1"/>
  <c r="N618" i="17"/>
  <c r="N622" i="17" s="1"/>
  <c r="C618" i="17"/>
  <c r="C622" i="17" s="1"/>
  <c r="M618" i="17"/>
  <c r="M622" i="17" s="1"/>
  <c r="B618" i="17"/>
  <c r="B622" i="17" s="1"/>
  <c r="O618" i="17"/>
  <c r="O622" i="17" s="1"/>
  <c r="F618" i="17"/>
  <c r="F622" i="17" s="1"/>
  <c r="D618" i="17"/>
  <c r="D622" i="17" s="1"/>
  <c r="G618" i="17"/>
  <c r="G622" i="17" s="1"/>
  <c r="E618" i="17"/>
  <c r="E622" i="17" s="1"/>
  <c r="J618" i="17"/>
  <c r="J622" i="17" s="1"/>
  <c r="F491" i="17"/>
  <c r="F490" i="17"/>
  <c r="M447" i="17"/>
  <c r="M497" i="17"/>
  <c r="M560" i="17"/>
  <c r="M611" i="17"/>
  <c r="M552" i="17"/>
  <c r="C497" i="17"/>
  <c r="C447" i="17"/>
  <c r="C611" i="17"/>
  <c r="C552" i="17"/>
  <c r="C560" i="17"/>
  <c r="K491" i="17"/>
  <c r="K490" i="17"/>
  <c r="B497" i="17"/>
  <c r="B498" i="17" s="1"/>
  <c r="B611" i="17"/>
  <c r="B560" i="17"/>
  <c r="I497" i="17"/>
  <c r="I447" i="17"/>
  <c r="I560" i="17"/>
  <c r="I611" i="17"/>
  <c r="I552" i="17"/>
  <c r="L507" i="17"/>
  <c r="C507" i="17"/>
  <c r="N666" i="17"/>
  <c r="N667" i="17"/>
  <c r="I507" i="17"/>
  <c r="N507" i="17"/>
  <c r="G490" i="17"/>
  <c r="J560" i="17"/>
  <c r="H497" i="17"/>
  <c r="H447" i="17"/>
  <c r="H552" i="17"/>
  <c r="H560" i="17"/>
  <c r="H611" i="17"/>
  <c r="N604" i="17"/>
  <c r="N610" i="17"/>
  <c r="N607" i="17"/>
  <c r="H491" i="17"/>
  <c r="L497" i="17"/>
  <c r="L447" i="17"/>
  <c r="L560" i="17"/>
  <c r="L611" i="17"/>
  <c r="L552" i="17"/>
  <c r="L491" i="17"/>
  <c r="O507" i="17"/>
  <c r="M653" i="17"/>
  <c r="M655" i="17" s="1"/>
  <c r="N652" i="17"/>
  <c r="L644" i="17"/>
  <c r="K645" i="17"/>
  <c r="K647" i="17" s="1"/>
  <c r="O656" i="17"/>
  <c r="O657" i="17" s="1"/>
  <c r="N657" i="17"/>
  <c r="K507" i="17"/>
  <c r="N661" i="17"/>
  <c r="O660" i="17"/>
  <c r="O661" i="17" s="1"/>
  <c r="D611" i="17"/>
  <c r="D497" i="17"/>
  <c r="D447" i="17"/>
  <c r="D560" i="17"/>
  <c r="O604" i="17"/>
  <c r="O616" i="17" s="1"/>
  <c r="N560" i="17"/>
  <c r="N497" i="17"/>
  <c r="N447" i="17"/>
  <c r="N611" i="17"/>
  <c r="F507" i="17"/>
  <c r="I490" i="17"/>
  <c r="I491" i="17"/>
  <c r="J636" i="17"/>
  <c r="I637" i="17"/>
  <c r="I639" i="17" s="1"/>
  <c r="B491" i="17"/>
  <c r="J640" i="17"/>
  <c r="I641" i="17"/>
  <c r="I643" i="17" s="1"/>
  <c r="H507" i="17"/>
  <c r="F560" i="17"/>
  <c r="F497" i="17"/>
  <c r="F447" i="17"/>
  <c r="F611" i="17"/>
  <c r="F552" i="17"/>
  <c r="O497" i="17"/>
  <c r="O447" i="17"/>
  <c r="O491" i="17"/>
  <c r="O611" i="17"/>
  <c r="O560" i="17"/>
  <c r="O552" i="17"/>
  <c r="E625" i="17"/>
  <c r="E627" i="17" s="1"/>
  <c r="F624" i="17"/>
  <c r="G507" i="17"/>
  <c r="I632" i="17"/>
  <c r="H633" i="17"/>
  <c r="H635" i="17" s="1"/>
  <c r="C491" i="17"/>
  <c r="E611" i="17"/>
  <c r="E560" i="17"/>
  <c r="E497" i="17"/>
  <c r="E447" i="17"/>
  <c r="E552" i="17"/>
  <c r="L649" i="17"/>
  <c r="L651" i="17" s="1"/>
  <c r="M648" i="17"/>
  <c r="G611" i="17"/>
  <c r="G497" i="17"/>
  <c r="G447" i="17"/>
  <c r="G552" i="17"/>
  <c r="G560" i="17"/>
  <c r="F629" i="17"/>
  <c r="F631" i="17" s="1"/>
  <c r="G628" i="17"/>
  <c r="B552" i="17"/>
  <c r="C490" i="17"/>
  <c r="K611" i="17"/>
  <c r="K497" i="17"/>
  <c r="K560" i="17"/>
  <c r="K447" i="17"/>
  <c r="K552" i="17"/>
  <c r="B610" i="17"/>
  <c r="B607" i="17"/>
  <c r="D604" i="17"/>
  <c r="D610" i="17"/>
  <c r="D607" i="17"/>
  <c r="O666" i="17"/>
  <c r="O667" i="17"/>
  <c r="G491" i="17"/>
  <c r="J552" i="17"/>
  <c r="D558" i="15"/>
  <c r="N512" i="15"/>
  <c r="N513" i="15"/>
  <c r="P658" i="15"/>
  <c r="K668" i="15" s="1"/>
  <c r="E551" i="15"/>
  <c r="E513" i="15"/>
  <c r="E512" i="15"/>
  <c r="B656" i="15"/>
  <c r="B653" i="15"/>
  <c r="E653" i="15"/>
  <c r="E650" i="15"/>
  <c r="E656" i="15"/>
  <c r="M663" i="15"/>
  <c r="N700" i="15"/>
  <c r="M701" i="15"/>
  <c r="M703" i="15" s="1"/>
  <c r="N656" i="15"/>
  <c r="N653" i="15"/>
  <c r="N650" i="15"/>
  <c r="G552" i="15"/>
  <c r="G574" i="15"/>
  <c r="G559" i="15"/>
  <c r="O653" i="15"/>
  <c r="O650" i="15"/>
  <c r="O656" i="15"/>
  <c r="G677" i="15"/>
  <c r="G679" i="15" s="1"/>
  <c r="H676" i="15"/>
  <c r="J551" i="15"/>
  <c r="K553" i="15" s="1"/>
  <c r="J513" i="15"/>
  <c r="J512" i="15"/>
  <c r="F513" i="15"/>
  <c r="K513" i="15"/>
  <c r="L692" i="15"/>
  <c r="K693" i="15"/>
  <c r="K695" i="15" s="1"/>
  <c r="K574" i="15"/>
  <c r="K559" i="15"/>
  <c r="K552" i="15"/>
  <c r="K684" i="15"/>
  <c r="J685" i="15"/>
  <c r="J687" i="15" s="1"/>
  <c r="M696" i="15"/>
  <c r="L697" i="15"/>
  <c r="L699" i="15" s="1"/>
  <c r="J650" i="15"/>
  <c r="J656" i="15"/>
  <c r="J653" i="15"/>
  <c r="K689" i="15"/>
  <c r="K691" i="15" s="1"/>
  <c r="L688" i="15"/>
  <c r="E673" i="15"/>
  <c r="E675" i="15" s="1"/>
  <c r="F672" i="15"/>
  <c r="J680" i="15"/>
  <c r="I681" i="15"/>
  <c r="I683" i="15" s="1"/>
  <c r="M705" i="15"/>
  <c r="M707" i="15" s="1"/>
  <c r="N704" i="15"/>
  <c r="O433" i="15"/>
  <c r="C650" i="15"/>
  <c r="K650" i="15"/>
  <c r="K656" i="15"/>
  <c r="K653" i="15"/>
  <c r="L692" i="18" l="1"/>
  <c r="K693" i="18"/>
  <c r="K695" i="18" s="1"/>
  <c r="I433" i="19"/>
  <c r="I639" i="19"/>
  <c r="I640" i="19"/>
  <c r="C639" i="19"/>
  <c r="C433" i="19"/>
  <c r="C640" i="19"/>
  <c r="D433" i="19"/>
  <c r="D640" i="19"/>
  <c r="D639" i="19"/>
  <c r="G433" i="19"/>
  <c r="G639" i="19"/>
  <c r="G640" i="19"/>
  <c r="L639" i="19"/>
  <c r="L640" i="19"/>
  <c r="L433" i="19"/>
  <c r="J640" i="19"/>
  <c r="J639" i="19"/>
  <c r="J433" i="19"/>
  <c r="F433" i="19"/>
  <c r="F639" i="19"/>
  <c r="F640" i="19"/>
  <c r="B640" i="18"/>
  <c r="B639" i="18"/>
  <c r="B433" i="18"/>
  <c r="N640" i="18"/>
  <c r="K657" i="18"/>
  <c r="E639" i="18"/>
  <c r="E640" i="18"/>
  <c r="E433" i="18"/>
  <c r="N639" i="18"/>
  <c r="F663" i="19"/>
  <c r="J663" i="18"/>
  <c r="I663" i="18"/>
  <c r="C616" i="20"/>
  <c r="L644" i="20"/>
  <c r="K645" i="20"/>
  <c r="K647" i="20" s="1"/>
  <c r="J616" i="20"/>
  <c r="O598" i="20"/>
  <c r="O420" i="20"/>
  <c r="O599" i="20"/>
  <c r="M649" i="20"/>
  <c r="M651" i="20" s="1"/>
  <c r="N648" i="20"/>
  <c r="K640" i="20"/>
  <c r="J641" i="20"/>
  <c r="J643" i="20" s="1"/>
  <c r="O616" i="20"/>
  <c r="L616" i="20"/>
  <c r="K636" i="20"/>
  <c r="J637" i="20"/>
  <c r="J639" i="20" s="1"/>
  <c r="N616" i="20"/>
  <c r="P610" i="20"/>
  <c r="N653" i="20"/>
  <c r="O652" i="20"/>
  <c r="O653" i="20" s="1"/>
  <c r="O662" i="20"/>
  <c r="O663" i="20"/>
  <c r="N662" i="20"/>
  <c r="N663" i="20"/>
  <c r="F625" i="20"/>
  <c r="F627" i="20" s="1"/>
  <c r="G624" i="20"/>
  <c r="H629" i="20"/>
  <c r="H631" i="20" s="1"/>
  <c r="I628" i="20"/>
  <c r="J632" i="20"/>
  <c r="I633" i="20"/>
  <c r="I635" i="20" s="1"/>
  <c r="L668" i="18"/>
  <c r="C668" i="18"/>
  <c r="O668" i="18"/>
  <c r="J668" i="18"/>
  <c r="I668" i="18"/>
  <c r="K668" i="18"/>
  <c r="M668" i="18"/>
  <c r="B668" i="18"/>
  <c r="N668" i="18"/>
  <c r="D668" i="18"/>
  <c r="G668" i="18"/>
  <c r="E668" i="18"/>
  <c r="H668" i="18"/>
  <c r="E663" i="19"/>
  <c r="H663" i="19"/>
  <c r="K668" i="19"/>
  <c r="N668" i="19"/>
  <c r="J668" i="19"/>
  <c r="C668" i="19"/>
  <c r="L668" i="19"/>
  <c r="B668" i="19"/>
  <c r="O668" i="19"/>
  <c r="D668" i="19"/>
  <c r="H668" i="19"/>
  <c r="E668" i="19"/>
  <c r="G668" i="19"/>
  <c r="F668" i="19"/>
  <c r="I668" i="19"/>
  <c r="O640" i="19"/>
  <c r="O639" i="19"/>
  <c r="O433" i="19"/>
  <c r="G677" i="19"/>
  <c r="G679" i="19" s="1"/>
  <c r="H676" i="19"/>
  <c r="G553" i="19"/>
  <c r="G574" i="19"/>
  <c r="G552" i="19"/>
  <c r="G559" i="19"/>
  <c r="H561" i="19" s="1"/>
  <c r="M697" i="19"/>
  <c r="M699" i="19" s="1"/>
  <c r="N696" i="19"/>
  <c r="J575" i="19"/>
  <c r="J582" i="19"/>
  <c r="J633" i="19" s="1"/>
  <c r="O706" i="19"/>
  <c r="O707" i="19"/>
  <c r="I681" i="19"/>
  <c r="I683" i="19" s="1"/>
  <c r="J680" i="19"/>
  <c r="L688" i="19"/>
  <c r="K689" i="19"/>
  <c r="K691" i="19" s="1"/>
  <c r="B574" i="19"/>
  <c r="B552" i="19"/>
  <c r="B559" i="19"/>
  <c r="C561" i="19" s="1"/>
  <c r="H560" i="19"/>
  <c r="H657" i="19"/>
  <c r="F552" i="19"/>
  <c r="F574" i="19"/>
  <c r="F553" i="19"/>
  <c r="F559" i="19"/>
  <c r="M560" i="19"/>
  <c r="M561" i="19"/>
  <c r="M657" i="19"/>
  <c r="I574" i="19"/>
  <c r="I552" i="19"/>
  <c r="I559" i="19"/>
  <c r="J561" i="19" s="1"/>
  <c r="I553" i="19"/>
  <c r="L693" i="19"/>
  <c r="L695" i="19" s="1"/>
  <c r="M692" i="19"/>
  <c r="E552" i="19"/>
  <c r="E574" i="19"/>
  <c r="E553" i="19"/>
  <c r="E559" i="19"/>
  <c r="J560" i="19"/>
  <c r="J657" i="19"/>
  <c r="C575" i="19"/>
  <c r="C582" i="19"/>
  <c r="C633" i="19" s="1"/>
  <c r="M575" i="19"/>
  <c r="M582" i="19"/>
  <c r="M633" i="19" s="1"/>
  <c r="K685" i="19"/>
  <c r="K687" i="19" s="1"/>
  <c r="L684" i="19"/>
  <c r="H575" i="19"/>
  <c r="H582" i="19"/>
  <c r="H633" i="19" s="1"/>
  <c r="L560" i="19"/>
  <c r="L657" i="19"/>
  <c r="L575" i="19"/>
  <c r="L582" i="19"/>
  <c r="L633" i="19" s="1"/>
  <c r="O702" i="19"/>
  <c r="O703" i="19"/>
  <c r="C560" i="19"/>
  <c r="C657" i="19"/>
  <c r="N552" i="19"/>
  <c r="N553" i="19"/>
  <c r="N574" i="19"/>
  <c r="N559" i="19"/>
  <c r="K553" i="19"/>
  <c r="K574" i="19"/>
  <c r="K559" i="19"/>
  <c r="L561" i="19" s="1"/>
  <c r="K552" i="19"/>
  <c r="G663" i="19"/>
  <c r="P656" i="19"/>
  <c r="D574" i="19"/>
  <c r="D552" i="19"/>
  <c r="D553" i="19"/>
  <c r="D559" i="19"/>
  <c r="O552" i="19"/>
  <c r="O553" i="19"/>
  <c r="O559" i="19"/>
  <c r="O574" i="19"/>
  <c r="F673" i="19"/>
  <c r="F675" i="19" s="1"/>
  <c r="G672" i="19"/>
  <c r="I560" i="18"/>
  <c r="I657" i="18"/>
  <c r="G677" i="18"/>
  <c r="G679" i="18" s="1"/>
  <c r="H676" i="18"/>
  <c r="K680" i="18"/>
  <c r="J681" i="18"/>
  <c r="J683" i="18" s="1"/>
  <c r="N559" i="18"/>
  <c r="N574" i="18"/>
  <c r="N553" i="18"/>
  <c r="N552" i="18"/>
  <c r="G663" i="18"/>
  <c r="P656" i="18"/>
  <c r="D663" i="18"/>
  <c r="I575" i="18"/>
  <c r="I582" i="18"/>
  <c r="I633" i="18" s="1"/>
  <c r="E574" i="18"/>
  <c r="E553" i="18"/>
  <c r="E552" i="18"/>
  <c r="E559" i="18"/>
  <c r="B552" i="18"/>
  <c r="B574" i="18"/>
  <c r="B559" i="18"/>
  <c r="C561" i="18" s="1"/>
  <c r="L559" i="18"/>
  <c r="M561" i="18" s="1"/>
  <c r="L574" i="18"/>
  <c r="L553" i="18"/>
  <c r="L552" i="18"/>
  <c r="M684" i="18"/>
  <c r="L685" i="18"/>
  <c r="L687" i="18" s="1"/>
  <c r="F673" i="18"/>
  <c r="F675" i="18" s="1"/>
  <c r="G672" i="18"/>
  <c r="F575" i="18"/>
  <c r="F582" i="18"/>
  <c r="F633" i="18" s="1"/>
  <c r="D553" i="18"/>
  <c r="D552" i="18"/>
  <c r="D574" i="18"/>
  <c r="D559" i="18"/>
  <c r="K575" i="18"/>
  <c r="K582" i="18"/>
  <c r="K633" i="18" s="1"/>
  <c r="J559" i="18"/>
  <c r="K561" i="18" s="1"/>
  <c r="J574" i="18"/>
  <c r="J553" i="18"/>
  <c r="J552" i="18"/>
  <c r="H559" i="18"/>
  <c r="H574" i="18"/>
  <c r="H553" i="18"/>
  <c r="H552" i="18"/>
  <c r="F553" i="18"/>
  <c r="M697" i="18"/>
  <c r="M699" i="18" s="1"/>
  <c r="N696" i="18"/>
  <c r="M688" i="18"/>
  <c r="L689" i="18"/>
  <c r="L691" i="18" s="1"/>
  <c r="C560" i="18"/>
  <c r="C657" i="18"/>
  <c r="M663" i="18"/>
  <c r="F560" i="18"/>
  <c r="F657" i="18"/>
  <c r="M575" i="18"/>
  <c r="M582" i="18"/>
  <c r="M633" i="18" s="1"/>
  <c r="K560" i="18"/>
  <c r="C575" i="18"/>
  <c r="C582" i="18"/>
  <c r="C633" i="18" s="1"/>
  <c r="O574" i="18"/>
  <c r="O553" i="18"/>
  <c r="O552" i="18"/>
  <c r="O559" i="18"/>
  <c r="M560" i="18"/>
  <c r="G561" i="18"/>
  <c r="G560" i="18"/>
  <c r="N701" i="18"/>
  <c r="N703" i="18" s="1"/>
  <c r="O700" i="18"/>
  <c r="O701" i="18" s="1"/>
  <c r="I553" i="18"/>
  <c r="G575" i="18"/>
  <c r="G582" i="18"/>
  <c r="G633" i="18" s="1"/>
  <c r="E663" i="18"/>
  <c r="E433" i="15"/>
  <c r="E639" i="15"/>
  <c r="E640" i="15"/>
  <c r="O574" i="15"/>
  <c r="O582" i="15" s="1"/>
  <c r="O633" i="15" s="1"/>
  <c r="C663" i="15"/>
  <c r="O559" i="15"/>
  <c r="O657" i="15" s="1"/>
  <c r="F663" i="15"/>
  <c r="O553" i="15"/>
  <c r="L552" i="15"/>
  <c r="L559" i="15"/>
  <c r="L657" i="15" s="1"/>
  <c r="N559" i="15"/>
  <c r="B552" i="15"/>
  <c r="B559" i="15"/>
  <c r="B657" i="15" s="1"/>
  <c r="M552" i="15"/>
  <c r="M559" i="15"/>
  <c r="H574" i="15"/>
  <c r="H575" i="15" s="1"/>
  <c r="G663" i="15"/>
  <c r="H552" i="15"/>
  <c r="F552" i="15"/>
  <c r="F559" i="15"/>
  <c r="F560" i="15" s="1"/>
  <c r="G553" i="15"/>
  <c r="G616" i="17"/>
  <c r="D559" i="15"/>
  <c r="D560" i="15" s="1"/>
  <c r="D574" i="15"/>
  <c r="D582" i="15" s="1"/>
  <c r="D633" i="15" s="1"/>
  <c r="F553" i="15"/>
  <c r="H616" i="17"/>
  <c r="H553" i="15"/>
  <c r="N574" i="15"/>
  <c r="N582" i="15" s="1"/>
  <c r="N633" i="15" s="1"/>
  <c r="N553" i="15"/>
  <c r="K616" i="17"/>
  <c r="M553" i="15"/>
  <c r="L553" i="15"/>
  <c r="L616" i="17"/>
  <c r="D553" i="15"/>
  <c r="M616" i="17"/>
  <c r="H663" i="15"/>
  <c r="P610" i="17"/>
  <c r="F619" i="17" s="1"/>
  <c r="I616" i="17"/>
  <c r="L663" i="15"/>
  <c r="G515" i="17"/>
  <c r="F514" i="17"/>
  <c r="F515" i="17"/>
  <c r="I559" i="15"/>
  <c r="I561" i="15" s="1"/>
  <c r="I553" i="15"/>
  <c r="I552" i="15"/>
  <c r="C559" i="15"/>
  <c r="C574" i="15"/>
  <c r="C575" i="15" s="1"/>
  <c r="J515" i="17"/>
  <c r="C552" i="15"/>
  <c r="C553" i="15"/>
  <c r="E514" i="17"/>
  <c r="E515" i="17"/>
  <c r="I515" i="17"/>
  <c r="J499" i="17"/>
  <c r="N515" i="17"/>
  <c r="O663" i="15"/>
  <c r="C515" i="17"/>
  <c r="O515" i="17"/>
  <c r="M514" i="17"/>
  <c r="D515" i="17"/>
  <c r="D545" i="17"/>
  <c r="D616" i="17"/>
  <c r="E498" i="17"/>
  <c r="E499" i="17"/>
  <c r="N499" i="17"/>
  <c r="N498" i="17"/>
  <c r="K515" i="17"/>
  <c r="K514" i="17"/>
  <c r="O658" i="17"/>
  <c r="O659" i="17"/>
  <c r="J632" i="17"/>
  <c r="I633" i="17"/>
  <c r="I635" i="17" s="1"/>
  <c r="N616" i="17"/>
  <c r="H499" i="17"/>
  <c r="H498" i="17"/>
  <c r="I498" i="17"/>
  <c r="I499" i="17"/>
  <c r="P611" i="17"/>
  <c r="H514" i="17"/>
  <c r="H515" i="17"/>
  <c r="F499" i="17"/>
  <c r="F498" i="17"/>
  <c r="K640" i="17"/>
  <c r="J641" i="17"/>
  <c r="J643" i="17" s="1"/>
  <c r="N662" i="17"/>
  <c r="N663" i="17"/>
  <c r="M649" i="17"/>
  <c r="M651" i="17" s="1"/>
  <c r="N648" i="17"/>
  <c r="G629" i="17"/>
  <c r="G631" i="17" s="1"/>
  <c r="H628" i="17"/>
  <c r="L538" i="17"/>
  <c r="L545" i="17"/>
  <c r="M644" i="17"/>
  <c r="L645" i="17"/>
  <c r="L647" i="17" s="1"/>
  <c r="C498" i="17"/>
  <c r="C499" i="17"/>
  <c r="G498" i="17"/>
  <c r="G499" i="17"/>
  <c r="D499" i="17"/>
  <c r="D498" i="17"/>
  <c r="J538" i="17"/>
  <c r="J545" i="17"/>
  <c r="L498" i="17"/>
  <c r="L499" i="17"/>
  <c r="F625" i="17"/>
  <c r="F627" i="17" s="1"/>
  <c r="G624" i="17"/>
  <c r="O662" i="17"/>
  <c r="O663" i="17"/>
  <c r="L514" i="17"/>
  <c r="L515" i="17"/>
  <c r="K499" i="17"/>
  <c r="K498" i="17"/>
  <c r="F538" i="17"/>
  <c r="F545" i="17"/>
  <c r="H538" i="17"/>
  <c r="H545" i="17"/>
  <c r="C538" i="17"/>
  <c r="C545" i="17"/>
  <c r="M515" i="17"/>
  <c r="K538" i="17"/>
  <c r="K545" i="17"/>
  <c r="O498" i="17"/>
  <c r="O499" i="17"/>
  <c r="I538" i="17"/>
  <c r="I545" i="17"/>
  <c r="K636" i="17"/>
  <c r="J637" i="17"/>
  <c r="J639" i="17" s="1"/>
  <c r="O538" i="17"/>
  <c r="O545" i="17"/>
  <c r="M499" i="17"/>
  <c r="M498" i="17"/>
  <c r="N658" i="17"/>
  <c r="N659" i="17"/>
  <c r="N538" i="17"/>
  <c r="N545" i="17"/>
  <c r="E545" i="17"/>
  <c r="E538" i="17"/>
  <c r="B538" i="17"/>
  <c r="B545" i="17"/>
  <c r="M538" i="17"/>
  <c r="M545" i="17"/>
  <c r="G538" i="17"/>
  <c r="G545" i="17"/>
  <c r="N653" i="17"/>
  <c r="O652" i="17"/>
  <c r="O653" i="17" s="1"/>
  <c r="L668" i="15"/>
  <c r="C668" i="15"/>
  <c r="B668" i="15"/>
  <c r="N668" i="15"/>
  <c r="E668" i="15"/>
  <c r="O668" i="15"/>
  <c r="E663" i="15"/>
  <c r="H668" i="15"/>
  <c r="F668" i="15"/>
  <c r="G668" i="15"/>
  <c r="I668" i="15"/>
  <c r="J668" i="15"/>
  <c r="M668" i="15"/>
  <c r="D668" i="15"/>
  <c r="J663" i="15"/>
  <c r="N663" i="15"/>
  <c r="K663" i="15"/>
  <c r="H561" i="15"/>
  <c r="H560" i="15"/>
  <c r="H657" i="15"/>
  <c r="N696" i="15"/>
  <c r="M697" i="15"/>
  <c r="M699" i="15" s="1"/>
  <c r="B575" i="15"/>
  <c r="B582" i="15"/>
  <c r="B633" i="15" s="1"/>
  <c r="L684" i="15"/>
  <c r="K685" i="15"/>
  <c r="K687" i="15" s="1"/>
  <c r="F575" i="15"/>
  <c r="F582" i="15"/>
  <c r="F633" i="15" s="1"/>
  <c r="M692" i="15"/>
  <c r="L693" i="15"/>
  <c r="L695" i="15" s="1"/>
  <c r="G560" i="15"/>
  <c r="G657" i="15"/>
  <c r="M575" i="15"/>
  <c r="M582" i="15"/>
  <c r="M633" i="15" s="1"/>
  <c r="M688" i="15"/>
  <c r="L689" i="15"/>
  <c r="L691" i="15" s="1"/>
  <c r="G575" i="15"/>
  <c r="G582" i="15"/>
  <c r="G633" i="15" s="1"/>
  <c r="O704" i="15"/>
  <c r="O705" i="15" s="1"/>
  <c r="N705" i="15"/>
  <c r="O700" i="15"/>
  <c r="O701" i="15" s="1"/>
  <c r="N701" i="15"/>
  <c r="P656" i="15"/>
  <c r="K560" i="15"/>
  <c r="K657" i="15"/>
  <c r="J553" i="15"/>
  <c r="J552" i="15"/>
  <c r="J574" i="15"/>
  <c r="J559" i="15"/>
  <c r="K575" i="15"/>
  <c r="K582" i="15"/>
  <c r="K633" i="15" s="1"/>
  <c r="I575" i="15"/>
  <c r="I582" i="15"/>
  <c r="I633" i="15" s="1"/>
  <c r="H677" i="15"/>
  <c r="H679" i="15" s="1"/>
  <c r="I676" i="15"/>
  <c r="K680" i="15"/>
  <c r="J681" i="15"/>
  <c r="J683" i="15" s="1"/>
  <c r="E574" i="15"/>
  <c r="E552" i="15"/>
  <c r="E559" i="15"/>
  <c r="E553" i="15"/>
  <c r="F673" i="15"/>
  <c r="F675" i="15" s="1"/>
  <c r="G672" i="15"/>
  <c r="L575" i="15"/>
  <c r="L582" i="15"/>
  <c r="L633" i="15" s="1"/>
  <c r="L693" i="18" l="1"/>
  <c r="L695" i="18" s="1"/>
  <c r="M692" i="18"/>
  <c r="M644" i="20"/>
  <c r="L645" i="20"/>
  <c r="L647" i="20" s="1"/>
  <c r="K632" i="20"/>
  <c r="J633" i="20"/>
  <c r="J635" i="20" s="1"/>
  <c r="N654" i="20"/>
  <c r="N655" i="20"/>
  <c r="O619" i="20"/>
  <c r="C619" i="20"/>
  <c r="N619" i="20"/>
  <c r="B619" i="20"/>
  <c r="M619" i="20"/>
  <c r="L619" i="20"/>
  <c r="K619" i="20"/>
  <c r="J619" i="20"/>
  <c r="I619" i="20"/>
  <c r="H619" i="20"/>
  <c r="G619" i="20"/>
  <c r="F619" i="20"/>
  <c r="D619" i="20"/>
  <c r="E619" i="20"/>
  <c r="H624" i="20"/>
  <c r="G625" i="20"/>
  <c r="G627" i="20" s="1"/>
  <c r="L636" i="20"/>
  <c r="K637" i="20"/>
  <c r="K639" i="20" s="1"/>
  <c r="O654" i="20"/>
  <c r="O655" i="20"/>
  <c r="L640" i="20"/>
  <c r="K641" i="20"/>
  <c r="K643" i="20" s="1"/>
  <c r="I629" i="20"/>
  <c r="I631" i="20" s="1"/>
  <c r="J628" i="20"/>
  <c r="N649" i="20"/>
  <c r="O648" i="20"/>
  <c r="O649" i="20" s="1"/>
  <c r="O575" i="19"/>
  <c r="O582" i="19"/>
  <c r="O633" i="19" s="1"/>
  <c r="M693" i="19"/>
  <c r="M695" i="19" s="1"/>
  <c r="N692" i="19"/>
  <c r="O561" i="19"/>
  <c r="O560" i="19"/>
  <c r="O657" i="19"/>
  <c r="K560" i="19"/>
  <c r="K561" i="19"/>
  <c r="K657" i="19"/>
  <c r="H677" i="19"/>
  <c r="H679" i="19" s="1"/>
  <c r="I676" i="19"/>
  <c r="K575" i="19"/>
  <c r="K582" i="19"/>
  <c r="K633" i="19" s="1"/>
  <c r="D560" i="19"/>
  <c r="D561" i="19"/>
  <c r="D657" i="19"/>
  <c r="I560" i="19"/>
  <c r="I561" i="19"/>
  <c r="I657" i="19"/>
  <c r="B560" i="19"/>
  <c r="B657" i="19"/>
  <c r="N561" i="19"/>
  <c r="N560" i="19"/>
  <c r="N657" i="19"/>
  <c r="N575" i="19"/>
  <c r="N582" i="19"/>
  <c r="N633" i="19" s="1"/>
  <c r="I575" i="19"/>
  <c r="I582" i="19"/>
  <c r="I633" i="19" s="1"/>
  <c r="N697" i="19"/>
  <c r="N699" i="19" s="1"/>
  <c r="O696" i="19"/>
  <c r="O697" i="19" s="1"/>
  <c r="E560" i="19"/>
  <c r="E561" i="19"/>
  <c r="E657" i="19"/>
  <c r="D575" i="19"/>
  <c r="D582" i="19"/>
  <c r="D633" i="19" s="1"/>
  <c r="B575" i="19"/>
  <c r="B582" i="19"/>
  <c r="B633" i="19" s="1"/>
  <c r="G561" i="19"/>
  <c r="G560" i="19"/>
  <c r="G657" i="19"/>
  <c r="E575" i="19"/>
  <c r="E582" i="19"/>
  <c r="E633" i="19" s="1"/>
  <c r="J666" i="19"/>
  <c r="I666" i="19"/>
  <c r="H666" i="19"/>
  <c r="G666" i="19"/>
  <c r="F666" i="19"/>
  <c r="E666" i="19"/>
  <c r="D666" i="19"/>
  <c r="O666" i="19"/>
  <c r="C666" i="19"/>
  <c r="N666" i="19"/>
  <c r="B666" i="19"/>
  <c r="M666" i="19"/>
  <c r="K666" i="19"/>
  <c r="L666" i="19"/>
  <c r="M684" i="19"/>
  <c r="L685" i="19"/>
  <c r="L687" i="19" s="1"/>
  <c r="F561" i="19"/>
  <c r="F560" i="19"/>
  <c r="F657" i="19"/>
  <c r="M688" i="19"/>
  <c r="L689" i="19"/>
  <c r="L691" i="19" s="1"/>
  <c r="G575" i="19"/>
  <c r="G582" i="19"/>
  <c r="G633" i="19" s="1"/>
  <c r="G673" i="19"/>
  <c r="G675" i="19" s="1"/>
  <c r="H672" i="19"/>
  <c r="F575" i="19"/>
  <c r="F582" i="19"/>
  <c r="F633" i="19" s="1"/>
  <c r="K680" i="19"/>
  <c r="J681" i="19"/>
  <c r="J683" i="19" s="1"/>
  <c r="O702" i="18"/>
  <c r="O703" i="18"/>
  <c r="J575" i="18"/>
  <c r="J582" i="18"/>
  <c r="J633" i="18" s="1"/>
  <c r="G673" i="18"/>
  <c r="G675" i="18" s="1"/>
  <c r="H672" i="18"/>
  <c r="N688" i="18"/>
  <c r="M689" i="18"/>
  <c r="M691" i="18" s="1"/>
  <c r="N697" i="18"/>
  <c r="N699" i="18" s="1"/>
  <c r="O696" i="18"/>
  <c r="O697" i="18" s="1"/>
  <c r="N561" i="18"/>
  <c r="N560" i="18"/>
  <c r="N657" i="18"/>
  <c r="N575" i="18"/>
  <c r="N582" i="18"/>
  <c r="N633" i="18" s="1"/>
  <c r="N684" i="18"/>
  <c r="M685" i="18"/>
  <c r="M687" i="18" s="1"/>
  <c r="E561" i="18"/>
  <c r="E560" i="18"/>
  <c r="E657" i="18"/>
  <c r="E575" i="18"/>
  <c r="E582" i="18"/>
  <c r="E633" i="18" s="1"/>
  <c r="D560" i="18"/>
  <c r="D561" i="18"/>
  <c r="D657" i="18"/>
  <c r="L680" i="18"/>
  <c r="K681" i="18"/>
  <c r="K683" i="18" s="1"/>
  <c r="O561" i="18"/>
  <c r="O560" i="18"/>
  <c r="O657" i="18"/>
  <c r="D575" i="18"/>
  <c r="D582" i="18"/>
  <c r="D633" i="18" s="1"/>
  <c r="L575" i="18"/>
  <c r="L582" i="18"/>
  <c r="L633" i="18" s="1"/>
  <c r="H677" i="18"/>
  <c r="H679" i="18" s="1"/>
  <c r="I676" i="18"/>
  <c r="F561" i="18"/>
  <c r="H575" i="18"/>
  <c r="H582" i="18"/>
  <c r="H633" i="18" s="1"/>
  <c r="L561" i="18"/>
  <c r="L560" i="18"/>
  <c r="L657" i="18"/>
  <c r="J561" i="18"/>
  <c r="J560" i="18"/>
  <c r="J657" i="18"/>
  <c r="H561" i="18"/>
  <c r="H560" i="18"/>
  <c r="H657" i="18"/>
  <c r="J666" i="18"/>
  <c r="I666" i="18"/>
  <c r="H666" i="18"/>
  <c r="G666" i="18"/>
  <c r="F666" i="18"/>
  <c r="E666" i="18"/>
  <c r="D666" i="18"/>
  <c r="O666" i="18"/>
  <c r="C666" i="18"/>
  <c r="N666" i="18"/>
  <c r="B666" i="18"/>
  <c r="M666" i="18"/>
  <c r="L666" i="18"/>
  <c r="K666" i="18"/>
  <c r="O575" i="18"/>
  <c r="O582" i="18"/>
  <c r="O633" i="18" s="1"/>
  <c r="B560" i="18"/>
  <c r="B657" i="18"/>
  <c r="B575" i="18"/>
  <c r="B582" i="18"/>
  <c r="B633" i="18" s="1"/>
  <c r="I561" i="18"/>
  <c r="O575" i="15"/>
  <c r="O560" i="15"/>
  <c r="O561" i="15"/>
  <c r="L560" i="15"/>
  <c r="N560" i="15"/>
  <c r="L561" i="15"/>
  <c r="M561" i="15"/>
  <c r="B560" i="15"/>
  <c r="H582" i="15"/>
  <c r="H633" i="15" s="1"/>
  <c r="N657" i="15"/>
  <c r="F657" i="15"/>
  <c r="G561" i="15"/>
  <c r="N561" i="15"/>
  <c r="M657" i="15"/>
  <c r="M560" i="15"/>
  <c r="F561" i="15"/>
  <c r="I657" i="15"/>
  <c r="D575" i="15"/>
  <c r="D657" i="15"/>
  <c r="D561" i="15"/>
  <c r="N575" i="15"/>
  <c r="C560" i="15"/>
  <c r="C561" i="15"/>
  <c r="I560" i="15"/>
  <c r="B619" i="17"/>
  <c r="N619" i="17"/>
  <c r="H619" i="17"/>
  <c r="C619" i="17"/>
  <c r="K619" i="17"/>
  <c r="M619" i="17"/>
  <c r="O619" i="17"/>
  <c r="D619" i="17"/>
  <c r="E619" i="17"/>
  <c r="G619" i="17"/>
  <c r="I619" i="17"/>
  <c r="C582" i="15"/>
  <c r="C633" i="15" s="1"/>
  <c r="J619" i="17"/>
  <c r="L619" i="17"/>
  <c r="C657" i="15"/>
  <c r="H624" i="17"/>
  <c r="G625" i="17"/>
  <c r="G627" i="17" s="1"/>
  <c r="O654" i="17"/>
  <c r="O655" i="17"/>
  <c r="H629" i="17"/>
  <c r="H631" i="17" s="1"/>
  <c r="I628" i="17"/>
  <c r="L640" i="17"/>
  <c r="K641" i="17"/>
  <c r="K643" i="17" s="1"/>
  <c r="N654" i="17"/>
  <c r="N655" i="17"/>
  <c r="K632" i="17"/>
  <c r="J633" i="17"/>
  <c r="J635" i="17" s="1"/>
  <c r="N649" i="17"/>
  <c r="O648" i="17"/>
  <c r="O649" i="17" s="1"/>
  <c r="M620" i="17"/>
  <c r="L620" i="17"/>
  <c r="K620" i="17"/>
  <c r="J620" i="17"/>
  <c r="I620" i="17"/>
  <c r="H620" i="17"/>
  <c r="G620" i="17"/>
  <c r="F620" i="17"/>
  <c r="E620" i="17"/>
  <c r="D620" i="17"/>
  <c r="O620" i="17"/>
  <c r="C620" i="17"/>
  <c r="N620" i="17"/>
  <c r="B620" i="17"/>
  <c r="L636" i="17"/>
  <c r="K637" i="17"/>
  <c r="K639" i="17" s="1"/>
  <c r="M645" i="17"/>
  <c r="M647" i="17" s="1"/>
  <c r="N644" i="17"/>
  <c r="L680" i="15"/>
  <c r="K681" i="15"/>
  <c r="K683" i="15" s="1"/>
  <c r="N688" i="15"/>
  <c r="M689" i="15"/>
  <c r="M691" i="15" s="1"/>
  <c r="J575" i="15"/>
  <c r="J582" i="15"/>
  <c r="J633" i="15" s="1"/>
  <c r="N692" i="15"/>
  <c r="M693" i="15"/>
  <c r="M695" i="15" s="1"/>
  <c r="H666" i="15"/>
  <c r="G666" i="15"/>
  <c r="F666" i="15"/>
  <c r="E666" i="15"/>
  <c r="D666" i="15"/>
  <c r="O666" i="15"/>
  <c r="C666" i="15"/>
  <c r="N666" i="15"/>
  <c r="B666" i="15"/>
  <c r="M666" i="15"/>
  <c r="L666" i="15"/>
  <c r="K666" i="15"/>
  <c r="J666" i="15"/>
  <c r="I666" i="15"/>
  <c r="N703" i="15"/>
  <c r="N697" i="15"/>
  <c r="O696" i="15"/>
  <c r="O697" i="15" s="1"/>
  <c r="G673" i="15"/>
  <c r="G675" i="15" s="1"/>
  <c r="H672" i="15"/>
  <c r="I677" i="15"/>
  <c r="I679" i="15" s="1"/>
  <c r="J676" i="15"/>
  <c r="O702" i="15"/>
  <c r="O703" i="15"/>
  <c r="J561" i="15"/>
  <c r="J560" i="15"/>
  <c r="J657" i="15"/>
  <c r="K561" i="15"/>
  <c r="N707" i="15"/>
  <c r="O706" i="15"/>
  <c r="O707" i="15"/>
  <c r="M684" i="15"/>
  <c r="L685" i="15"/>
  <c r="L687" i="15" s="1"/>
  <c r="E561" i="15"/>
  <c r="E560" i="15"/>
  <c r="E657" i="15"/>
  <c r="E582" i="15"/>
  <c r="E633" i="15" s="1"/>
  <c r="E575" i="15"/>
  <c r="M693" i="18" l="1"/>
  <c r="M695" i="18" s="1"/>
  <c r="N692" i="18"/>
  <c r="M645" i="20"/>
  <c r="M647" i="20" s="1"/>
  <c r="N644" i="20"/>
  <c r="O650" i="20"/>
  <c r="O651" i="20"/>
  <c r="I624" i="20"/>
  <c r="H625" i="20"/>
  <c r="H627" i="20" s="1"/>
  <c r="N650" i="20"/>
  <c r="N651" i="20"/>
  <c r="J629" i="20"/>
  <c r="J631" i="20" s="1"/>
  <c r="K628" i="20"/>
  <c r="M636" i="20"/>
  <c r="L637" i="20"/>
  <c r="L639" i="20" s="1"/>
  <c r="M640" i="20"/>
  <c r="L641" i="20"/>
  <c r="L643" i="20" s="1"/>
  <c r="L632" i="20"/>
  <c r="K633" i="20"/>
  <c r="K635" i="20" s="1"/>
  <c r="P657" i="19"/>
  <c r="K667" i="19" s="1"/>
  <c r="K670" i="19" s="1"/>
  <c r="P657" i="18"/>
  <c r="M667" i="18" s="1"/>
  <c r="M670" i="18" s="1"/>
  <c r="N693" i="19"/>
  <c r="N695" i="19" s="1"/>
  <c r="O692" i="19"/>
  <c r="O693" i="19" s="1"/>
  <c r="N688" i="19"/>
  <c r="M689" i="19"/>
  <c r="M691" i="19" s="1"/>
  <c r="I677" i="19"/>
  <c r="I679" i="19" s="1"/>
  <c r="J676" i="19"/>
  <c r="L680" i="19"/>
  <c r="K681" i="19"/>
  <c r="K683" i="19" s="1"/>
  <c r="N684" i="19"/>
  <c r="M685" i="19"/>
  <c r="M687" i="19" s="1"/>
  <c r="H673" i="19"/>
  <c r="H675" i="19" s="1"/>
  <c r="I672" i="19"/>
  <c r="O699" i="19"/>
  <c r="O698" i="19"/>
  <c r="M680" i="18"/>
  <c r="L681" i="18"/>
  <c r="L683" i="18" s="1"/>
  <c r="I677" i="18"/>
  <c r="I679" i="18" s="1"/>
  <c r="J676" i="18"/>
  <c r="O698" i="18"/>
  <c r="O699" i="18"/>
  <c r="O688" i="18"/>
  <c r="O689" i="18" s="1"/>
  <c r="N689" i="18"/>
  <c r="N691" i="18" s="1"/>
  <c r="H673" i="18"/>
  <c r="H675" i="18" s="1"/>
  <c r="I672" i="18"/>
  <c r="O684" i="18"/>
  <c r="O685" i="18" s="1"/>
  <c r="N685" i="18"/>
  <c r="N687" i="18" s="1"/>
  <c r="P657" i="15"/>
  <c r="B667" i="15" s="1"/>
  <c r="B670" i="15" s="1"/>
  <c r="L632" i="17"/>
  <c r="K633" i="17"/>
  <c r="K635" i="17" s="1"/>
  <c r="I629" i="17"/>
  <c r="I631" i="17" s="1"/>
  <c r="J628" i="17"/>
  <c r="N645" i="17"/>
  <c r="O644" i="17"/>
  <c r="O645" i="17" s="1"/>
  <c r="M636" i="17"/>
  <c r="L637" i="17"/>
  <c r="L639" i="17" s="1"/>
  <c r="M640" i="17"/>
  <c r="L641" i="17"/>
  <c r="L643" i="17" s="1"/>
  <c r="O650" i="17"/>
  <c r="O651" i="17"/>
  <c r="N650" i="17"/>
  <c r="N651" i="17"/>
  <c r="H625" i="17"/>
  <c r="H627" i="17" s="1"/>
  <c r="I624" i="17"/>
  <c r="O692" i="15"/>
  <c r="O693" i="15" s="1"/>
  <c r="N693" i="15"/>
  <c r="H673" i="15"/>
  <c r="H675" i="15" s="1"/>
  <c r="I672" i="15"/>
  <c r="J677" i="15"/>
  <c r="J679" i="15" s="1"/>
  <c r="K676" i="15"/>
  <c r="N684" i="15"/>
  <c r="M685" i="15"/>
  <c r="M687" i="15" s="1"/>
  <c r="O688" i="15"/>
  <c r="O689" i="15" s="1"/>
  <c r="N689" i="15"/>
  <c r="O698" i="15"/>
  <c r="O699" i="15"/>
  <c r="N699" i="15"/>
  <c r="M680" i="15"/>
  <c r="L681" i="15"/>
  <c r="L683" i="15" s="1"/>
  <c r="O692" i="18" l="1"/>
  <c r="O693" i="18" s="1"/>
  <c r="N693" i="18"/>
  <c r="N695" i="18" s="1"/>
  <c r="N645" i="20"/>
  <c r="O644" i="20"/>
  <c r="O645" i="20" s="1"/>
  <c r="K629" i="20"/>
  <c r="K631" i="20" s="1"/>
  <c r="L628" i="20"/>
  <c r="I625" i="20"/>
  <c r="I627" i="20" s="1"/>
  <c r="J624" i="20"/>
  <c r="M632" i="20"/>
  <c r="L633" i="20"/>
  <c r="L635" i="20" s="1"/>
  <c r="N636" i="20"/>
  <c r="M637" i="20"/>
  <c r="M639" i="20" s="1"/>
  <c r="N640" i="20"/>
  <c r="M641" i="20"/>
  <c r="M643" i="20" s="1"/>
  <c r="B667" i="19"/>
  <c r="B670" i="19" s="1"/>
  <c r="N667" i="19"/>
  <c r="N670" i="19" s="1"/>
  <c r="J667" i="19"/>
  <c r="J670" i="19" s="1"/>
  <c r="L667" i="19"/>
  <c r="L670" i="19" s="1"/>
  <c r="M667" i="19"/>
  <c r="M670" i="19" s="1"/>
  <c r="O667" i="19"/>
  <c r="O670" i="19" s="1"/>
  <c r="H667" i="19"/>
  <c r="H670" i="19" s="1"/>
  <c r="C667" i="19"/>
  <c r="C670" i="19" s="1"/>
  <c r="D667" i="19"/>
  <c r="D670" i="19" s="1"/>
  <c r="E667" i="19"/>
  <c r="E670" i="19" s="1"/>
  <c r="F667" i="19"/>
  <c r="F670" i="19" s="1"/>
  <c r="G667" i="19"/>
  <c r="G670" i="19" s="1"/>
  <c r="I667" i="19"/>
  <c r="I670" i="19" s="1"/>
  <c r="E667" i="18"/>
  <c r="E670" i="18" s="1"/>
  <c r="B667" i="18"/>
  <c r="B670" i="18" s="1"/>
  <c r="C667" i="18"/>
  <c r="C670" i="18" s="1"/>
  <c r="N667" i="18"/>
  <c r="N670" i="18" s="1"/>
  <c r="O667" i="18"/>
  <c r="O670" i="18" s="1"/>
  <c r="D667" i="18"/>
  <c r="D670" i="18" s="1"/>
  <c r="I667" i="18"/>
  <c r="I670" i="18" s="1"/>
  <c r="G667" i="18"/>
  <c r="G670" i="18" s="1"/>
  <c r="F667" i="18"/>
  <c r="F670" i="18" s="1"/>
  <c r="J667" i="18"/>
  <c r="J670" i="18" s="1"/>
  <c r="H667" i="18"/>
  <c r="H670" i="18" s="1"/>
  <c r="K667" i="18"/>
  <c r="K670" i="18" s="1"/>
  <c r="L667" i="18"/>
  <c r="L670" i="18" s="1"/>
  <c r="I673" i="19"/>
  <c r="I675" i="19" s="1"/>
  <c r="J672" i="19"/>
  <c r="O684" i="19"/>
  <c r="O685" i="19" s="1"/>
  <c r="N685" i="19"/>
  <c r="N687" i="19" s="1"/>
  <c r="M680" i="19"/>
  <c r="L681" i="19"/>
  <c r="L683" i="19" s="1"/>
  <c r="J677" i="19"/>
  <c r="J679" i="19" s="1"/>
  <c r="K676" i="19"/>
  <c r="O688" i="19"/>
  <c r="O689" i="19" s="1"/>
  <c r="N689" i="19"/>
  <c r="N691" i="19" s="1"/>
  <c r="O695" i="19"/>
  <c r="O694" i="19"/>
  <c r="O690" i="18"/>
  <c r="O691" i="18"/>
  <c r="O686" i="18"/>
  <c r="O687" i="18"/>
  <c r="J677" i="18"/>
  <c r="J679" i="18" s="1"/>
  <c r="K676" i="18"/>
  <c r="I673" i="18"/>
  <c r="I675" i="18" s="1"/>
  <c r="J672" i="18"/>
  <c r="N680" i="18"/>
  <c r="M681" i="18"/>
  <c r="M683" i="18" s="1"/>
  <c r="C667" i="15"/>
  <c r="C670" i="15" s="1"/>
  <c r="D667" i="15"/>
  <c r="D670" i="15" s="1"/>
  <c r="O667" i="15"/>
  <c r="O670" i="15" s="1"/>
  <c r="H667" i="15"/>
  <c r="H670" i="15" s="1"/>
  <c r="I667" i="15"/>
  <c r="I670" i="15" s="1"/>
  <c r="G667" i="15"/>
  <c r="G670" i="15" s="1"/>
  <c r="E667" i="15"/>
  <c r="E670" i="15" s="1"/>
  <c r="F667" i="15"/>
  <c r="F670" i="15" s="1"/>
  <c r="J667" i="15"/>
  <c r="J670" i="15" s="1"/>
  <c r="N667" i="15"/>
  <c r="N670" i="15" s="1"/>
  <c r="K667" i="15"/>
  <c r="K670" i="15" s="1"/>
  <c r="L667" i="15"/>
  <c r="L670" i="15" s="1"/>
  <c r="M667" i="15"/>
  <c r="M670" i="15" s="1"/>
  <c r="M632" i="17"/>
  <c r="L633" i="17"/>
  <c r="L635" i="17" s="1"/>
  <c r="N640" i="17"/>
  <c r="M641" i="17"/>
  <c r="M643" i="17" s="1"/>
  <c r="N636" i="17"/>
  <c r="M637" i="17"/>
  <c r="M639" i="17" s="1"/>
  <c r="O646" i="17"/>
  <c r="O647" i="17"/>
  <c r="N646" i="17"/>
  <c r="N647" i="17"/>
  <c r="I625" i="17"/>
  <c r="I627" i="17" s="1"/>
  <c r="J624" i="17"/>
  <c r="J629" i="17"/>
  <c r="J631" i="17" s="1"/>
  <c r="K628" i="17"/>
  <c r="N691" i="15"/>
  <c r="N695" i="15"/>
  <c r="O690" i="15"/>
  <c r="O691" i="15"/>
  <c r="O694" i="15"/>
  <c r="O695" i="15"/>
  <c r="N680" i="15"/>
  <c r="M681" i="15"/>
  <c r="M683" i="15" s="1"/>
  <c r="O684" i="15"/>
  <c r="O685" i="15" s="1"/>
  <c r="N685" i="15"/>
  <c r="K677" i="15"/>
  <c r="K679" i="15" s="1"/>
  <c r="L676" i="15"/>
  <c r="I673" i="15"/>
  <c r="I675" i="15" s="1"/>
  <c r="J672" i="15"/>
  <c r="O695" i="18" l="1"/>
  <c r="O694" i="18"/>
  <c r="O646" i="20"/>
  <c r="O647" i="20"/>
  <c r="N646" i="20"/>
  <c r="N647" i="20"/>
  <c r="O640" i="20"/>
  <c r="O641" i="20" s="1"/>
  <c r="N641" i="20"/>
  <c r="J625" i="20"/>
  <c r="J627" i="20" s="1"/>
  <c r="K624" i="20"/>
  <c r="N637" i="20"/>
  <c r="O636" i="20"/>
  <c r="O637" i="20" s="1"/>
  <c r="M633" i="20"/>
  <c r="M635" i="20" s="1"/>
  <c r="N632" i="20"/>
  <c r="L629" i="20"/>
  <c r="L631" i="20" s="1"/>
  <c r="M628" i="20"/>
  <c r="O686" i="19"/>
  <c r="O687" i="19"/>
  <c r="J673" i="19"/>
  <c r="J675" i="19" s="1"/>
  <c r="K672" i="19"/>
  <c r="O690" i="19"/>
  <c r="O691" i="19"/>
  <c r="K677" i="19"/>
  <c r="K679" i="19" s="1"/>
  <c r="L676" i="19"/>
  <c r="N680" i="19"/>
  <c r="M681" i="19"/>
  <c r="M683" i="19" s="1"/>
  <c r="O680" i="18"/>
  <c r="O681" i="18" s="1"/>
  <c r="N681" i="18"/>
  <c r="N683" i="18" s="1"/>
  <c r="K677" i="18"/>
  <c r="K679" i="18" s="1"/>
  <c r="L676" i="18"/>
  <c r="J673" i="18"/>
  <c r="J675" i="18" s="1"/>
  <c r="K672" i="18"/>
  <c r="J625" i="17"/>
  <c r="J627" i="17" s="1"/>
  <c r="K624" i="17"/>
  <c r="M633" i="17"/>
  <c r="M635" i="17" s="1"/>
  <c r="N632" i="17"/>
  <c r="K629" i="17"/>
  <c r="K631" i="17" s="1"/>
  <c r="L628" i="17"/>
  <c r="N637" i="17"/>
  <c r="O636" i="17"/>
  <c r="O637" i="17" s="1"/>
  <c r="O640" i="17"/>
  <c r="O641" i="17" s="1"/>
  <c r="N641" i="17"/>
  <c r="N687" i="15"/>
  <c r="O680" i="15"/>
  <c r="O681" i="15" s="1"/>
  <c r="N681" i="15"/>
  <c r="O686" i="15"/>
  <c r="O687" i="15"/>
  <c r="L677" i="15"/>
  <c r="L679" i="15" s="1"/>
  <c r="M676" i="15"/>
  <c r="K672" i="15"/>
  <c r="J673" i="15"/>
  <c r="J675" i="15" s="1"/>
  <c r="M629" i="20" l="1"/>
  <c r="M631" i="20" s="1"/>
  <c r="N628" i="20"/>
  <c r="N633" i="20"/>
  <c r="O632" i="20"/>
  <c r="O633" i="20" s="1"/>
  <c r="N638" i="20"/>
  <c r="N639" i="20"/>
  <c r="N642" i="20"/>
  <c r="N643" i="20"/>
  <c r="O638" i="20"/>
  <c r="O639" i="20"/>
  <c r="K625" i="20"/>
  <c r="K627" i="20" s="1"/>
  <c r="L624" i="20"/>
  <c r="O642" i="20"/>
  <c r="O643" i="20"/>
  <c r="K673" i="19"/>
  <c r="K675" i="19" s="1"/>
  <c r="L672" i="19"/>
  <c r="O680" i="19"/>
  <c r="O681" i="19" s="1"/>
  <c r="N681" i="19"/>
  <c r="N683" i="19" s="1"/>
  <c r="L677" i="19"/>
  <c r="L679" i="19" s="1"/>
  <c r="M676" i="19"/>
  <c r="K673" i="18"/>
  <c r="K675" i="18" s="1"/>
  <c r="L672" i="18"/>
  <c r="O682" i="18"/>
  <c r="O683" i="18"/>
  <c r="L677" i="18"/>
  <c r="L679" i="18" s="1"/>
  <c r="M676" i="18"/>
  <c r="N642" i="17"/>
  <c r="N643" i="17"/>
  <c r="L629" i="17"/>
  <c r="L631" i="17" s="1"/>
  <c r="M628" i="17"/>
  <c r="O638" i="17"/>
  <c r="O639" i="17"/>
  <c r="O632" i="17"/>
  <c r="O633" i="17" s="1"/>
  <c r="N633" i="17"/>
  <c r="K625" i="17"/>
  <c r="K627" i="17" s="1"/>
  <c r="L624" i="17"/>
  <c r="O642" i="17"/>
  <c r="O643" i="17"/>
  <c r="N638" i="17"/>
  <c r="N639" i="17"/>
  <c r="N683" i="15"/>
  <c r="O682" i="15"/>
  <c r="O683" i="15"/>
  <c r="K673" i="15"/>
  <c r="K675" i="15" s="1"/>
  <c r="L672" i="15"/>
  <c r="M677" i="15"/>
  <c r="M679" i="15" s="1"/>
  <c r="N676" i="15"/>
  <c r="L625" i="20" l="1"/>
  <c r="L627" i="20" s="1"/>
  <c r="M624" i="20"/>
  <c r="O634" i="20"/>
  <c r="O635" i="20"/>
  <c r="N634" i="20"/>
  <c r="N635" i="20"/>
  <c r="N629" i="20"/>
  <c r="O628" i="20"/>
  <c r="O629" i="20" s="1"/>
  <c r="O682" i="19"/>
  <c r="O683" i="19"/>
  <c r="M672" i="19"/>
  <c r="L673" i="19"/>
  <c r="L675" i="19" s="1"/>
  <c r="M677" i="19"/>
  <c r="M679" i="19" s="1"/>
  <c r="N676" i="19"/>
  <c r="M677" i="18"/>
  <c r="M679" i="18" s="1"/>
  <c r="N676" i="18"/>
  <c r="M672" i="18"/>
  <c r="L673" i="18"/>
  <c r="L675" i="18" s="1"/>
  <c r="N634" i="17"/>
  <c r="N635" i="17"/>
  <c r="L625" i="17"/>
  <c r="L627" i="17" s="1"/>
  <c r="M624" i="17"/>
  <c r="O634" i="17"/>
  <c r="O635" i="17"/>
  <c r="M629" i="17"/>
  <c r="M631" i="17" s="1"/>
  <c r="N628" i="17"/>
  <c r="L673" i="15"/>
  <c r="L675" i="15" s="1"/>
  <c r="M672" i="15"/>
  <c r="N677" i="15"/>
  <c r="O676" i="15"/>
  <c r="O677" i="15" s="1"/>
  <c r="O630" i="20" l="1"/>
  <c r="O631" i="20"/>
  <c r="M625" i="20"/>
  <c r="M627" i="20" s="1"/>
  <c r="N624" i="20"/>
  <c r="N630" i="20"/>
  <c r="N631" i="20"/>
  <c r="N672" i="19"/>
  <c r="M673" i="19"/>
  <c r="M675" i="19" s="1"/>
  <c r="N677" i="19"/>
  <c r="N679" i="19" s="1"/>
  <c r="O676" i="19"/>
  <c r="O677" i="19" s="1"/>
  <c r="M673" i="18"/>
  <c r="M675" i="18" s="1"/>
  <c r="N672" i="18"/>
  <c r="N677" i="18"/>
  <c r="N679" i="18" s="1"/>
  <c r="O676" i="18"/>
  <c r="O677" i="18" s="1"/>
  <c r="N629" i="17"/>
  <c r="O628" i="17"/>
  <c r="O629" i="17" s="1"/>
  <c r="M625" i="17"/>
  <c r="M627" i="17" s="1"/>
  <c r="N624" i="17"/>
  <c r="O679" i="15"/>
  <c r="O678" i="15"/>
  <c r="N679" i="15"/>
  <c r="M673" i="15"/>
  <c r="M675" i="15" s="1"/>
  <c r="N672" i="15"/>
  <c r="N625" i="20" l="1"/>
  <c r="O624" i="20"/>
  <c r="O625" i="20" s="1"/>
  <c r="N673" i="19"/>
  <c r="N675" i="19" s="1"/>
  <c r="O672" i="19"/>
  <c r="O673" i="19" s="1"/>
  <c r="O678" i="19"/>
  <c r="O679" i="19"/>
  <c r="N673" i="18"/>
  <c r="N675" i="18" s="1"/>
  <c r="O672" i="18"/>
  <c r="O673" i="18" s="1"/>
  <c r="O678" i="18"/>
  <c r="O679" i="18"/>
  <c r="N630" i="17"/>
  <c r="N631" i="17"/>
  <c r="O631" i="17"/>
  <c r="O630" i="17"/>
  <c r="N625" i="17"/>
  <c r="O624" i="17"/>
  <c r="O625" i="17" s="1"/>
  <c r="N673" i="15"/>
  <c r="O672" i="15"/>
  <c r="O673" i="15" s="1"/>
  <c r="O627" i="20" l="1"/>
  <c r="O626" i="20"/>
  <c r="N626" i="20"/>
  <c r="N627" i="20"/>
  <c r="O674" i="19"/>
  <c r="O675" i="19"/>
  <c r="O674" i="18"/>
  <c r="O675" i="18"/>
  <c r="N626" i="17"/>
  <c r="N627" i="17"/>
  <c r="O626" i="17"/>
  <c r="O627" i="17"/>
  <c r="N675" i="15"/>
  <c r="O674" i="15"/>
  <c r="O675" i="1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2E78C11-DADE-4965-9ACF-C9865833C67B}" keepAlive="1" interval="5" name="Query - SettradeIAA_Concensus" description="Connection to the 'SettradeIAA_Concensus' query in the workbook." type="5" refreshedVersion="7" background="1" refreshOnLoad="1" saveData="1">
    <dbPr connection="Provider=Microsoft.Mashup.OleDb.1;Data Source=$Workbook$;Location=SettradeIAA_Concensus;Extended Properties=&quot;&quot;" command="SELECT * FROM [SettradeIAA_Concensus]"/>
  </connection>
  <connection id="2" xr16:uid="{40971965-0F43-497F-B515-A7BC1C949208}" keepAlive="1" interval="5" name="Query - SettradeIAA_Concensus (2)" description="Connection to the 'SettradeIAA_Concensus (2)' query in the workbook." type="5" refreshedVersion="7" background="1" refreshOnLoad="1" saveData="1">
    <dbPr connection="Provider=Microsoft.Mashup.OleDb.1;Data Source=$Workbook$;Location=&quot;SettradeIAA_Concensus (2)&quot;;Extended Properties=&quot;&quot;" command="SELECT * FROM [SettradeIAA_Concensus (2)]"/>
  </connection>
  <connection id="3" xr16:uid="{5FF1F712-6EBF-49C8-97C1-D7D45ED05746}" keepAlive="1" interval="5" name="Query - SiamChart" description="Connection to the 'SiamChart' query in the workbook." type="5" refreshedVersion="7" background="1" refreshOnLoad="1" saveData="1">
    <dbPr connection="Provider=Microsoft.Mashup.OleDb.1;Data Source=$Workbook$;Location=SiamChart;Extended Properties=&quot;&quot;" command="SELECT * FROM [SiamChart]"/>
  </connection>
</connections>
</file>

<file path=xl/sharedStrings.xml><?xml version="1.0" encoding="utf-8"?>
<sst xmlns="http://schemas.openxmlformats.org/spreadsheetml/2006/main" count="11155" uniqueCount="3324">
  <si>
    <t>Balance Sheet</t>
  </si>
  <si>
    <t>Liabilities</t>
  </si>
  <si>
    <t>Short-Term Debt</t>
  </si>
  <si>
    <t>Long-Term Debt</t>
  </si>
  <si>
    <t>Total Debt</t>
  </si>
  <si>
    <t>P&amp;L</t>
  </si>
  <si>
    <t/>
  </si>
  <si>
    <t xml:space="preserve"> Other Expenses (Edited)</t>
  </si>
  <si>
    <t>Cashflow</t>
  </si>
  <si>
    <t>Operating Activities</t>
  </si>
  <si>
    <t>Investing Activities</t>
  </si>
  <si>
    <t>Asset</t>
  </si>
  <si>
    <t>Q1</t>
  </si>
  <si>
    <t>Q2</t>
  </si>
  <si>
    <t>Q3</t>
  </si>
  <si>
    <t>Yearly</t>
  </si>
  <si>
    <t>D/E Ratio</t>
  </si>
  <si>
    <t>Equity</t>
  </si>
  <si>
    <t>REVENUE STRUCTURE</t>
  </si>
  <si>
    <t>Q4</t>
  </si>
  <si>
    <t>%YOY Growth</t>
  </si>
  <si>
    <t>COGS BREAKDOWN</t>
  </si>
  <si>
    <t>Gross Profit</t>
  </si>
  <si>
    <t>%GPM</t>
  </si>
  <si>
    <t>SG&amp;A</t>
  </si>
  <si>
    <t>EBIT</t>
  </si>
  <si>
    <t>%EBIT</t>
  </si>
  <si>
    <t>EBITDA</t>
  </si>
  <si>
    <t>%EBITDA</t>
  </si>
  <si>
    <t>EBT</t>
  </si>
  <si>
    <t>%EBT</t>
  </si>
  <si>
    <t>%Tax Rate</t>
  </si>
  <si>
    <t>%NPM</t>
  </si>
  <si>
    <t>CFO/Net Profit</t>
  </si>
  <si>
    <t>Free Cash Flow</t>
  </si>
  <si>
    <t>Financial Ratio</t>
  </si>
  <si>
    <t>Profitability Ratio</t>
  </si>
  <si>
    <t>ROA</t>
  </si>
  <si>
    <t>ROIC</t>
  </si>
  <si>
    <t>ROE</t>
  </si>
  <si>
    <t>Debt to Equity</t>
  </si>
  <si>
    <t>Debt to Net Profit</t>
  </si>
  <si>
    <t>Market Ratio</t>
  </si>
  <si>
    <t>Common Shares</t>
  </si>
  <si>
    <t>Book Value / Share</t>
  </si>
  <si>
    <t>EPS</t>
  </si>
  <si>
    <t>EPS Growth</t>
  </si>
  <si>
    <t>Dividend per Share</t>
  </si>
  <si>
    <t>Dividend Yield</t>
  </si>
  <si>
    <t>Dividend Payout Ratio</t>
  </si>
  <si>
    <t>Market Cap</t>
  </si>
  <si>
    <t>P/BV</t>
  </si>
  <si>
    <t>P/E</t>
  </si>
  <si>
    <t>EV/EBITDA</t>
  </si>
  <si>
    <t>P/S</t>
  </si>
  <si>
    <t>Max Price</t>
  </si>
  <si>
    <t>Min Price</t>
  </si>
  <si>
    <t>Price</t>
  </si>
  <si>
    <t>SAPPE</t>
  </si>
  <si>
    <t>Liquidity Ratio</t>
  </si>
  <si>
    <t>ระยะเวลาเก็บหนี้เฉลี่ย</t>
  </si>
  <si>
    <t>ระยะเวลาขายสินค้าเฉลี่ย</t>
  </si>
  <si>
    <t>ระยะเวลาชำระหนี้เฉลี่ย</t>
  </si>
  <si>
    <t>Cash Cycle</t>
  </si>
  <si>
    <t>Valuation</t>
  </si>
  <si>
    <t>PEG Ratio</t>
  </si>
  <si>
    <t>CONSENSUS</t>
  </si>
  <si>
    <t>P/BV MOS</t>
  </si>
  <si>
    <t>P/E MOS</t>
  </si>
  <si>
    <t>EV/EBITDA MOS</t>
  </si>
  <si>
    <t>P/S MOS</t>
  </si>
  <si>
    <t>CONSENSUS MOS</t>
  </si>
  <si>
    <t>AVERAGE MOS</t>
  </si>
  <si>
    <t>Backtesting</t>
  </si>
  <si>
    <t>DPS Consecutive</t>
  </si>
  <si>
    <t>Total Return</t>
  </si>
  <si>
    <t>%Total Return</t>
  </si>
  <si>
    <t>CAGR</t>
  </si>
  <si>
    <t>ZIGA</t>
  </si>
  <si>
    <t>ZEN</t>
  </si>
  <si>
    <t>YUASA</t>
  </si>
  <si>
    <t>YGG</t>
  </si>
  <si>
    <t>SPNC</t>
  </si>
  <si>
    <t>XO</t>
  </si>
  <si>
    <t>WPH</t>
  </si>
  <si>
    <t>WP</t>
  </si>
  <si>
    <t>WORK</t>
  </si>
  <si>
    <t>WINNER</t>
  </si>
  <si>
    <t>WIN</t>
  </si>
  <si>
    <t>WIIK</t>
  </si>
  <si>
    <t>WICE</t>
  </si>
  <si>
    <t>WHAUP</t>
  </si>
  <si>
    <t>WHA</t>
  </si>
  <si>
    <t>WAVE</t>
  </si>
  <si>
    <t>WACOAL</t>
  </si>
  <si>
    <t>C</t>
  </si>
  <si>
    <t>W</t>
  </si>
  <si>
    <t>VRANDA</t>
  </si>
  <si>
    <t>VPO</t>
  </si>
  <si>
    <t>VNT</t>
  </si>
  <si>
    <t>VNG</t>
  </si>
  <si>
    <t>VL</t>
  </si>
  <si>
    <t>VIH</t>
  </si>
  <si>
    <t>VIBHA</t>
  </si>
  <si>
    <t>VGI</t>
  </si>
  <si>
    <t>VCOM</t>
  </si>
  <si>
    <t>VARO</t>
  </si>
  <si>
    <t>UVAN</t>
  </si>
  <si>
    <t>UV</t>
  </si>
  <si>
    <t>UTP</t>
  </si>
  <si>
    <t>UT</t>
  </si>
  <si>
    <t>UREKA</t>
  </si>
  <si>
    <t>UPOIC</t>
  </si>
  <si>
    <t>UPF</t>
  </si>
  <si>
    <t>UPA</t>
  </si>
  <si>
    <t>UP</t>
  </si>
  <si>
    <t>UOBKH</t>
  </si>
  <si>
    <t>UNIQ</t>
  </si>
  <si>
    <t>UMS</t>
  </si>
  <si>
    <t>UMI</t>
  </si>
  <si>
    <t>UKEM</t>
  </si>
  <si>
    <t>UEC</t>
  </si>
  <si>
    <t>UBIS</t>
  </si>
  <si>
    <t>UAC</t>
  </si>
  <si>
    <t>U</t>
  </si>
  <si>
    <t>TYCN</t>
  </si>
  <si>
    <t>TWZ</t>
  </si>
  <si>
    <t>TWPC</t>
  </si>
  <si>
    <t>TWP</t>
  </si>
  <si>
    <t>TVT</t>
  </si>
  <si>
    <t>TVO</t>
  </si>
  <si>
    <t>TVI</t>
  </si>
  <si>
    <t>TVD</t>
  </si>
  <si>
    <t>TU</t>
  </si>
  <si>
    <t>TTW</t>
  </si>
  <si>
    <t>TTT</t>
  </si>
  <si>
    <t>TTI</t>
  </si>
  <si>
    <t>TTCL</t>
  </si>
  <si>
    <t>TTA</t>
  </si>
  <si>
    <t>TSTH</t>
  </si>
  <si>
    <t>TSTE</t>
  </si>
  <si>
    <t>TSR</t>
  </si>
  <si>
    <t>TSI</t>
  </si>
  <si>
    <t>TSF</t>
  </si>
  <si>
    <t>TSE</t>
  </si>
  <si>
    <t>TSC</t>
  </si>
  <si>
    <t>TRUBB</t>
  </si>
  <si>
    <t>TRU</t>
  </si>
  <si>
    <t>TRT</t>
  </si>
  <si>
    <t>TRITN</t>
  </si>
  <si>
    <t>TRC</t>
  </si>
  <si>
    <t>TR</t>
  </si>
  <si>
    <t>TQM</t>
  </si>
  <si>
    <t>TPS</t>
  </si>
  <si>
    <t>TPP</t>
  </si>
  <si>
    <t>TPOLY</t>
  </si>
  <si>
    <t>TPLAS</t>
  </si>
  <si>
    <t>TPIPP</t>
  </si>
  <si>
    <t>TPIPL</t>
  </si>
  <si>
    <t>TPCH</t>
  </si>
  <si>
    <t>TPBI</t>
  </si>
  <si>
    <t>TPAC</t>
  </si>
  <si>
    <t>TPA</t>
  </si>
  <si>
    <t>TOPP</t>
  </si>
  <si>
    <t>TOP</t>
  </si>
  <si>
    <t>TOG</t>
  </si>
  <si>
    <t>TOA</t>
  </si>
  <si>
    <t>TNR</t>
  </si>
  <si>
    <t>TNPC</t>
  </si>
  <si>
    <t>TNP</t>
  </si>
  <si>
    <t>TNL</t>
  </si>
  <si>
    <t>TNITY</t>
  </si>
  <si>
    <t>TNH</t>
  </si>
  <si>
    <t>TNDT</t>
  </si>
  <si>
    <t>TMW</t>
  </si>
  <si>
    <t>TMT</t>
  </si>
  <si>
    <t>TMILL</t>
  </si>
  <si>
    <t>TMI</t>
  </si>
  <si>
    <t>TMD</t>
  </si>
  <si>
    <t>TMC</t>
  </si>
  <si>
    <t>TM</t>
  </si>
  <si>
    <t>TKT</t>
  </si>
  <si>
    <t>TKS</t>
  </si>
  <si>
    <t>TKN</t>
  </si>
  <si>
    <t>TK</t>
  </si>
  <si>
    <t>TITLE</t>
  </si>
  <si>
    <t>TISCO</t>
  </si>
  <si>
    <t>TIPCO</t>
  </si>
  <si>
    <t>TIGER</t>
  </si>
  <si>
    <t>THREL</t>
  </si>
  <si>
    <t>THRE</t>
  </si>
  <si>
    <t>THMUI</t>
  </si>
  <si>
    <t>THL</t>
  </si>
  <si>
    <t>THIP</t>
  </si>
  <si>
    <t>THG</t>
  </si>
  <si>
    <t>THE</t>
  </si>
  <si>
    <t>THCOM</t>
  </si>
  <si>
    <t>THANI</t>
  </si>
  <si>
    <t>THANA</t>
  </si>
  <si>
    <t>CNP</t>
  </si>
  <si>
    <t>THAI</t>
  </si>
  <si>
    <t>TH</t>
  </si>
  <si>
    <t>TGPRO</t>
  </si>
  <si>
    <t>TFMAMA</t>
  </si>
  <si>
    <t>TFI</t>
  </si>
  <si>
    <t>TFG</t>
  </si>
  <si>
    <t>TEAMG</t>
  </si>
  <si>
    <t>TEAM</t>
  </si>
  <si>
    <t>TCOAT</t>
  </si>
  <si>
    <t>TCMC</t>
  </si>
  <si>
    <t>TCJ</t>
  </si>
  <si>
    <t>TCCC</t>
  </si>
  <si>
    <t>TCC</t>
  </si>
  <si>
    <t>TCAP</t>
  </si>
  <si>
    <t>TC</t>
  </si>
  <si>
    <t>TBSP</t>
  </si>
  <si>
    <t>TASCO</t>
  </si>
  <si>
    <t>TAPAC</t>
  </si>
  <si>
    <t>TAKUNI</t>
  </si>
  <si>
    <t>TAE</t>
  </si>
  <si>
    <t>TACC</t>
  </si>
  <si>
    <t>SYNTEC</t>
  </si>
  <si>
    <t>SYNEX</t>
  </si>
  <si>
    <t>SYMC</t>
  </si>
  <si>
    <t>SWC</t>
  </si>
  <si>
    <t>SVOA</t>
  </si>
  <si>
    <t>SVI</t>
  </si>
  <si>
    <t>SVH</t>
  </si>
  <si>
    <t>SUTHA</t>
  </si>
  <si>
    <t>SUSCO</t>
  </si>
  <si>
    <t>SUPER</t>
  </si>
  <si>
    <t>SUN</t>
  </si>
  <si>
    <t>SUC</t>
  </si>
  <si>
    <t>STPI</t>
  </si>
  <si>
    <t>STI</t>
  </si>
  <si>
    <t>SPNPNC</t>
  </si>
  <si>
    <t>STHAI</t>
  </si>
  <si>
    <t>STGT</t>
  </si>
  <si>
    <t>STEC</t>
  </si>
  <si>
    <t>STC</t>
  </si>
  <si>
    <t>STARK</t>
  </si>
  <si>
    <t>STAR</t>
  </si>
  <si>
    <t>STANLY</t>
  </si>
  <si>
    <t>STA</t>
  </si>
  <si>
    <t>SST</t>
  </si>
  <si>
    <t>SSSC</t>
  </si>
  <si>
    <t>SSP</t>
  </si>
  <si>
    <t>SSF</t>
  </si>
  <si>
    <t>SSC</t>
  </si>
  <si>
    <t>SRICHA</t>
  </si>
  <si>
    <t>SR</t>
  </si>
  <si>
    <t>SQ</t>
  </si>
  <si>
    <t>SPVI</t>
  </si>
  <si>
    <t>SPRC</t>
  </si>
  <si>
    <t>SPI</t>
  </si>
  <si>
    <t>SPG</t>
  </si>
  <si>
    <t>SPCG</t>
  </si>
  <si>
    <t>SPC</t>
  </si>
  <si>
    <t>SPALI</t>
  </si>
  <si>
    <t>SPACK</t>
  </si>
  <si>
    <t>SPA</t>
  </si>
  <si>
    <t>SORKON</t>
  </si>
  <si>
    <t>SONIC</t>
  </si>
  <si>
    <t>SOLAR</t>
  </si>
  <si>
    <t>SNP</t>
  </si>
  <si>
    <t>SNC</t>
  </si>
  <si>
    <t>SMT</t>
  </si>
  <si>
    <t>SMPC</t>
  </si>
  <si>
    <t>SMK</t>
  </si>
  <si>
    <t>SMIT</t>
  </si>
  <si>
    <t>SMART</t>
  </si>
  <si>
    <t>SLP</t>
  </si>
  <si>
    <t>SLM</t>
  </si>
  <si>
    <t>SKY</t>
  </si>
  <si>
    <t>SKR</t>
  </si>
  <si>
    <t>SKN</t>
  </si>
  <si>
    <t>SKE</t>
  </si>
  <si>
    <t>SITHAI</t>
  </si>
  <si>
    <t>SISB</t>
  </si>
  <si>
    <t>SIS</t>
  </si>
  <si>
    <t>SIRI</t>
  </si>
  <si>
    <t>SINGER</t>
  </si>
  <si>
    <t>SIMAT</t>
  </si>
  <si>
    <t>SICT</t>
  </si>
  <si>
    <t>SIAM</t>
  </si>
  <si>
    <t>SHR</t>
  </si>
  <si>
    <t>SHANG</t>
  </si>
  <si>
    <t>SGP</t>
  </si>
  <si>
    <t>SGF</t>
  </si>
  <si>
    <t>SFP</t>
  </si>
  <si>
    <t>SFLEX</t>
  </si>
  <si>
    <t>SF</t>
  </si>
  <si>
    <t>SENA</t>
  </si>
  <si>
    <t>SELIC</t>
  </si>
  <si>
    <t>SEAOIL</t>
  </si>
  <si>
    <t>SEAFCO</t>
  </si>
  <si>
    <t>SE-ED</t>
  </si>
  <si>
    <t>SE</t>
  </si>
  <si>
    <t>SDC</t>
  </si>
  <si>
    <t>SCP</t>
  </si>
  <si>
    <t>SCN</t>
  </si>
  <si>
    <t>SCM</t>
  </si>
  <si>
    <t>SCI</t>
  </si>
  <si>
    <t>SCG</t>
  </si>
  <si>
    <t>SCCC</t>
  </si>
  <si>
    <t>SCC</t>
  </si>
  <si>
    <t>SCB</t>
  </si>
  <si>
    <t>SC</t>
  </si>
  <si>
    <t>SAWANG</t>
  </si>
  <si>
    <t>SAWAD</t>
  </si>
  <si>
    <t>SAUCE</t>
  </si>
  <si>
    <t>SAT</t>
  </si>
  <si>
    <t>SANKO</t>
  </si>
  <si>
    <t>SAMTEL</t>
  </si>
  <si>
    <t>SAMCO</t>
  </si>
  <si>
    <t>SAMART</t>
  </si>
  <si>
    <t>SAM</t>
  </si>
  <si>
    <t>SALEE</t>
  </si>
  <si>
    <t>SABINA</t>
  </si>
  <si>
    <t>SAAM</t>
  </si>
  <si>
    <t>S11</t>
  </si>
  <si>
    <t>S</t>
  </si>
  <si>
    <t>S&amp;J</t>
  </si>
  <si>
    <t>RWI</t>
  </si>
  <si>
    <t>RSP</t>
  </si>
  <si>
    <t>RS</t>
  </si>
  <si>
    <t>RPH</t>
  </si>
  <si>
    <t>RPC</t>
  </si>
  <si>
    <t>RP</t>
  </si>
  <si>
    <t>ROJNA</t>
  </si>
  <si>
    <t>ROH</t>
  </si>
  <si>
    <t>ROCK</t>
  </si>
  <si>
    <t>RML</t>
  </si>
  <si>
    <t>RJH</t>
  </si>
  <si>
    <t>RICHY</t>
  </si>
  <si>
    <t>RCL</t>
  </si>
  <si>
    <t>RBF</t>
  </si>
  <si>
    <t>RATCH</t>
  </si>
  <si>
    <t>RAM</t>
  </si>
  <si>
    <t>QTC</t>
  </si>
  <si>
    <t>QLT</t>
  </si>
  <si>
    <t>QH</t>
  </si>
  <si>
    <t>Q-CON</t>
  </si>
  <si>
    <t>PYLON</t>
  </si>
  <si>
    <t>PTTGC</t>
  </si>
  <si>
    <t>PTTEP</t>
  </si>
  <si>
    <t>PTT</t>
  </si>
  <si>
    <t>PTL</t>
  </si>
  <si>
    <t>PTG</t>
  </si>
  <si>
    <t>PT</t>
  </si>
  <si>
    <t>PSTC</t>
  </si>
  <si>
    <t>PSL</t>
  </si>
  <si>
    <t>PSH</t>
  </si>
  <si>
    <t>PROUD</t>
  </si>
  <si>
    <t>PRO</t>
  </si>
  <si>
    <t>PRM</t>
  </si>
  <si>
    <t>PRINC</t>
  </si>
  <si>
    <t>PRIN</t>
  </si>
  <si>
    <t>PRIME</t>
  </si>
  <si>
    <t>PRG</t>
  </si>
  <si>
    <t>PRECHA</t>
  </si>
  <si>
    <t>PREB</t>
  </si>
  <si>
    <t>PRAKIT</t>
  </si>
  <si>
    <t>PR9</t>
  </si>
  <si>
    <t>PPS</t>
  </si>
  <si>
    <t>NP</t>
  </si>
  <si>
    <t>PPPM</t>
  </si>
  <si>
    <t>PPP</t>
  </si>
  <si>
    <t>PPM</t>
  </si>
  <si>
    <t>POST</t>
  </si>
  <si>
    <t>PORT</t>
  </si>
  <si>
    <t>POLAR</t>
  </si>
  <si>
    <t>PMTA</t>
  </si>
  <si>
    <t>PM</t>
  </si>
  <si>
    <t>PLE</t>
  </si>
  <si>
    <t>PLAT</t>
  </si>
  <si>
    <t>PLANET</t>
  </si>
  <si>
    <t>PLANB</t>
  </si>
  <si>
    <t>PL</t>
  </si>
  <si>
    <t>PK</t>
  </si>
  <si>
    <t>PJW</t>
  </si>
  <si>
    <t>PIMO</t>
  </si>
  <si>
    <t>PICO</t>
  </si>
  <si>
    <t>PHOL</t>
  </si>
  <si>
    <t>PG</t>
  </si>
  <si>
    <t>PF</t>
  </si>
  <si>
    <t>PERM</t>
  </si>
  <si>
    <t>PE</t>
  </si>
  <si>
    <t>PDJ</t>
  </si>
  <si>
    <t>PDG</t>
  </si>
  <si>
    <t>PCSGH</t>
  </si>
  <si>
    <t>PB</t>
  </si>
  <si>
    <t>PATO</t>
  </si>
  <si>
    <t>PAP</t>
  </si>
  <si>
    <t>PAF</t>
  </si>
  <si>
    <t>PAE</t>
  </si>
  <si>
    <t>PACE</t>
  </si>
  <si>
    <t>OTO</t>
  </si>
  <si>
    <t>OSP</t>
  </si>
  <si>
    <t>ORI</t>
  </si>
  <si>
    <t>OISHI</t>
  </si>
  <si>
    <t>OHTL</t>
  </si>
  <si>
    <t>OGC</t>
  </si>
  <si>
    <t>OCEAN</t>
  </si>
  <si>
    <t>OCC</t>
  </si>
  <si>
    <t>NYT</t>
  </si>
  <si>
    <t>NWR</t>
  </si>
  <si>
    <t>NVD</t>
  </si>
  <si>
    <t>NUSA</t>
  </si>
  <si>
    <t>NTV</t>
  </si>
  <si>
    <t>NSI</t>
  </si>
  <si>
    <t>NPK</t>
  </si>
  <si>
    <t>NOK</t>
  </si>
  <si>
    <t>NOBLE</t>
  </si>
  <si>
    <t>NNCL</t>
  </si>
  <si>
    <t>NMG</t>
  </si>
  <si>
    <t>NKI</t>
  </si>
  <si>
    <t>NINE</t>
  </si>
  <si>
    <t>NFC</t>
  </si>
  <si>
    <t>NEX</t>
  </si>
  <si>
    <t>NEWS</t>
  </si>
  <si>
    <t>NEW</t>
  </si>
  <si>
    <t>NETBAY</t>
  </si>
  <si>
    <t>NER</t>
  </si>
  <si>
    <t>NEP</t>
  </si>
  <si>
    <t>NDR</t>
  </si>
  <si>
    <t>NCL</t>
  </si>
  <si>
    <t>NCH</t>
  </si>
  <si>
    <t>NC</t>
  </si>
  <si>
    <t>NBC</t>
  </si>
  <si>
    <t>MVP</t>
  </si>
  <si>
    <t>MTI</t>
  </si>
  <si>
    <t>MTC</t>
  </si>
  <si>
    <t>MSC</t>
  </si>
  <si>
    <t>MPIC</t>
  </si>
  <si>
    <t>MORE</t>
  </si>
  <si>
    <t>MOONG</t>
  </si>
  <si>
    <t>MONO</t>
  </si>
  <si>
    <t>MODERN</t>
  </si>
  <si>
    <t>ML</t>
  </si>
  <si>
    <t>MK</t>
  </si>
  <si>
    <t>MJD</t>
  </si>
  <si>
    <t>MITSIB</t>
  </si>
  <si>
    <t>MINT</t>
  </si>
  <si>
    <t>MILL</t>
  </si>
  <si>
    <t>MIDA</t>
  </si>
  <si>
    <t>MGT</t>
  </si>
  <si>
    <t>MFEC</t>
  </si>
  <si>
    <t>MFC</t>
  </si>
  <si>
    <t>METCO</t>
  </si>
  <si>
    <t>META</t>
  </si>
  <si>
    <t>MEGA</t>
  </si>
  <si>
    <t>MDX</t>
  </si>
  <si>
    <t>MCS</t>
  </si>
  <si>
    <t>MCOT</t>
  </si>
  <si>
    <t>MC</t>
  </si>
  <si>
    <t>MBKET</t>
  </si>
  <si>
    <t>MBK</t>
  </si>
  <si>
    <t>MBAX</t>
  </si>
  <si>
    <t>MAX</t>
  </si>
  <si>
    <t>MATI</t>
  </si>
  <si>
    <t>MATCH</t>
  </si>
  <si>
    <t>MANRIN</t>
  </si>
  <si>
    <t>MALEE</t>
  </si>
  <si>
    <t>MAKRO</t>
  </si>
  <si>
    <t>MAJOR</t>
  </si>
  <si>
    <t>MACO</t>
  </si>
  <si>
    <t>M-CHAI</t>
  </si>
  <si>
    <t>M</t>
  </si>
  <si>
    <t>LST</t>
  </si>
  <si>
    <t>LRH</t>
  </si>
  <si>
    <t>LPN</t>
  </si>
  <si>
    <t>LPH</t>
  </si>
  <si>
    <t>LOXLEY</t>
  </si>
  <si>
    <t>LIT</t>
  </si>
  <si>
    <t>LHK</t>
  </si>
  <si>
    <t>LHFG</t>
  </si>
  <si>
    <t>LH</t>
  </si>
  <si>
    <t>LEE</t>
  </si>
  <si>
    <t>LDC</t>
  </si>
  <si>
    <t>LANNA</t>
  </si>
  <si>
    <t>LALIN</t>
  </si>
  <si>
    <t>L&amp;E</t>
  </si>
  <si>
    <t>KYE</t>
  </si>
  <si>
    <t>KWM</t>
  </si>
  <si>
    <t>KWG</t>
  </si>
  <si>
    <t>KWC</t>
  </si>
  <si>
    <t>KUN</t>
  </si>
  <si>
    <t>KUMWEL</t>
  </si>
  <si>
    <t>KTIS</t>
  </si>
  <si>
    <t>KTC</t>
  </si>
  <si>
    <t>KTB</t>
  </si>
  <si>
    <t>KSL</t>
  </si>
  <si>
    <t>KOOL</t>
  </si>
  <si>
    <t>KKP</t>
  </si>
  <si>
    <t>KKC</t>
  </si>
  <si>
    <t>KIAT</t>
  </si>
  <si>
    <t>KGI</t>
  </si>
  <si>
    <t>KDH</t>
  </si>
  <si>
    <t>KCM</t>
  </si>
  <si>
    <t>KCE</t>
  </si>
  <si>
    <t>KCAR</t>
  </si>
  <si>
    <t>KC</t>
  </si>
  <si>
    <t>KBS</t>
  </si>
  <si>
    <t>KBANK</t>
  </si>
  <si>
    <t>KASET</t>
  </si>
  <si>
    <t>KAMART</t>
  </si>
  <si>
    <t>K</t>
  </si>
  <si>
    <t>JWD</t>
  </si>
  <si>
    <t>JUTHA</t>
  </si>
  <si>
    <t>JUBILE</t>
  </si>
  <si>
    <t>JTS</t>
  </si>
  <si>
    <t>JSP</t>
  </si>
  <si>
    <t>JMT</t>
  </si>
  <si>
    <t>JMART</t>
  </si>
  <si>
    <t>JKN</t>
  </si>
  <si>
    <t>JCT</t>
  </si>
  <si>
    <t>JCKH</t>
  </si>
  <si>
    <t>JCK</t>
  </si>
  <si>
    <t>JAS</t>
  </si>
  <si>
    <t>J</t>
  </si>
  <si>
    <t>IVL</t>
  </si>
  <si>
    <t>ITEL</t>
  </si>
  <si>
    <t>ITD</t>
  </si>
  <si>
    <t>IT</t>
  </si>
  <si>
    <t>IRPC</t>
  </si>
  <si>
    <t>IRCP</t>
  </si>
  <si>
    <t>IRC</t>
  </si>
  <si>
    <t>IP</t>
  </si>
  <si>
    <t>INTUCH</t>
  </si>
  <si>
    <t>INSURE</t>
  </si>
  <si>
    <t>INSET</t>
  </si>
  <si>
    <t>INOX</t>
  </si>
  <si>
    <t>INGRS</t>
  </si>
  <si>
    <t>INET</t>
  </si>
  <si>
    <t>IMH</t>
  </si>
  <si>
    <t>ILM</t>
  </si>
  <si>
    <t>ILINK</t>
  </si>
  <si>
    <t>III</t>
  </si>
  <si>
    <t>IIG</t>
  </si>
  <si>
    <t>IHL</t>
  </si>
  <si>
    <t>IFS</t>
  </si>
  <si>
    <t>IFEC</t>
  </si>
  <si>
    <t>ICN</t>
  </si>
  <si>
    <t>ICHI</t>
  </si>
  <si>
    <t>ICC</t>
  </si>
  <si>
    <t>HYDRO</t>
  </si>
  <si>
    <t>HUMAN</t>
  </si>
  <si>
    <t>HTECH</t>
  </si>
  <si>
    <t>HTC</t>
  </si>
  <si>
    <t>HPT</t>
  </si>
  <si>
    <t>HMPRO</t>
  </si>
  <si>
    <t>HFT</t>
  </si>
  <si>
    <t>HARN</t>
  </si>
  <si>
    <t>HANA</t>
  </si>
  <si>
    <t>GYT</t>
  </si>
  <si>
    <t>GUNKUL</t>
  </si>
  <si>
    <t>GULF</t>
  </si>
  <si>
    <t>GTB</t>
  </si>
  <si>
    <t>GSTEEL</t>
  </si>
  <si>
    <t>GSC</t>
  </si>
  <si>
    <t>GREEN</t>
  </si>
  <si>
    <t>GRAND</t>
  </si>
  <si>
    <t>GRAMMY</t>
  </si>
  <si>
    <t>GPSC</t>
  </si>
  <si>
    <t>GPI</t>
  </si>
  <si>
    <t>GLOCON</t>
  </si>
  <si>
    <t>GLOBAL</t>
  </si>
  <si>
    <t>GLAND</t>
  </si>
  <si>
    <t>GL</t>
  </si>
  <si>
    <t>GJS</t>
  </si>
  <si>
    <t>GIFT</t>
  </si>
  <si>
    <t>GGC</t>
  </si>
  <si>
    <t>GFPT</t>
  </si>
  <si>
    <t>GENCO</t>
  </si>
  <si>
    <t>GEL</t>
  </si>
  <si>
    <t>GCAP</t>
  </si>
  <si>
    <t>GC</t>
  </si>
  <si>
    <t>GBX</t>
  </si>
  <si>
    <t>FVC</t>
  </si>
  <si>
    <t>FTE</t>
  </si>
  <si>
    <t>FSS</t>
  </si>
  <si>
    <t>FSMART</t>
  </si>
  <si>
    <t>FPT</t>
  </si>
  <si>
    <t>FPI</t>
  </si>
  <si>
    <t>FORTH</t>
  </si>
  <si>
    <t>FNS</t>
  </si>
  <si>
    <t>FN</t>
  </si>
  <si>
    <t>FMT</t>
  </si>
  <si>
    <t>FLOYD</t>
  </si>
  <si>
    <t>FE</t>
  </si>
  <si>
    <t>FANCY</t>
  </si>
  <si>
    <t>F&amp;D</t>
  </si>
  <si>
    <t>EVER</t>
  </si>
  <si>
    <t>ETE</t>
  </si>
  <si>
    <t>ETC</t>
  </si>
  <si>
    <t>ESTAR</t>
  </si>
  <si>
    <t>ESSO</t>
  </si>
  <si>
    <t>ERW</t>
  </si>
  <si>
    <t>EPG</t>
  </si>
  <si>
    <t>EP</t>
  </si>
  <si>
    <t>EMC</t>
  </si>
  <si>
    <t>EKH</t>
  </si>
  <si>
    <t>EGCO</t>
  </si>
  <si>
    <t>EFORL</t>
  </si>
  <si>
    <t>EE</t>
  </si>
  <si>
    <t>ECL</t>
  </si>
  <si>
    <t>ECF</t>
  </si>
  <si>
    <t>EASTW</t>
  </si>
  <si>
    <t>EASON</t>
  </si>
  <si>
    <t>EA</t>
  </si>
  <si>
    <t>DV8</t>
  </si>
  <si>
    <t>DTCI</t>
  </si>
  <si>
    <t>DTAC</t>
  </si>
  <si>
    <t>DRT</t>
  </si>
  <si>
    <t>DOHOME</t>
  </si>
  <si>
    <t>DOD</t>
  </si>
  <si>
    <t>DIMET</t>
  </si>
  <si>
    <t>DEMCO</t>
  </si>
  <si>
    <t>DELTA</t>
  </si>
  <si>
    <t>DDD</t>
  </si>
  <si>
    <t>DCON</t>
  </si>
  <si>
    <t>DCC</t>
  </si>
  <si>
    <t>D</t>
  </si>
  <si>
    <t>CWT</t>
  </si>
  <si>
    <t>CTW</t>
  </si>
  <si>
    <t>CSS</t>
  </si>
  <si>
    <t>CSR</t>
  </si>
  <si>
    <t>CSP</t>
  </si>
  <si>
    <t>CSC</t>
  </si>
  <si>
    <t>CRD</t>
  </si>
  <si>
    <t>CRC</t>
  </si>
  <si>
    <t>CRANE</t>
  </si>
  <si>
    <t>CPW</t>
  </si>
  <si>
    <t>CPT</t>
  </si>
  <si>
    <t>CPR</t>
  </si>
  <si>
    <t>CPN</t>
  </si>
  <si>
    <t>CPL</t>
  </si>
  <si>
    <t>CPI</t>
  </si>
  <si>
    <t>CPH</t>
  </si>
  <si>
    <t>CPF</t>
  </si>
  <si>
    <t>CPALL</t>
  </si>
  <si>
    <t>COTTO</t>
  </si>
  <si>
    <t>COMAN</t>
  </si>
  <si>
    <t>COM7</t>
  </si>
  <si>
    <t>COLOR</t>
  </si>
  <si>
    <t>CNT</t>
  </si>
  <si>
    <t>CMR</t>
  </si>
  <si>
    <t>CMO</t>
  </si>
  <si>
    <t>CMC</t>
  </si>
  <si>
    <t>CMAN</t>
  </si>
  <si>
    <t>CM</t>
  </si>
  <si>
    <t>CKP</t>
  </si>
  <si>
    <t>CK</t>
  </si>
  <si>
    <t>CITY</t>
  </si>
  <si>
    <t>CIMBT</t>
  </si>
  <si>
    <t>CIG</t>
  </si>
  <si>
    <t>CI</t>
  </si>
  <si>
    <t>CHOW</t>
  </si>
  <si>
    <t>CHOTI</t>
  </si>
  <si>
    <t>CHO</t>
  </si>
  <si>
    <t>CHG</t>
  </si>
  <si>
    <t>CHEWA</t>
  </si>
  <si>
    <t>CHAYO</t>
  </si>
  <si>
    <t>CHARAN</t>
  </si>
  <si>
    <t>CGH</t>
  </si>
  <si>
    <t>CGD</t>
  </si>
  <si>
    <t>CFRESH</t>
  </si>
  <si>
    <t>CENTEL</t>
  </si>
  <si>
    <t>CEN</t>
  </si>
  <si>
    <t>CCP</t>
  </si>
  <si>
    <t>CCET</t>
  </si>
  <si>
    <t>CBG</t>
  </si>
  <si>
    <t>CAZ</t>
  </si>
  <si>
    <t>BWG</t>
  </si>
  <si>
    <t>BUI</t>
  </si>
  <si>
    <t>BTW</t>
  </si>
  <si>
    <t>BTS</t>
  </si>
  <si>
    <t>BTNC</t>
  </si>
  <si>
    <t>BSM</t>
  </si>
  <si>
    <t>BSBM</t>
  </si>
  <si>
    <t>BRR</t>
  </si>
  <si>
    <t>BROOK</t>
  </si>
  <si>
    <t>BROCK</t>
  </si>
  <si>
    <t>BR</t>
  </si>
  <si>
    <t>BPP</t>
  </si>
  <si>
    <t>BOL</t>
  </si>
  <si>
    <t>BM</t>
  </si>
  <si>
    <t>BLISS</t>
  </si>
  <si>
    <t>BLAND</t>
  </si>
  <si>
    <t>BLA</t>
  </si>
  <si>
    <t>BKI</t>
  </si>
  <si>
    <t>BKD</t>
  </si>
  <si>
    <t>BJCHI</t>
  </si>
  <si>
    <t>BJC</t>
  </si>
  <si>
    <t>BIZ</t>
  </si>
  <si>
    <t>BIG</t>
  </si>
  <si>
    <t>BH</t>
  </si>
  <si>
    <t>BGT</t>
  </si>
  <si>
    <t>BGRIM</t>
  </si>
  <si>
    <t>BGC</t>
  </si>
  <si>
    <t>BFIT</t>
  </si>
  <si>
    <t>BEM</t>
  </si>
  <si>
    <t>BEC</t>
  </si>
  <si>
    <t>BEAUTY</t>
  </si>
  <si>
    <t>BDMS</t>
  </si>
  <si>
    <t>BCT</t>
  </si>
  <si>
    <t>BCPG</t>
  </si>
  <si>
    <t>BCP</t>
  </si>
  <si>
    <t>BCH</t>
  </si>
  <si>
    <t>BC</t>
  </si>
  <si>
    <t>BBL</t>
  </si>
  <si>
    <t>BAY</t>
  </si>
  <si>
    <t>BANPU</t>
  </si>
  <si>
    <t>BAM</t>
  </si>
  <si>
    <t>BAFS</t>
  </si>
  <si>
    <t>BA</t>
  </si>
  <si>
    <t>B52</t>
  </si>
  <si>
    <t>B</t>
  </si>
  <si>
    <t>AYUD</t>
  </si>
  <si>
    <t>AWC</t>
  </si>
  <si>
    <t>AUCT</t>
  </si>
  <si>
    <t>AU</t>
  </si>
  <si>
    <t>ATP30</t>
  </si>
  <si>
    <t>ASP</t>
  </si>
  <si>
    <t>ASN</t>
  </si>
  <si>
    <t>ASK</t>
  </si>
  <si>
    <t>ASIMAR</t>
  </si>
  <si>
    <t>ASIAN</t>
  </si>
  <si>
    <t>ASIA</t>
  </si>
  <si>
    <t>ASEFA</t>
  </si>
  <si>
    <t>ASAP</t>
  </si>
  <si>
    <t>AS</t>
  </si>
  <si>
    <t>ARROW</t>
  </si>
  <si>
    <t>ARIP</t>
  </si>
  <si>
    <t>ARIN</t>
  </si>
  <si>
    <t>AQUA</t>
  </si>
  <si>
    <t>AQ</t>
  </si>
  <si>
    <t>APURE</t>
  </si>
  <si>
    <t>APP</t>
  </si>
  <si>
    <t>APEX</t>
  </si>
  <si>
    <t>APCS</t>
  </si>
  <si>
    <t>APCO</t>
  </si>
  <si>
    <t>AP</t>
  </si>
  <si>
    <t>AOT</t>
  </si>
  <si>
    <t>ANAN</t>
  </si>
  <si>
    <t>AMC</t>
  </si>
  <si>
    <t>AMATAV</t>
  </si>
  <si>
    <t>AMATA</t>
  </si>
  <si>
    <t>AMARIN</t>
  </si>
  <si>
    <t>AMANAH</t>
  </si>
  <si>
    <t>AMA</t>
  </si>
  <si>
    <t>ALUCON</t>
  </si>
  <si>
    <t>ALT</t>
  </si>
  <si>
    <t>ALLA</t>
  </si>
  <si>
    <t>ALL</t>
  </si>
  <si>
    <t>AKR</t>
  </si>
  <si>
    <t>AKP</t>
  </si>
  <si>
    <t>AJA</t>
  </si>
  <si>
    <t>AJ</t>
  </si>
  <si>
    <t>AIT</t>
  </si>
  <si>
    <t>AIRA</t>
  </si>
  <si>
    <t>AIE</t>
  </si>
  <si>
    <t>AI</t>
  </si>
  <si>
    <t>AHC</t>
  </si>
  <si>
    <t>AH</t>
  </si>
  <si>
    <t>AGE</t>
  </si>
  <si>
    <t>AFC</t>
  </si>
  <si>
    <t>AF</t>
  </si>
  <si>
    <t>AEONTS</t>
  </si>
  <si>
    <t>ADVANC</t>
  </si>
  <si>
    <t>ADB</t>
  </si>
  <si>
    <t>ACG</t>
  </si>
  <si>
    <t>ACE</t>
  </si>
  <si>
    <t>ACC</t>
  </si>
  <si>
    <t>ACAP</t>
  </si>
  <si>
    <t>ABM</t>
  </si>
  <si>
    <t>ABICO</t>
  </si>
  <si>
    <t>AAV</t>
  </si>
  <si>
    <t>A5</t>
  </si>
  <si>
    <t>A</t>
  </si>
  <si>
    <t>7UP</t>
  </si>
  <si>
    <t>2S</t>
  </si>
  <si>
    <t xml:space="preserve">    Other Income</t>
  </si>
  <si>
    <t xml:space="preserve">    Cash And Cash Equivalents</t>
  </si>
  <si>
    <t xml:space="preserve">    Short-Term Investments - Net</t>
  </si>
  <si>
    <t xml:space="preserve">    Trade And Other Receivables - Current - Net</t>
  </si>
  <si>
    <t xml:space="preserve">    Inventories - Net</t>
  </si>
  <si>
    <t xml:space="preserve">    Total Current Assets</t>
  </si>
  <si>
    <t xml:space="preserve">    Property, Plant And Equipment - Net</t>
  </si>
  <si>
    <t xml:space="preserve">    Intangible Assets - Net</t>
  </si>
  <si>
    <t xml:space="preserve">    Total Non-Current Assets</t>
  </si>
  <si>
    <t xml:space="preserve">    Total Assets</t>
  </si>
  <si>
    <t xml:space="preserve">    Bank Overdrafts And Short-Term Borrowings From Financial Institutions</t>
  </si>
  <si>
    <t xml:space="preserve">    Trade And Other Payables - Current</t>
  </si>
  <si>
    <t xml:space="preserve">    Short-Term Borrowings</t>
  </si>
  <si>
    <t xml:space="preserve">    Current Portion Of Long-Term Debts</t>
  </si>
  <si>
    <t xml:space="preserve">    Total Current Liabilities</t>
  </si>
  <si>
    <t xml:space="preserve">    Non-Current Portion Of Long-Term Debts</t>
  </si>
  <si>
    <t xml:space="preserve">    Total Non-Current Liabilities</t>
  </si>
  <si>
    <t xml:space="preserve">    Total Liabilities</t>
  </si>
  <si>
    <t xml:space="preserve">      Retained Earnings (Deficits) - Unappropriated</t>
  </si>
  <si>
    <t xml:space="preserve">    Equity Attributable To Owners Of The Parent</t>
  </si>
  <si>
    <t>No.</t>
  </si>
  <si>
    <t>Links</t>
  </si>
  <si>
    <t>Sign</t>
  </si>
  <si>
    <t>Last</t>
  </si>
  <si>
    <t>Chg%</t>
  </si>
  <si>
    <t>Volume</t>
  </si>
  <si>
    <t>Value (k)</t>
  </si>
  <si>
    <t>MCap (M)</t>
  </si>
  <si>
    <t>D/E</t>
  </si>
  <si>
    <t>DPS</t>
  </si>
  <si>
    <t>ROA%</t>
  </si>
  <si>
    <t>ROE%</t>
  </si>
  <si>
    <t>NPM%</t>
  </si>
  <si>
    <t>Yield%</t>
  </si>
  <si>
    <t>FFloat%</t>
  </si>
  <si>
    <t>MG%</t>
  </si>
  <si>
    <t>Magic1</t>
  </si>
  <si>
    <t>Magic2</t>
  </si>
  <si>
    <t>PEG</t>
  </si>
  <si>
    <t>CG</t>
  </si>
  <si>
    <t>Average</t>
  </si>
  <si>
    <t>3K-BAT</t>
  </si>
  <si>
    <t>ADD</t>
  </si>
  <si>
    <t>ASW</t>
  </si>
  <si>
    <t>DHOUSE</t>
  </si>
  <si>
    <t>DITTO</t>
  </si>
  <si>
    <t>DMT</t>
  </si>
  <si>
    <t>HEMP</t>
  </si>
  <si>
    <t>IND</t>
  </si>
  <si>
    <t>JAK</t>
  </si>
  <si>
    <t>JR</t>
  </si>
  <si>
    <t>KEX</t>
  </si>
  <si>
    <t>KISS</t>
  </si>
  <si>
    <t>KK</t>
  </si>
  <si>
    <t>LEO</t>
  </si>
  <si>
    <t>MICRO</t>
  </si>
  <si>
    <t>NCAP</t>
  </si>
  <si>
    <t>NOVA</t>
  </si>
  <si>
    <t>NRF</t>
  </si>
  <si>
    <t>NSL</t>
  </si>
  <si>
    <t>OR</t>
  </si>
  <si>
    <t>PACO</t>
  </si>
  <si>
    <t>PRAPAT</t>
  </si>
  <si>
    <t>PROEN</t>
  </si>
  <si>
    <t>PROS</t>
  </si>
  <si>
    <t>RT</t>
  </si>
  <si>
    <t>SA</t>
  </si>
  <si>
    <t>SABUY</t>
  </si>
  <si>
    <t>SAK</t>
  </si>
  <si>
    <t>SCGP</t>
  </si>
  <si>
    <t>SFT</t>
  </si>
  <si>
    <t>SK</t>
  </si>
  <si>
    <t>SO</t>
  </si>
  <si>
    <t>TGH</t>
  </si>
  <si>
    <t>TIDLOR</t>
  </si>
  <si>
    <t>TPCS</t>
  </si>
  <si>
    <t>TQR</t>
  </si>
  <si>
    <t>TTB</t>
  </si>
  <si>
    <t>WGE</t>
  </si>
  <si>
    <t>WINMED</t>
  </si>
  <si>
    <t>XPG</t>
  </si>
  <si>
    <t xml:space="preserve">    Revenue From Operations</t>
  </si>
  <si>
    <t xml:space="preserve">    Interest And Dividend Income</t>
  </si>
  <si>
    <t xml:space="preserve">      Interest Income</t>
  </si>
  <si>
    <t xml:space="preserve">    Total Revenue</t>
  </si>
  <si>
    <t xml:space="preserve">    Costs</t>
  </si>
  <si>
    <t xml:space="preserve">    Selling And Administrative Expenses</t>
  </si>
  <si>
    <t xml:space="preserve">      Selling Expenses</t>
  </si>
  <si>
    <t xml:space="preserve">      Administrative Expenses</t>
  </si>
  <si>
    <t xml:space="preserve">    Management And Directors' Remuneration</t>
  </si>
  <si>
    <t xml:space="preserve">    Share Of Profit (Loss) From Investments Accounted For Using The Equity Method</t>
  </si>
  <si>
    <t xml:space="preserve">    Other Gains (Losses)</t>
  </si>
  <si>
    <t xml:space="preserve">    Finance Costs</t>
  </si>
  <si>
    <t xml:space="preserve">    Income Tax Expense</t>
  </si>
  <si>
    <t xml:space="preserve">    Depreciation And Amortisation</t>
  </si>
  <si>
    <t xml:space="preserve">    (Reversal Of) Expected Credit Losses</t>
  </si>
  <si>
    <t xml:space="preserve">    Net Cash From (Used In) Operating Activities</t>
  </si>
  <si>
    <t xml:space="preserve">    Payment For Purchase Of Fixed Assets</t>
  </si>
  <si>
    <t xml:space="preserve">    Net Cash From (Used In) Investing Activities</t>
  </si>
  <si>
    <t xml:space="preserve">    Net Cash From (Used In) Financing Activities</t>
  </si>
  <si>
    <t xml:space="preserve">    Net Increase (Decrease) In Cash And Cash Equivalent</t>
  </si>
  <si>
    <t>Leverage Ratio</t>
  </si>
  <si>
    <t>Investment</t>
  </si>
  <si>
    <t>Gross Profit | Interest Margin</t>
  </si>
  <si>
    <t>Name</t>
  </si>
  <si>
    <t>0.05</t>
  </si>
  <si>
    <t>i | 1 | 2 | 3</t>
  </si>
  <si>
    <t>1.50</t>
  </si>
  <si>
    <t>0.25</t>
  </si>
  <si>
    <t>i</t>
  </si>
  <si>
    <t>2.60</t>
  </si>
  <si>
    <t>0.35</t>
  </si>
  <si>
    <t>1.38</t>
  </si>
  <si>
    <t>0.03</t>
  </si>
  <si>
    <t>0.60</t>
  </si>
  <si>
    <t>i | 1 | 3</t>
  </si>
  <si>
    <t>3.41</t>
  </si>
  <si>
    <t>1.08</t>
  </si>
  <si>
    <t>1.43</t>
  </si>
  <si>
    <t>0.08</t>
  </si>
  <si>
    <t>1.17</t>
  </si>
  <si>
    <t>0.02</t>
  </si>
  <si>
    <t>1.27</t>
  </si>
  <si>
    <t>0.04</t>
  </si>
  <si>
    <t>1.30</t>
  </si>
  <si>
    <t>-</t>
  </si>
  <si>
    <t>3.68</t>
  </si>
  <si>
    <t>2.65</t>
  </si>
  <si>
    <t>2.30</t>
  </si>
  <si>
    <t>0.40</t>
  </si>
  <si>
    <t>0.10</t>
  </si>
  <si>
    <t>2.35</t>
  </si>
  <si>
    <t>0.93</t>
  </si>
  <si>
    <t>0.15</t>
  </si>
  <si>
    <t>1.28</t>
  </si>
  <si>
    <t>1.81</t>
  </si>
  <si>
    <t>0.01</t>
  </si>
  <si>
    <t>0.63</t>
  </si>
  <si>
    <t>1.49</t>
  </si>
  <si>
    <t>1.25</t>
  </si>
  <si>
    <t>1.83</t>
  </si>
  <si>
    <t>3.40</t>
  </si>
  <si>
    <t>2.06</t>
  </si>
  <si>
    <t>1.35</t>
  </si>
  <si>
    <t>0.92</t>
  </si>
  <si>
    <t>1.37</t>
  </si>
  <si>
    <t>1.44</t>
  </si>
  <si>
    <t>0.07</t>
  </si>
  <si>
    <t>1.26</t>
  </si>
  <si>
    <t>10.00</t>
  </si>
  <si>
    <t>0.20</t>
  </si>
  <si>
    <t>3.03</t>
  </si>
  <si>
    <t>0.13</t>
  </si>
  <si>
    <t>1.61</t>
  </si>
  <si>
    <t>0.12</t>
  </si>
  <si>
    <t>1.92</t>
  </si>
  <si>
    <t>0.82</t>
  </si>
  <si>
    <t>0.14</t>
  </si>
  <si>
    <t>3.23</t>
  </si>
  <si>
    <t>0.48</t>
  </si>
  <si>
    <t>0.19</t>
  </si>
  <si>
    <t>0.28</t>
  </si>
  <si>
    <t>0.87</t>
  </si>
  <si>
    <t>0.45</t>
  </si>
  <si>
    <t>3.17</t>
  </si>
  <si>
    <t>1.91</t>
  </si>
  <si>
    <t>0.06</t>
  </si>
  <si>
    <t>1.10</t>
  </si>
  <si>
    <t>2.24</t>
  </si>
  <si>
    <t>0.50</t>
  </si>
  <si>
    <t>2.27</t>
  </si>
  <si>
    <t>1.14</t>
  </si>
  <si>
    <t>1.60</t>
  </si>
  <si>
    <t>1.79</t>
  </si>
  <si>
    <t>0.30</t>
  </si>
  <si>
    <t>3.18</t>
  </si>
  <si>
    <t>0.55</t>
  </si>
  <si>
    <t>1.65</t>
  </si>
  <si>
    <t>3.31</t>
  </si>
  <si>
    <t>2.40</t>
  </si>
  <si>
    <t>1.70</t>
  </si>
  <si>
    <t>0.23</t>
  </si>
  <si>
    <t>1.56</t>
  </si>
  <si>
    <t>1.82</t>
  </si>
  <si>
    <t>0.90</t>
  </si>
  <si>
    <t>1.51</t>
  </si>
  <si>
    <t>0.51</t>
  </si>
  <si>
    <t>1.20</t>
  </si>
  <si>
    <t>0.85</t>
  </si>
  <si>
    <t>1.01</t>
  </si>
  <si>
    <t>2.50</t>
  </si>
  <si>
    <t>0.72</t>
  </si>
  <si>
    <t>1.58</t>
  </si>
  <si>
    <t>0.17</t>
  </si>
  <si>
    <t>0.80</t>
  </si>
  <si>
    <t>1.16</t>
  </si>
  <si>
    <t>1.40</t>
  </si>
  <si>
    <t>1.34</t>
  </si>
  <si>
    <t>1.00</t>
  </si>
  <si>
    <t>1.02</t>
  </si>
  <si>
    <t>1.46</t>
  </si>
  <si>
    <t>1.09</t>
  </si>
  <si>
    <t>0.89</t>
  </si>
  <si>
    <t>3.50</t>
  </si>
  <si>
    <t>0.81</t>
  </si>
  <si>
    <t>0.58</t>
  </si>
  <si>
    <t>1.87</t>
  </si>
  <si>
    <t>1.39</t>
  </si>
  <si>
    <t>2.00</t>
  </si>
  <si>
    <t>0.79</t>
  </si>
  <si>
    <t>0.38</t>
  </si>
  <si>
    <t>0.16</t>
  </si>
  <si>
    <t>0.94</t>
  </si>
  <si>
    <t>0.96</t>
  </si>
  <si>
    <t>0.74</t>
  </si>
  <si>
    <t>1.41</t>
  </si>
  <si>
    <t>0.75</t>
  </si>
  <si>
    <t>0.57</t>
  </si>
  <si>
    <t>0.56</t>
  </si>
  <si>
    <t>0.21</t>
  </si>
  <si>
    <t>0.78</t>
  </si>
  <si>
    <t>1.06</t>
  </si>
  <si>
    <t>1.57</t>
  </si>
  <si>
    <t>1.47</t>
  </si>
  <si>
    <t>1.78</t>
  </si>
  <si>
    <t>1.45</t>
  </si>
  <si>
    <t>1.12</t>
  </si>
  <si>
    <t>0.97</t>
  </si>
  <si>
    <t>0.11</t>
  </si>
  <si>
    <t>0.95</t>
  </si>
  <si>
    <t>0.70</t>
  </si>
  <si>
    <t>0.88</t>
  </si>
  <si>
    <t>4.05</t>
  </si>
  <si>
    <t>2.45</t>
  </si>
  <si>
    <t>1.15</t>
  </si>
  <si>
    <t>0.69</t>
  </si>
  <si>
    <t>0.71</t>
  </si>
  <si>
    <t>1.71</t>
  </si>
  <si>
    <t>0.22</t>
  </si>
  <si>
    <t>1.29</t>
  </si>
  <si>
    <t>1.48</t>
  </si>
  <si>
    <t>3.30</t>
  </si>
  <si>
    <t>3.79</t>
  </si>
  <si>
    <t>2.12</t>
  </si>
  <si>
    <t>1.03</t>
  </si>
  <si>
    <t>0.24</t>
  </si>
  <si>
    <t>0.91</t>
  </si>
  <si>
    <t>1.24</t>
  </si>
  <si>
    <t>2.55</t>
  </si>
  <si>
    <t>1.54</t>
  </si>
  <si>
    <t>2.83</t>
  </si>
  <si>
    <t>0.62</t>
  </si>
  <si>
    <t>7.50</t>
  </si>
  <si>
    <t>1.63</t>
  </si>
  <si>
    <t>2.16</t>
  </si>
  <si>
    <t>0.99</t>
  </si>
  <si>
    <t>1.80</t>
  </si>
  <si>
    <t>0.98</t>
  </si>
  <si>
    <t>0.18</t>
  </si>
  <si>
    <t>0.32</t>
  </si>
  <si>
    <t>5.00</t>
  </si>
  <si>
    <t>0.86</t>
  </si>
  <si>
    <t>1.66</t>
  </si>
  <si>
    <t>1.62</t>
  </si>
  <si>
    <t>1.74</t>
  </si>
  <si>
    <t>1.36</t>
  </si>
  <si>
    <t>0.41</t>
  </si>
  <si>
    <t>0.73</t>
  </si>
  <si>
    <t>0.43</t>
  </si>
  <si>
    <t>0.44</t>
  </si>
  <si>
    <t>3.92</t>
  </si>
  <si>
    <t>6.30</t>
  </si>
  <si>
    <t>1.86</t>
  </si>
  <si>
    <t>0.46</t>
  </si>
  <si>
    <t>1.23</t>
  </si>
  <si>
    <t>0.09</t>
  </si>
  <si>
    <t>1.84</t>
  </si>
  <si>
    <t>9.50</t>
  </si>
  <si>
    <t>1.18</t>
  </si>
  <si>
    <t>0.36</t>
  </si>
  <si>
    <t>0.64</t>
  </si>
  <si>
    <t>0.84</t>
  </si>
  <si>
    <t>0.53</t>
  </si>
  <si>
    <t>2.75</t>
  </si>
  <si>
    <t>1.52</t>
  </si>
  <si>
    <t>3.10</t>
  </si>
  <si>
    <t>0.33</t>
  </si>
  <si>
    <t>0.37</t>
  </si>
  <si>
    <t>4.51</t>
  </si>
  <si>
    <t>MUD</t>
  </si>
  <si>
    <t>0.77</t>
  </si>
  <si>
    <t>1.67</t>
  </si>
  <si>
    <t>2.20</t>
  </si>
  <si>
    <t>2.42</t>
  </si>
  <si>
    <t>0.39</t>
  </si>
  <si>
    <t>0.65</t>
  </si>
  <si>
    <t>1.22</t>
  </si>
  <si>
    <t>1.68</t>
  </si>
  <si>
    <t>0.42</t>
  </si>
  <si>
    <t>1.11</t>
  </si>
  <si>
    <t>2.03</t>
  </si>
  <si>
    <t>1.89</t>
  </si>
  <si>
    <t>3.60</t>
  </si>
  <si>
    <t>0.83</t>
  </si>
  <si>
    <t>1.05</t>
  </si>
  <si>
    <t>3.90</t>
  </si>
  <si>
    <t>8.50</t>
  </si>
  <si>
    <t>9.00</t>
  </si>
  <si>
    <t>1.04</t>
  </si>
  <si>
    <t>2.79</t>
  </si>
  <si>
    <t>1.21</t>
  </si>
  <si>
    <t>3.91</t>
  </si>
  <si>
    <t>5.50</t>
  </si>
  <si>
    <t>1.31</t>
  </si>
  <si>
    <t>1.55</t>
  </si>
  <si>
    <t>2.96</t>
  </si>
  <si>
    <t>2.31</t>
  </si>
  <si>
    <t>0.26</t>
  </si>
  <si>
    <t>6.33</t>
  </si>
  <si>
    <t>0.29</t>
  </si>
  <si>
    <t>TRUE</t>
  </si>
  <si>
    <t>8.90</t>
  </si>
  <si>
    <t>Net Profit/ Valuation หมวด/หุ้น**** ยอดรวมทุกหมวด QoQ% YoY%</t>
  </si>
  <si>
    <t>Valuation Forecast Target Price</t>
  </si>
  <si>
    <t>Sector: AGRI</t>
  </si>
  <si>
    <t>1,180</t>
  </si>
  <si>
    <t>1,365</t>
  </si>
  <si>
    <t>0.9</t>
  </si>
  <si>
    <t>819</t>
  </si>
  <si>
    <t>2.8</t>
  </si>
  <si>
    <t>38</t>
  </si>
  <si>
    <t>291</t>
  </si>
  <si>
    <t>350</t>
  </si>
  <si>
    <t>315</t>
  </si>
  <si>
    <t>402</t>
  </si>
  <si>
    <t>Sector: AUTO</t>
  </si>
  <si>
    <t>1.0</t>
  </si>
  <si>
    <t>3.7</t>
  </si>
  <si>
    <t>298</t>
  </si>
  <si>
    <t>1.2</t>
  </si>
  <si>
    <t>5.7</t>
  </si>
  <si>
    <t>1,007</t>
  </si>
  <si>
    <t>0.8</t>
  </si>
  <si>
    <t>3.8</t>
  </si>
  <si>
    <t>Sector: BANK</t>
  </si>
  <si>
    <t>1,083</t>
  </si>
  <si>
    <t>1.1</t>
  </si>
  <si>
    <t>2.7</t>
  </si>
  <si>
    <t>4.7</t>
  </si>
  <si>
    <t>13,368</t>
  </si>
  <si>
    <t>3.3</t>
  </si>
  <si>
    <t>993</t>
  </si>
  <si>
    <t>1,127</t>
  </si>
  <si>
    <t>3.9</t>
  </si>
  <si>
    <t>880</t>
  </si>
  <si>
    <t>1,403</t>
  </si>
  <si>
    <t>1,588</t>
  </si>
  <si>
    <t>24,465</t>
  </si>
  <si>
    <t>0.5</t>
  </si>
  <si>
    <t>4.2</t>
  </si>
  <si>
    <t>35,488</t>
  </si>
  <si>
    <t>38,418</t>
  </si>
  <si>
    <t>0.7</t>
  </si>
  <si>
    <t>3.1</t>
  </si>
  <si>
    <t>6,032</t>
  </si>
  <si>
    <t>6,434</t>
  </si>
  <si>
    <t>0.4</t>
  </si>
  <si>
    <t>4.4</t>
  </si>
  <si>
    <t>2,917</t>
  </si>
  <si>
    <t>7,028</t>
  </si>
  <si>
    <t>4,387</t>
  </si>
  <si>
    <t>4,774</t>
  </si>
  <si>
    <t>0.6</t>
  </si>
  <si>
    <t>6,664</t>
  </si>
  <si>
    <t>1.7</t>
  </si>
  <si>
    <t>Sector: COMM</t>
  </si>
  <si>
    <t>4,928</t>
  </si>
  <si>
    <t>6,187</t>
  </si>
  <si>
    <t>1.8</t>
  </si>
  <si>
    <t>COL</t>
  </si>
  <si>
    <t>838</t>
  </si>
  <si>
    <t>811</t>
  </si>
  <si>
    <t>2,103</t>
  </si>
  <si>
    <t>2,571</t>
  </si>
  <si>
    <t>5.5</t>
  </si>
  <si>
    <t>5.2</t>
  </si>
  <si>
    <t>2.5</t>
  </si>
  <si>
    <t>430</t>
  </si>
  <si>
    <t>554</t>
  </si>
  <si>
    <t>603</t>
  </si>
  <si>
    <t>620</t>
  </si>
  <si>
    <t>1.6</t>
  </si>
  <si>
    <t>295</t>
  </si>
  <si>
    <t>7.3</t>
  </si>
  <si>
    <t>2.1</t>
  </si>
  <si>
    <t>1,525</t>
  </si>
  <si>
    <t>1,680</t>
  </si>
  <si>
    <t>2.6</t>
  </si>
  <si>
    <t>3,467</t>
  </si>
  <si>
    <t>763</t>
  </si>
  <si>
    <t>977</t>
  </si>
  <si>
    <t>2.4</t>
  </si>
  <si>
    <t>215</t>
  </si>
  <si>
    <t>610</t>
  </si>
  <si>
    <t>650</t>
  </si>
  <si>
    <t>892</t>
  </si>
  <si>
    <t>5.3</t>
  </si>
  <si>
    <t>1.9</t>
  </si>
  <si>
    <t>Sector: CONMAT</t>
  </si>
  <si>
    <t>1,730</t>
  </si>
  <si>
    <t>1,767</t>
  </si>
  <si>
    <t>552</t>
  </si>
  <si>
    <t>561</t>
  </si>
  <si>
    <t>573</t>
  </si>
  <si>
    <t>584</t>
  </si>
  <si>
    <t>44,654</t>
  </si>
  <si>
    <t>1.5</t>
  </si>
  <si>
    <t>3,871</t>
  </si>
  <si>
    <t>3,535</t>
  </si>
  <si>
    <t>4,038</t>
  </si>
  <si>
    <t>210</t>
  </si>
  <si>
    <t>2,232</t>
  </si>
  <si>
    <t>2.2</t>
  </si>
  <si>
    <t>2,320</t>
  </si>
  <si>
    <t>2,581</t>
  </si>
  <si>
    <t>2,225</t>
  </si>
  <si>
    <t>3,488</t>
  </si>
  <si>
    <t>3,573</t>
  </si>
  <si>
    <t>5.1</t>
  </si>
  <si>
    <t>Sector: CONS</t>
  </si>
  <si>
    <t>102</t>
  </si>
  <si>
    <t>91</t>
  </si>
  <si>
    <t>110</t>
  </si>
  <si>
    <t>1,486</t>
  </si>
  <si>
    <t>318</t>
  </si>
  <si>
    <t>-131</t>
  </si>
  <si>
    <t>361</t>
  </si>
  <si>
    <t>71</t>
  </si>
  <si>
    <t>121</t>
  </si>
  <si>
    <t>92</t>
  </si>
  <si>
    <t>145</t>
  </si>
  <si>
    <t>228</t>
  </si>
  <si>
    <t>218</t>
  </si>
  <si>
    <t>265</t>
  </si>
  <si>
    <t>3.6</t>
  </si>
  <si>
    <t>255</t>
  </si>
  <si>
    <t>236</t>
  </si>
  <si>
    <t>266</t>
  </si>
  <si>
    <t>2.3</t>
  </si>
  <si>
    <t>306</t>
  </si>
  <si>
    <t>1,121</t>
  </si>
  <si>
    <t>1,114</t>
  </si>
  <si>
    <t>1,321</t>
  </si>
  <si>
    <t>2.0</t>
  </si>
  <si>
    <t>575</t>
  </si>
  <si>
    <t>524</t>
  </si>
  <si>
    <t>284</t>
  </si>
  <si>
    <t>143</t>
  </si>
  <si>
    <t>120</t>
  </si>
  <si>
    <t>54</t>
  </si>
  <si>
    <t>116</t>
  </si>
  <si>
    <t>615</t>
  </si>
  <si>
    <t>577</t>
  </si>
  <si>
    <t>458</t>
  </si>
  <si>
    <t>307</t>
  </si>
  <si>
    <t>Sector: ENERG</t>
  </si>
  <si>
    <t>1,200</t>
  </si>
  <si>
    <t>698</t>
  </si>
  <si>
    <t>3,027</t>
  </si>
  <si>
    <t>2,245</t>
  </si>
  <si>
    <t>4,062</t>
  </si>
  <si>
    <t>1.4</t>
  </si>
  <si>
    <t>1,909</t>
  </si>
  <si>
    <t>2,233</t>
  </si>
  <si>
    <t>5,976</t>
  </si>
  <si>
    <t>6,977</t>
  </si>
  <si>
    <t>980</t>
  </si>
  <si>
    <t>990</t>
  </si>
  <si>
    <t>1,106</t>
  </si>
  <si>
    <t>3,882</t>
  </si>
  <si>
    <t>7,856</t>
  </si>
  <si>
    <t>10,264</t>
  </si>
  <si>
    <t>2,156</t>
  </si>
  <si>
    <t>2,476</t>
  </si>
  <si>
    <t>1,974</t>
  </si>
  <si>
    <t>36,918</t>
  </si>
  <si>
    <t>4.6</t>
  </si>
  <si>
    <t>742</t>
  </si>
  <si>
    <t>867</t>
  </si>
  <si>
    <t>1,109</t>
  </si>
  <si>
    <t>4,737</t>
  </si>
  <si>
    <t>4,735</t>
  </si>
  <si>
    <t>3,780</t>
  </si>
  <si>
    <t>564</t>
  </si>
  <si>
    <t>616</t>
  </si>
  <si>
    <t>3,229</t>
  </si>
  <si>
    <t>1,814</t>
  </si>
  <si>
    <t>Sector: ETRON</t>
  </si>
  <si>
    <t>10,091</t>
  </si>
  <si>
    <t>1,633</t>
  </si>
  <si>
    <t>2,093</t>
  </si>
  <si>
    <t>2,393</t>
  </si>
  <si>
    <t>1,145</t>
  </si>
  <si>
    <t>699</t>
  </si>
  <si>
    <t>609</t>
  </si>
  <si>
    <t>721</t>
  </si>
  <si>
    <t>719</t>
  </si>
  <si>
    <t>Sector: FASHION</t>
  </si>
  <si>
    <t>276</t>
  </si>
  <si>
    <t>352</t>
  </si>
  <si>
    <t>366</t>
  </si>
  <si>
    <t>414</t>
  </si>
  <si>
    <t>Sector: FIN</t>
  </si>
  <si>
    <t>290</t>
  </si>
  <si>
    <t>316</t>
  </si>
  <si>
    <t>95</t>
  </si>
  <si>
    <t>886</t>
  </si>
  <si>
    <t>1,063</t>
  </si>
  <si>
    <t>1,065</t>
  </si>
  <si>
    <t>1,229</t>
  </si>
  <si>
    <t>803</t>
  </si>
  <si>
    <t>387</t>
  </si>
  <si>
    <t>639</t>
  </si>
  <si>
    <t>2,710</t>
  </si>
  <si>
    <t>3,310</t>
  </si>
  <si>
    <t>160</t>
  </si>
  <si>
    <t>252</t>
  </si>
  <si>
    <t>220</t>
  </si>
  <si>
    <t>364</t>
  </si>
  <si>
    <t>1,406</t>
  </si>
  <si>
    <t>1,817</t>
  </si>
  <si>
    <t>6,288</t>
  </si>
  <si>
    <t>6,985</t>
  </si>
  <si>
    <t>137</t>
  </si>
  <si>
    <t>223</t>
  </si>
  <si>
    <t>241</t>
  </si>
  <si>
    <t>302</t>
  </si>
  <si>
    <t>5,821</t>
  </si>
  <si>
    <t>572</t>
  </si>
  <si>
    <t>5,473</t>
  </si>
  <si>
    <t>6,012</t>
  </si>
  <si>
    <t>1,811</t>
  </si>
  <si>
    <t>1,896</t>
  </si>
  <si>
    <t>518</t>
  </si>
  <si>
    <t>Sector: FOOD</t>
  </si>
  <si>
    <t>756</t>
  </si>
  <si>
    <t>895</t>
  </si>
  <si>
    <t>826</t>
  </si>
  <si>
    <t>902</t>
  </si>
  <si>
    <t>3.0</t>
  </si>
  <si>
    <t>3,692</t>
  </si>
  <si>
    <t>4,405</t>
  </si>
  <si>
    <t>25,023</t>
  </si>
  <si>
    <t>26,630</t>
  </si>
  <si>
    <t>666</t>
  </si>
  <si>
    <t>630</t>
  </si>
  <si>
    <t>712</t>
  </si>
  <si>
    <t>845</t>
  </si>
  <si>
    <t>874</t>
  </si>
  <si>
    <t>943</t>
  </si>
  <si>
    <t>1,708</t>
  </si>
  <si>
    <t>1,966</t>
  </si>
  <si>
    <t>84</t>
  </si>
  <si>
    <t>-14,596</t>
  </si>
  <si>
    <t>2,006</t>
  </si>
  <si>
    <t>237</t>
  </si>
  <si>
    <t>351</t>
  </si>
  <si>
    <t>5.6</t>
  </si>
  <si>
    <t>641</t>
  </si>
  <si>
    <t>748</t>
  </si>
  <si>
    <t>398</t>
  </si>
  <si>
    <t>445</t>
  </si>
  <si>
    <t>511</t>
  </si>
  <si>
    <t>35.00</t>
  </si>
  <si>
    <t>2,563</t>
  </si>
  <si>
    <t>2,674</t>
  </si>
  <si>
    <t>388</t>
  </si>
  <si>
    <t>508</t>
  </si>
  <si>
    <t>2,585</t>
  </si>
  <si>
    <t>2,185</t>
  </si>
  <si>
    <t>82</t>
  </si>
  <si>
    <t>161</t>
  </si>
  <si>
    <t>140</t>
  </si>
  <si>
    <t>Sector: HELTH</t>
  </si>
  <si>
    <t>7,108</t>
  </si>
  <si>
    <t>1,222</t>
  </si>
  <si>
    <t>2,452</t>
  </si>
  <si>
    <t>49</t>
  </si>
  <si>
    <t>115</t>
  </si>
  <si>
    <t>129</t>
  </si>
  <si>
    <t>155</t>
  </si>
  <si>
    <t>162</t>
  </si>
  <si>
    <t>154</t>
  </si>
  <si>
    <t>246</t>
  </si>
  <si>
    <t>239</t>
  </si>
  <si>
    <t>312</t>
  </si>
  <si>
    <t>309</t>
  </si>
  <si>
    <t>425</t>
  </si>
  <si>
    <t>384</t>
  </si>
  <si>
    <t>3.4</t>
  </si>
  <si>
    <t>112</t>
  </si>
  <si>
    <t>130</t>
  </si>
  <si>
    <t>929</t>
  </si>
  <si>
    <t>Sector: HOME</t>
  </si>
  <si>
    <t>175</t>
  </si>
  <si>
    <t>Sector: ICT</t>
  </si>
  <si>
    <t>DIF</t>
  </si>
  <si>
    <t>11,526</t>
  </si>
  <si>
    <t>11,333</t>
  </si>
  <si>
    <t>204</t>
  </si>
  <si>
    <t>200</t>
  </si>
  <si>
    <t>202</t>
  </si>
  <si>
    <t>10,704</t>
  </si>
  <si>
    <t>11,139</t>
  </si>
  <si>
    <t>-1,938</t>
  </si>
  <si>
    <t>-1,075</t>
  </si>
  <si>
    <t>JASIF</t>
  </si>
  <si>
    <t>1,214</t>
  </si>
  <si>
    <t>1,571</t>
  </si>
  <si>
    <t>789</t>
  </si>
  <si>
    <t>601</t>
  </si>
  <si>
    <t>47</t>
  </si>
  <si>
    <t>36</t>
  </si>
  <si>
    <t>21</t>
  </si>
  <si>
    <t>20</t>
  </si>
  <si>
    <t>-644</t>
  </si>
  <si>
    <t>1,470</t>
  </si>
  <si>
    <t>622</t>
  </si>
  <si>
    <t>Sector: IMM</t>
  </si>
  <si>
    <t>496</t>
  </si>
  <si>
    <t>Sector: INSUR</t>
  </si>
  <si>
    <t>141</t>
  </si>
  <si>
    <t>178</t>
  </si>
  <si>
    <t>123</t>
  </si>
  <si>
    <t>1,013</t>
  </si>
  <si>
    <t>Sector: MEDIA</t>
  </si>
  <si>
    <t>392</t>
  </si>
  <si>
    <t>-212</t>
  </si>
  <si>
    <t>80</t>
  </si>
  <si>
    <t>695</t>
  </si>
  <si>
    <t>703</t>
  </si>
  <si>
    <t>356</t>
  </si>
  <si>
    <t>412</t>
  </si>
  <si>
    <t>Sector: PAPER</t>
  </si>
  <si>
    <t>979</t>
  </si>
  <si>
    <t>1,026</t>
  </si>
  <si>
    <t>1,084</t>
  </si>
  <si>
    <t>1,178</t>
  </si>
  <si>
    <t>Sector: PERSON</t>
  </si>
  <si>
    <t>Sector: PETRO</t>
  </si>
  <si>
    <t>585</t>
  </si>
  <si>
    <t>674</t>
  </si>
  <si>
    <t>15,244</t>
  </si>
  <si>
    <t>Sector: PF&amp;REIT</t>
  </si>
  <si>
    <t>CPNREIT</t>
  </si>
  <si>
    <t>2,072</t>
  </si>
  <si>
    <t>1,350</t>
  </si>
  <si>
    <t>2,302</t>
  </si>
  <si>
    <t>FTREIT</t>
  </si>
  <si>
    <t>2,088</t>
  </si>
  <si>
    <t>HREIT</t>
  </si>
  <si>
    <t>567</t>
  </si>
  <si>
    <t>480</t>
  </si>
  <si>
    <t>566</t>
  </si>
  <si>
    <t>WHART</t>
  </si>
  <si>
    <t>2,140</t>
  </si>
  <si>
    <t>2,170</t>
  </si>
  <si>
    <t>Sector: PKG</t>
  </si>
  <si>
    <t>8,644</t>
  </si>
  <si>
    <t>10,109</t>
  </si>
  <si>
    <t>195</t>
  </si>
  <si>
    <t>251</t>
  </si>
  <si>
    <t>569</t>
  </si>
  <si>
    <t>619</t>
  </si>
  <si>
    <t>5.8</t>
  </si>
  <si>
    <t>Sector: PROF</t>
  </si>
  <si>
    <t>Sector: PROP</t>
  </si>
  <si>
    <t>1,133</t>
  </si>
  <si>
    <t>1,268</t>
  </si>
  <si>
    <t>1,672</t>
  </si>
  <si>
    <t>437</t>
  </si>
  <si>
    <t>652</t>
  </si>
  <si>
    <t>3,998</t>
  </si>
  <si>
    <t>4,300</t>
  </si>
  <si>
    <t>317</t>
  </si>
  <si>
    <t>9,291</t>
  </si>
  <si>
    <t>10,072</t>
  </si>
  <si>
    <t>2,324</t>
  </si>
  <si>
    <t>1,266</t>
  </si>
  <si>
    <t>1,410</t>
  </si>
  <si>
    <t>750</t>
  </si>
  <si>
    <t>768</t>
  </si>
  <si>
    <t>818</t>
  </si>
  <si>
    <t>1,536</t>
  </si>
  <si>
    <t>1,881</t>
  </si>
  <si>
    <t>1,924</t>
  </si>
  <si>
    <t>3,073</t>
  </si>
  <si>
    <t>3,578</t>
  </si>
  <si>
    <t>349</t>
  </si>
  <si>
    <t>-321</t>
  </si>
  <si>
    <t>-51</t>
  </si>
  <si>
    <t>1,779</t>
  </si>
  <si>
    <t>1,768</t>
  </si>
  <si>
    <t>1,930</t>
  </si>
  <si>
    <t>7.9</t>
  </si>
  <si>
    <t>1,140</t>
  </si>
  <si>
    <t>1,530</t>
  </si>
  <si>
    <t>1,256</t>
  </si>
  <si>
    <t>1,503</t>
  </si>
  <si>
    <t>1,233</t>
  </si>
  <si>
    <t>1,772</t>
  </si>
  <si>
    <t>2,034</t>
  </si>
  <si>
    <t>5,849</t>
  </si>
  <si>
    <t>6,205</t>
  </si>
  <si>
    <t>5.4</t>
  </si>
  <si>
    <t>Sector: STEEL</t>
  </si>
  <si>
    <t>832</t>
  </si>
  <si>
    <t>Sector: TOURISM</t>
  </si>
  <si>
    <t>-1,087</t>
  </si>
  <si>
    <t>-1,182</t>
  </si>
  <si>
    <t>281</t>
  </si>
  <si>
    <t>Sector: TRANS</t>
  </si>
  <si>
    <t>-354</t>
  </si>
  <si>
    <t>-3,626</t>
  </si>
  <si>
    <t>BTSGIF</t>
  </si>
  <si>
    <t>-65</t>
  </si>
  <si>
    <t>-4,638</t>
  </si>
  <si>
    <t>2,353</t>
  </si>
  <si>
    <t>444</t>
  </si>
  <si>
    <t>434</t>
  </si>
  <si>
    <t>507</t>
  </si>
  <si>
    <t>1,706</t>
  </si>
  <si>
    <t>1,453</t>
  </si>
  <si>
    <t>1,517</t>
  </si>
  <si>
    <t>1,712</t>
  </si>
  <si>
    <t>TFFIF</t>
  </si>
  <si>
    <t>2,007</t>
  </si>
  <si>
    <t>-13,537</t>
  </si>
  <si>
    <t>1,050</t>
  </si>
  <si>
    <t>180</t>
  </si>
  <si>
    <t>25.25</t>
  </si>
  <si>
    <t>2.58</t>
  </si>
  <si>
    <t>4.31</t>
  </si>
  <si>
    <t>19,852</t>
  </si>
  <si>
    <t>881</t>
  </si>
  <si>
    <t>1,855</t>
  </si>
  <si>
    <t>487</t>
  </si>
  <si>
    <t>5,851</t>
  </si>
  <si>
    <t>5,097</t>
  </si>
  <si>
    <t>3.2</t>
  </si>
  <si>
    <t>2,285</t>
  </si>
  <si>
    <t>2,309</t>
  </si>
  <si>
    <t>3,151</t>
  </si>
  <si>
    <t>3,675</t>
  </si>
  <si>
    <t>4,064</t>
  </si>
  <si>
    <t>12,234</t>
  </si>
  <si>
    <t>13,442</t>
  </si>
  <si>
    <t>1,067</t>
  </si>
  <si>
    <t>2,090</t>
  </si>
  <si>
    <t>3,195</t>
  </si>
  <si>
    <t>4,112</t>
  </si>
  <si>
    <t>1,080</t>
  </si>
  <si>
    <t>26,903</t>
  </si>
  <si>
    <t>28,181</t>
  </si>
  <si>
    <t>3,944</t>
  </si>
  <si>
    <t>4,096</t>
  </si>
  <si>
    <t>8,635</t>
  </si>
  <si>
    <t>8,769</t>
  </si>
  <si>
    <t>843</t>
  </si>
  <si>
    <t>16,012</t>
  </si>
  <si>
    <t>2,184</t>
  </si>
  <si>
    <t>-1,332</t>
  </si>
  <si>
    <t>7,564</t>
  </si>
  <si>
    <t>8,338</t>
  </si>
  <si>
    <t>770</t>
  </si>
  <si>
    <t>-4,216</t>
  </si>
  <si>
    <t>4,052</t>
  </si>
  <si>
    <t>-961</t>
  </si>
  <si>
    <t>2,802</t>
  </si>
  <si>
    <t>3,424</t>
  </si>
  <si>
    <t>1,711</t>
  </si>
  <si>
    <t>1,810</t>
  </si>
  <si>
    <t>0.34</t>
  </si>
  <si>
    <t>2.78</t>
  </si>
  <si>
    <t>2.04</t>
  </si>
  <si>
    <t>1.96</t>
  </si>
  <si>
    <t>3.63</t>
  </si>
  <si>
    <t>SMD</t>
  </si>
  <si>
    <t>imh</t>
  </si>
  <si>
    <t>ace</t>
  </si>
  <si>
    <t>age</t>
  </si>
  <si>
    <t>ai</t>
  </si>
  <si>
    <t>aie</t>
  </si>
  <si>
    <t>all</t>
  </si>
  <si>
    <t>alucon</t>
  </si>
  <si>
    <t>ama</t>
  </si>
  <si>
    <t>amatav</t>
  </si>
  <si>
    <t>apure</t>
  </si>
  <si>
    <t>as</t>
  </si>
  <si>
    <t>asimar</t>
  </si>
  <si>
    <t>au</t>
  </si>
  <si>
    <t>auct</t>
  </si>
  <si>
    <t>bafs</t>
  </si>
  <si>
    <t>bay</t>
  </si>
  <si>
    <t>bfit</t>
  </si>
  <si>
    <t>biz</t>
  </si>
  <si>
    <t>cotto</t>
  </si>
  <si>
    <t>cpw</t>
  </si>
  <si>
    <t>csc</t>
  </si>
  <si>
    <t>ddd</t>
  </si>
  <si>
    <t>ditto</t>
  </si>
  <si>
    <t>dmt</t>
  </si>
  <si>
    <t>ecl</t>
  </si>
  <si>
    <t>harn</t>
  </si>
  <si>
    <t>htc</t>
  </si>
  <si>
    <t>human</t>
  </si>
  <si>
    <t>ifs</t>
  </si>
  <si>
    <t>iig</t>
  </si>
  <si>
    <t>inet</t>
  </si>
  <si>
    <t>inset</t>
  </si>
  <si>
    <t>ip</t>
  </si>
  <si>
    <t>itel</t>
  </si>
  <si>
    <t>jas</t>
  </si>
  <si>
    <t>jubile</t>
  </si>
  <si>
    <t>kamart</t>
  </si>
  <si>
    <t>kcar</t>
  </si>
  <si>
    <t>kex</t>
  </si>
  <si>
    <t>kiat</t>
  </si>
  <si>
    <t>1.53</t>
  </si>
  <si>
    <t>1.33</t>
  </si>
  <si>
    <t>3.00</t>
  </si>
  <si>
    <t>4.15</t>
  </si>
  <si>
    <t>2.34</t>
  </si>
  <si>
    <t>Years Active</t>
  </si>
  <si>
    <t>Latest Year</t>
  </si>
  <si>
    <t>1,689</t>
  </si>
  <si>
    <t>8.2</t>
  </si>
  <si>
    <t>2.9</t>
  </si>
  <si>
    <t>26,344</t>
  </si>
  <si>
    <t>25,766</t>
  </si>
  <si>
    <t>26,050</t>
  </si>
  <si>
    <t>29,823</t>
  </si>
  <si>
    <t>18,778</t>
  </si>
  <si>
    <t>21,375</t>
  </si>
  <si>
    <t>33,609</t>
  </si>
  <si>
    <t>37,530</t>
  </si>
  <si>
    <t>14,370</t>
  </si>
  <si>
    <t>17,883</t>
  </si>
  <si>
    <t>106</t>
  </si>
  <si>
    <t>3,932</t>
  </si>
  <si>
    <t>6,190</t>
  </si>
  <si>
    <t>2,821</t>
  </si>
  <si>
    <t>3,225</t>
  </si>
  <si>
    <t>6,033</t>
  </si>
  <si>
    <t>6,830</t>
  </si>
  <si>
    <t>7,058</t>
  </si>
  <si>
    <t>7,802</t>
  </si>
  <si>
    <t>1,455</t>
  </si>
  <si>
    <t>1,572</t>
  </si>
  <si>
    <t>45,793</t>
  </si>
  <si>
    <t>500</t>
  </si>
  <si>
    <t>2,258</t>
  </si>
  <si>
    <t>875</t>
  </si>
  <si>
    <t>888</t>
  </si>
  <si>
    <t>226</t>
  </si>
  <si>
    <t>249</t>
  </si>
  <si>
    <t>191</t>
  </si>
  <si>
    <t>238</t>
  </si>
  <si>
    <t>1,280</t>
  </si>
  <si>
    <t>4,319</t>
  </si>
  <si>
    <t>1,122</t>
  </si>
  <si>
    <t>10,194</t>
  </si>
  <si>
    <t>11,954</t>
  </si>
  <si>
    <t>258</t>
  </si>
  <si>
    <t>8,329</t>
  </si>
  <si>
    <t>9,105</t>
  </si>
  <si>
    <t>7,170</t>
  </si>
  <si>
    <t>4,519</t>
  </si>
  <si>
    <t>2,190</t>
  </si>
  <si>
    <t>91,840</t>
  </si>
  <si>
    <t>100,720</t>
  </si>
  <si>
    <t>42,293</t>
  </si>
  <si>
    <t>6,464</t>
  </si>
  <si>
    <t>7,055</t>
  </si>
  <si>
    <t>2,881</t>
  </si>
  <si>
    <t>3,221</t>
  </si>
  <si>
    <t>5,972</t>
  </si>
  <si>
    <t>7,616</t>
  </si>
  <si>
    <t>3,079</t>
  </si>
  <si>
    <t>8,440</t>
  </si>
  <si>
    <t>2,694</t>
  </si>
  <si>
    <t>3,711</t>
  </si>
  <si>
    <t>4,386</t>
  </si>
  <si>
    <t>660</t>
  </si>
  <si>
    <t>4,186</t>
  </si>
  <si>
    <t>SNNP</t>
  </si>
  <si>
    <t>6,539</t>
  </si>
  <si>
    <t>6,871</t>
  </si>
  <si>
    <t>2,161</t>
  </si>
  <si>
    <t>1,515</t>
  </si>
  <si>
    <t>9,063</t>
  </si>
  <si>
    <t>27.00</t>
  </si>
  <si>
    <t>1,138</t>
  </si>
  <si>
    <t>1,205</t>
  </si>
  <si>
    <t>762</t>
  </si>
  <si>
    <t>927</t>
  </si>
  <si>
    <t>4,428</t>
  </si>
  <si>
    <t>4,927</t>
  </si>
  <si>
    <t>928</t>
  </si>
  <si>
    <t>436</t>
  </si>
  <si>
    <t>1,095</t>
  </si>
  <si>
    <t>29,004</t>
  </si>
  <si>
    <t>18,851</t>
  </si>
  <si>
    <t>30,829</t>
  </si>
  <si>
    <t>23,144</t>
  </si>
  <si>
    <t>2,281</t>
  </si>
  <si>
    <t>2,421</t>
  </si>
  <si>
    <t>IMPACT</t>
  </si>
  <si>
    <t>1,292</t>
  </si>
  <si>
    <t>1,434</t>
  </si>
  <si>
    <t>2,856</t>
  </si>
  <si>
    <t>3,202</t>
  </si>
  <si>
    <t>7.1</t>
  </si>
  <si>
    <t>2,373</t>
  </si>
  <si>
    <t>2,647</t>
  </si>
  <si>
    <t>6.9</t>
  </si>
  <si>
    <t>1,480</t>
  </si>
  <si>
    <t>3,019</t>
  </si>
  <si>
    <t>3,402</t>
  </si>
  <si>
    <t>1,075</t>
  </si>
  <si>
    <t>-1,586</t>
  </si>
  <si>
    <t>55</t>
  </si>
  <si>
    <t>3.05</t>
  </si>
  <si>
    <t>-1,310</t>
  </si>
  <si>
    <t>-13,979</t>
  </si>
  <si>
    <t>2,490</t>
  </si>
  <si>
    <t>3,798</t>
  </si>
  <si>
    <t>275</t>
  </si>
  <si>
    <t>358</t>
  </si>
  <si>
    <t>1,731</t>
  </si>
  <si>
    <t>1,850</t>
  </si>
  <si>
    <t>320</t>
  </si>
  <si>
    <t>2.29</t>
  </si>
  <si>
    <t>3.45</t>
  </si>
  <si>
    <t>3.12</t>
  </si>
  <si>
    <t>1.90</t>
  </si>
  <si>
    <t>0.66</t>
  </si>
  <si>
    <t>DUSIT</t>
  </si>
  <si>
    <t>0.67</t>
  </si>
  <si>
    <t>1.13</t>
  </si>
  <si>
    <t>0.47</t>
  </si>
  <si>
    <t>3.28</t>
  </si>
  <si>
    <t>MENA</t>
  </si>
  <si>
    <t>5.41</t>
  </si>
  <si>
    <t>2.72</t>
  </si>
  <si>
    <t>SECURE</t>
  </si>
  <si>
    <t>STECH</t>
  </si>
  <si>
    <t>STOWER</t>
  </si>
  <si>
    <t>3.20</t>
  </si>
  <si>
    <t xml:space="preserve">    Current Portion Of Trade And Loan Receivables - Net</t>
  </si>
  <si>
    <t xml:space="preserve">    Non-Current Portion Of Trade And Loan Receivables - Net</t>
  </si>
  <si>
    <t xml:space="preserve">      Fees And Service Income</t>
  </si>
  <si>
    <t xml:space="preserve">    (Reversal Of) Loss On Impairment</t>
  </si>
  <si>
    <t>Total Loan Receivables</t>
  </si>
  <si>
    <t>%Common Size</t>
  </si>
  <si>
    <t>Efficiency Ratio</t>
  </si>
  <si>
    <t>Current Ratio</t>
  </si>
  <si>
    <t>Quick Ratio</t>
  </si>
  <si>
    <t>Stock</t>
  </si>
  <si>
    <t>Q1/2021</t>
  </si>
  <si>
    <t>Yearly/2020</t>
  </si>
  <si>
    <t>Q3/2020</t>
  </si>
  <si>
    <t>Q2/2020</t>
  </si>
  <si>
    <t>Q1/2020</t>
  </si>
  <si>
    <t>Yearly/2019</t>
  </si>
  <si>
    <t>Q3/2019</t>
  </si>
  <si>
    <t>Q2/2019</t>
  </si>
  <si>
    <t>Q1/2019</t>
  </si>
  <si>
    <t>Yearly/2018</t>
  </si>
  <si>
    <t>Q3/2018</t>
  </si>
  <si>
    <t>Q2/2018</t>
  </si>
  <si>
    <t>Q1/2018</t>
  </si>
  <si>
    <t>Yearly/2017</t>
  </si>
  <si>
    <t>Q3/2017</t>
  </si>
  <si>
    <t>Q2/2017</t>
  </si>
  <si>
    <t>Q1/2017</t>
  </si>
  <si>
    <t>Yearly/2016</t>
  </si>
  <si>
    <t>Q3/2016</t>
  </si>
  <si>
    <t>Q2/2016</t>
  </si>
  <si>
    <t>Q1/2016</t>
  </si>
  <si>
    <t>Yearly/2015</t>
  </si>
  <si>
    <t>Q3/2015</t>
  </si>
  <si>
    <t>Q2/2015</t>
  </si>
  <si>
    <t>Q1/2015</t>
  </si>
  <si>
    <t>Yearly/2014</t>
  </si>
  <si>
    <t>Q3/2014</t>
  </si>
  <si>
    <t>Q2/2014</t>
  </si>
  <si>
    <t>Q1/2014</t>
  </si>
  <si>
    <t>Yearly/2013</t>
  </si>
  <si>
    <t>Q3/2013</t>
  </si>
  <si>
    <t>Q2/2013</t>
  </si>
  <si>
    <t>Q1/2013</t>
  </si>
  <si>
    <t>Yearly/2012</t>
  </si>
  <si>
    <t>Q3/2012</t>
  </si>
  <si>
    <t>Q2/2012</t>
  </si>
  <si>
    <t>Q1/2012</t>
  </si>
  <si>
    <t>Yearly/2011</t>
  </si>
  <si>
    <t>Q3/2011</t>
  </si>
  <si>
    <t>Q2/2011</t>
  </si>
  <si>
    <t>Q1/2011</t>
  </si>
  <si>
    <t>Yearly/2010</t>
  </si>
  <si>
    <t>Q3/2010</t>
  </si>
  <si>
    <t>Q2/2010</t>
  </si>
  <si>
    <t>Q1/2010</t>
  </si>
  <si>
    <t>Yearly/2009</t>
  </si>
  <si>
    <t>Q3/2009</t>
  </si>
  <si>
    <t>Q2/2009</t>
  </si>
  <si>
    <t>Q1/2009</t>
  </si>
  <si>
    <t>Yearly/2008</t>
  </si>
  <si>
    <t>Q3/2008</t>
  </si>
  <si>
    <t>Q2/2008</t>
  </si>
  <si>
    <t>Q1/2008</t>
  </si>
  <si>
    <t xml:space="preserve"> Assets</t>
  </si>
  <si>
    <t xml:space="preserve"> Current Assets</t>
  </si>
  <si>
    <t xml:space="preserve">      Other Parties</t>
  </si>
  <si>
    <t xml:space="preserve">      Other Current Receivables</t>
  </si>
  <si>
    <t xml:space="preserve">      Finished Goods</t>
  </si>
  <si>
    <t xml:space="preserve">    Derivative Assets - Current</t>
  </si>
  <si>
    <t xml:space="preserve">    Other Current Assets</t>
  </si>
  <si>
    <t xml:space="preserve">      Other Current Assets - Others</t>
  </si>
  <si>
    <t xml:space="preserve"> Non-Current Assets</t>
  </si>
  <si>
    <t xml:space="preserve">    Trade And Other Receivables - Non-Current - Net</t>
  </si>
  <si>
    <t xml:space="preserve">      Other Non-Current Receivables</t>
  </si>
  <si>
    <t xml:space="preserve">    Long-Term Investments - Net</t>
  </si>
  <si>
    <t xml:space="preserve">      Investment In Debt Instruments Measured At Amortised Cost - Net</t>
  </si>
  <si>
    <t xml:space="preserve">      Investment In Equity Instruments Measured At Fair Value Through Other Comprehensive Income</t>
  </si>
  <si>
    <t xml:space="preserve">    Long-Term Investments - Net (Amended Account)</t>
  </si>
  <si>
    <t xml:space="preserve">    Investment In Subsidiaries, Associates And Joint Ventures Using The Equity Method - Net</t>
  </si>
  <si>
    <t xml:space="preserve">      Investment In Associates</t>
  </si>
  <si>
    <t xml:space="preserve">    Investment In Subsidiaries, Associates And Joint Ventures Using Other Methods - Net</t>
  </si>
  <si>
    <t xml:space="preserve">    Other Non-Current Financial Assets</t>
  </si>
  <si>
    <t xml:space="preserve">      Deposits</t>
  </si>
  <si>
    <t xml:space="preserve">    Investment Properties - Net</t>
  </si>
  <si>
    <t xml:space="preserve">    Right-Of-Use Assets - Net</t>
  </si>
  <si>
    <t xml:space="preserve">      Intangible Assets - Others</t>
  </si>
  <si>
    <t xml:space="preserve">    Goodwill - Net</t>
  </si>
  <si>
    <t xml:space="preserve">    Deferred Tax Assets</t>
  </si>
  <si>
    <t xml:space="preserve">    Other Non-Current Assets</t>
  </si>
  <si>
    <t xml:space="preserve">      Other Non-Current Assets - Others</t>
  </si>
  <si>
    <t xml:space="preserve"> Liabilities</t>
  </si>
  <si>
    <t xml:space="preserve"> Current Liabilities</t>
  </si>
  <si>
    <t xml:space="preserve">      Other Current Payables</t>
  </si>
  <si>
    <t xml:space="preserve">      Related Parties</t>
  </si>
  <si>
    <t xml:space="preserve">      Financial Institutions</t>
  </si>
  <si>
    <t xml:space="preserve">      Bonds</t>
  </si>
  <si>
    <t xml:space="preserve">      Current Portion Of Long-Term Debts - Others</t>
  </si>
  <si>
    <t xml:space="preserve">    Derivative Liabilities - Current</t>
  </si>
  <si>
    <t xml:space="preserve">    Contract Liabilities And Unearned Rental Income - Current</t>
  </si>
  <si>
    <t xml:space="preserve">      Contract Liabilities And Unearned Rental Income - Others</t>
  </si>
  <si>
    <t xml:space="preserve">    Current Portion Of Lease Liabilities</t>
  </si>
  <si>
    <t xml:space="preserve">    Income Tax Payable</t>
  </si>
  <si>
    <t xml:space="preserve">    Other Current Liabilities</t>
  </si>
  <si>
    <t xml:space="preserve"> Non-Current Liabilities</t>
  </si>
  <si>
    <t xml:space="preserve">      Non-Current Portion Of Long-Term Debts - Others</t>
  </si>
  <si>
    <t xml:space="preserve">    Non-Current Portion Of Lease Liabilities</t>
  </si>
  <si>
    <t xml:space="preserve">    Other Non-Current Financial Liabilities</t>
  </si>
  <si>
    <t xml:space="preserve">      Other Non-Current Financial Liabilities - Others</t>
  </si>
  <si>
    <t xml:space="preserve">    Provisions For Employee Benefit Obligations - Non-Current</t>
  </si>
  <si>
    <t xml:space="preserve">    Deferred Tax Liabilities</t>
  </si>
  <si>
    <t xml:space="preserve">    Other Non-Current Liabilities</t>
  </si>
  <si>
    <t xml:space="preserve"> Equity</t>
  </si>
  <si>
    <t xml:space="preserve">    Authorised Share Capital</t>
  </si>
  <si>
    <t xml:space="preserve">      Authorised Ordinary Shares</t>
  </si>
  <si>
    <t xml:space="preserve">    Issued And Paid-Up Share Capital</t>
  </si>
  <si>
    <t xml:space="preserve">      Paid-Up Ordinary Shares</t>
  </si>
  <si>
    <t xml:space="preserve">    Premium (Discount) On Share Capital</t>
  </si>
  <si>
    <t xml:space="preserve">      Premium (Discount) On Ordinary Shares</t>
  </si>
  <si>
    <t xml:space="preserve">    Perpetual Bonds</t>
  </si>
  <si>
    <t xml:space="preserve">    Retained Earnings (Deficits)</t>
  </si>
  <si>
    <t xml:space="preserve">      Retained Earnings - Appropriated</t>
  </si>
  <si>
    <t xml:space="preserve">        Legal And Statutory Reserves</t>
  </si>
  <si>
    <t xml:space="preserve">    Other Components Of Equity</t>
  </si>
  <si>
    <t xml:space="preserve">      Surplus (Deficits)</t>
  </si>
  <si>
    <t xml:space="preserve">        Surplus (Deficits) From Business Combinations Under Common Control</t>
  </si>
  <si>
    <t xml:space="preserve">        Surplus (Deficits) From Changes In Interest In Subsidiaries</t>
  </si>
  <si>
    <t xml:space="preserve">        Surplus (Deficits) - Others</t>
  </si>
  <si>
    <t xml:space="preserve">      Currency Translation Adjustments</t>
  </si>
  <si>
    <t xml:space="preserve">      Other Components Of Equity - Others</t>
  </si>
  <si>
    <t xml:space="preserve">    Non-Controlling Interests</t>
  </si>
  <si>
    <t xml:space="preserve">    Total Equity</t>
  </si>
  <si>
    <t xml:space="preserve">    Total Liabilities And Equity</t>
  </si>
  <si>
    <t>Q4/2020</t>
  </si>
  <si>
    <t>Q4/2019</t>
  </si>
  <si>
    <t>Q4/2018</t>
  </si>
  <si>
    <t>Q4/2017</t>
  </si>
  <si>
    <t>Q4/2016</t>
  </si>
  <si>
    <t>Q4/2015</t>
  </si>
  <si>
    <t>Q4/2014</t>
  </si>
  <si>
    <t>Q4/2013</t>
  </si>
  <si>
    <t>Q4/2012</t>
  </si>
  <si>
    <t>Q4/2011</t>
  </si>
  <si>
    <t>Q4/2010</t>
  </si>
  <si>
    <t>Q4/2009</t>
  </si>
  <si>
    <t>Q4/2008</t>
  </si>
  <si>
    <t xml:space="preserve"> Statement Of Comprehensive Income</t>
  </si>
  <si>
    <t xml:space="preserve"> Revenue</t>
  </si>
  <si>
    <t xml:space="preserve">      Revenue From Sales And Rendering Services</t>
  </si>
  <si>
    <t xml:space="preserve">      Dividend Income</t>
  </si>
  <si>
    <t xml:space="preserve"> Cost And Expenses</t>
  </si>
  <si>
    <t xml:space="preserve">    Total Cost And Expenses</t>
  </si>
  <si>
    <t xml:space="preserve">      Gains (Losses) On Foreign Currency Exchange</t>
  </si>
  <si>
    <t xml:space="preserve">      Gains (Losses) From Financial Instruments Measured At Fair Value Through Profit Or Loss</t>
  </si>
  <si>
    <t xml:space="preserve">    Profit (Loss) Before Finance Costs And Income Tax Expense</t>
  </si>
  <si>
    <t xml:space="preserve">    Profit (Loss) For The Period From Continuing Operations</t>
  </si>
  <si>
    <t xml:space="preserve">    Net Profit (Loss) For The Period</t>
  </si>
  <si>
    <t xml:space="preserve"> Other Comprehensive Income</t>
  </si>
  <si>
    <t xml:space="preserve">    Net Profit (Loss) For The Period / Profit (Loss) For The Period From Continuing Operations</t>
  </si>
  <si>
    <t xml:space="preserve"> Items That Will Be Subsequently Reclassified To Profit Or Loss</t>
  </si>
  <si>
    <t xml:space="preserve">    Gains (Losses) On Cash Flow Hedges</t>
  </si>
  <si>
    <t xml:space="preserve">    Currency Translation Adjustments</t>
  </si>
  <si>
    <t xml:space="preserve">    Share Of Other Comprehensive Income (Expense) From Subsidiaries, Associates And Joint Ventures Accounted For Using The Equity Method That Will Be Subsequently Reclassified To Profit Or Loss</t>
  </si>
  <si>
    <t xml:space="preserve">    Income Taxes Relating To Items That Will Be Subsequently Reclassified To Profit Or Loss</t>
  </si>
  <si>
    <t xml:space="preserve"> Items That Will Not Be Subsequently Reclassified To Profit Or Loss</t>
  </si>
  <si>
    <t xml:space="preserve">    Gains (Losses) On Remeasuring Investment In Equity Instruments Measured At Fair Value Through Other Comprehensive Income</t>
  </si>
  <si>
    <t xml:space="preserve">    Remeasurement Of Employee Benefit Obligations</t>
  </si>
  <si>
    <t xml:space="preserve">    Other Comprehensive Income (Expense) - Net Of Tax</t>
  </si>
  <si>
    <t xml:space="preserve">    Total Comprehensive Income (Expense) For The Period</t>
  </si>
  <si>
    <t xml:space="preserve"> Net Profit (Loss) Attributable To :</t>
  </si>
  <si>
    <t xml:space="preserve"> Total Comprehensive Income (Expense) Attributable To :</t>
  </si>
  <si>
    <t xml:space="preserve">    Basic Earnings (Loss) Per Share (Baht/Share)</t>
  </si>
  <si>
    <t xml:space="preserve">    Diluted Earnings (Loss) Per Share (Baht/Share)</t>
  </si>
  <si>
    <t xml:space="preserve"> Net Cash From Operating Activities</t>
  </si>
  <si>
    <t xml:space="preserve">    Net Profit (Loss) Attributable To Owners Of The Parent For The Period</t>
  </si>
  <si>
    <t xml:space="preserve">      Depreciation</t>
  </si>
  <si>
    <t xml:space="preserve">      Amortisation</t>
  </si>
  <si>
    <t xml:space="preserve">    (Reversal Of) Loss From Diminution In Value Of Inventories</t>
  </si>
  <si>
    <t xml:space="preserve">    Share Of (Profit) Loss From Investments Accounted For Using The Equity Method</t>
  </si>
  <si>
    <t xml:space="preserve">    (Gains) Losses On Foreign Currency Exchange</t>
  </si>
  <si>
    <t xml:space="preserve">    (Gains) Losses On Disposal Of Investment In Subsidiaries, Associates And Joint Ventures</t>
  </si>
  <si>
    <t xml:space="preserve">    (Gains) Losses On Fair Value Adjustments Of Investments</t>
  </si>
  <si>
    <t xml:space="preserve">    (Gains) Losses On Disposal And Write-Off Of Fixed Assets</t>
  </si>
  <si>
    <t xml:space="preserve">      (Gains) Losses On Disposal Of Fixed Assets</t>
  </si>
  <si>
    <t xml:space="preserve">      Loss On Write-Off Of Fixed Assets</t>
  </si>
  <si>
    <t xml:space="preserve">    (Gains) Losses On Disposal And Write-Off Of Other Assets</t>
  </si>
  <si>
    <t xml:space="preserve">      (Gains) Losses On Disposal Of Other Assets</t>
  </si>
  <si>
    <t xml:space="preserve">    (Reversal Of) Impairment Loss Of Fixed Assets</t>
  </si>
  <si>
    <t xml:space="preserve">    (Reversal Of) Loss On Impairment From Investments In Subsidiaries, Associates And Joint Ventures</t>
  </si>
  <si>
    <t xml:space="preserve">    (Reversal Of) Impairment Loss Of Other Assets</t>
  </si>
  <si>
    <t xml:space="preserve">    Dividend And Interest Income</t>
  </si>
  <si>
    <t xml:space="preserve">    Employee Benefit Expenses</t>
  </si>
  <si>
    <t xml:space="preserve">    Other Reconciliation Items</t>
  </si>
  <si>
    <t xml:space="preserve">    Cash Flows From (Used In) Operations Before Changes In Operating Assets And Liabilities</t>
  </si>
  <si>
    <t xml:space="preserve"> (Increase) Decrease In Operating Assets</t>
  </si>
  <si>
    <t xml:space="preserve">    (Increase) Decrease In Trade And Other Receivables</t>
  </si>
  <si>
    <t xml:space="preserve">    (Increase) Decrease In Inventories</t>
  </si>
  <si>
    <t xml:space="preserve">    (Increase) Decrease In Other Operating Assets</t>
  </si>
  <si>
    <t xml:space="preserve"> Increase (Decrease) In Operating Liabilities</t>
  </si>
  <si>
    <t xml:space="preserve">    Increase (Decrease) In Trade And Other Payables</t>
  </si>
  <si>
    <t xml:space="preserve">    Increase (Decrease) In Provisions For Employee Benefit Obligations</t>
  </si>
  <si>
    <t xml:space="preserve">    Increase (Decrease) In Other Operating Liabilities</t>
  </si>
  <si>
    <t xml:space="preserve">    Cash Generated From (Used In) Operations</t>
  </si>
  <si>
    <t xml:space="preserve">    Income Tax (Paid) Received</t>
  </si>
  <si>
    <t xml:space="preserve"> Net Cash From Investing Activities</t>
  </si>
  <si>
    <t xml:space="preserve">    (Increase) Decrease In Short-Term Investments</t>
  </si>
  <si>
    <t xml:space="preserve">    Proceeds From Investment</t>
  </si>
  <si>
    <t xml:space="preserve">      Proceeds From Disposal Of Investments</t>
  </si>
  <si>
    <t xml:space="preserve">    Purchase Of Investments</t>
  </si>
  <si>
    <t xml:space="preserve">    Proceeds From Disposal Of Investment In Subsidiaries, Associates And Joint Ventures</t>
  </si>
  <si>
    <t xml:space="preserve">    Payment For Purchase Of Investment In Subsidiaries, Associates And Joint Ventures</t>
  </si>
  <si>
    <t xml:space="preserve">    Proceeds From Disposal Of Fixed Assets</t>
  </si>
  <si>
    <t xml:space="preserve">      Property, Plant And Equipment</t>
  </si>
  <si>
    <t xml:space="preserve">      Intangible Assets</t>
  </si>
  <si>
    <t xml:space="preserve">      Investment Properties</t>
  </si>
  <si>
    <t xml:space="preserve">      Right-Of-Use Assets</t>
  </si>
  <si>
    <t xml:space="preserve">    Dividend Received</t>
  </si>
  <si>
    <t xml:space="preserve">    Interest Received</t>
  </si>
  <si>
    <t xml:space="preserve">    Other Items (Investing Activities)</t>
  </si>
  <si>
    <t xml:space="preserve"> Net Cash From Financing Activities</t>
  </si>
  <si>
    <t xml:space="preserve">    Increase (Decrease) In Bank Overdrafts And Short-Term Borrowings - Financial Institutions</t>
  </si>
  <si>
    <t xml:space="preserve">    Increase (Decrease) In Short-Term Borrowings</t>
  </si>
  <si>
    <t xml:space="preserve">      Increase (Decrease) In Short-Term Borrowings - Other Parties</t>
  </si>
  <si>
    <t xml:space="preserve">    Proceeds From Borrowings</t>
  </si>
  <si>
    <t xml:space="preserve">      Proceeds From Short-Term Borrowings</t>
  </si>
  <si>
    <t xml:space="preserve">        Proceeds From Short-Term Borrowings - Financial Institutions</t>
  </si>
  <si>
    <t xml:space="preserve">      Proceeds From Long-Term Borrowings</t>
  </si>
  <si>
    <t xml:space="preserve">        Proceeds From Long-Term Borrowings - Financial Institutions</t>
  </si>
  <si>
    <t xml:space="preserve">        Proceeds From Long-Term Borrowings - Related Parties</t>
  </si>
  <si>
    <t xml:space="preserve">        Proceeds From Long-Term Borrowings - Other Parties</t>
  </si>
  <si>
    <t xml:space="preserve">    Repayments On Borrowings</t>
  </si>
  <si>
    <t xml:space="preserve">      Repayments On Short-Term Borrowings</t>
  </si>
  <si>
    <t xml:space="preserve">        Repayments On Short-Term Borrowings - Financial Institutions</t>
  </si>
  <si>
    <t xml:space="preserve">      Repayments On Long-Term Borrowings</t>
  </si>
  <si>
    <t xml:space="preserve">        Repayments On Long-Term Borrowings - Financial Institutions</t>
  </si>
  <si>
    <t xml:space="preserve">        Repayments On Long-Term Borrowings - Related Parties</t>
  </si>
  <si>
    <t xml:space="preserve">    Repayments On Lease Liabilities</t>
  </si>
  <si>
    <t xml:space="preserve">    Proceeds From Issuance Of Debt Instruments</t>
  </si>
  <si>
    <t xml:space="preserve">    Repayments On Debt Instruments</t>
  </si>
  <si>
    <t xml:space="preserve">    Proceeds From Issuance Of Equity Instruments</t>
  </si>
  <si>
    <t xml:space="preserve">    Dividend Paid</t>
  </si>
  <si>
    <t xml:space="preserve">    Interest Paid</t>
  </si>
  <si>
    <t xml:space="preserve">    Other Items (Financing Activities)</t>
  </si>
  <si>
    <t xml:space="preserve">    Effect Of Exchange Rate Changes On Cash And Cash Equivalents</t>
  </si>
  <si>
    <t xml:space="preserve">    Differences Of Foreign Currency Exchange On Financial Statements Translation</t>
  </si>
  <si>
    <t xml:space="preserve">    Other Items</t>
  </si>
  <si>
    <t xml:space="preserve">    Cash And Cash Equivalents, Beginning Balance</t>
  </si>
  <si>
    <t xml:space="preserve">    Cash And Cash Equivalents, Ending Balance</t>
  </si>
  <si>
    <t>Financial Statement (Full Version):</t>
  </si>
  <si>
    <t>31/03/21</t>
  </si>
  <si>
    <t>31/12/20</t>
  </si>
  <si>
    <t>30/09/20</t>
  </si>
  <si>
    <t>30/06/20</t>
  </si>
  <si>
    <t>31/03/20</t>
  </si>
  <si>
    <t>31/12/19</t>
  </si>
  <si>
    <t>30/09/19</t>
  </si>
  <si>
    <t>30/06/19</t>
  </si>
  <si>
    <t>31/03/19</t>
  </si>
  <si>
    <t>31/12/18</t>
  </si>
  <si>
    <t>30/09/18</t>
  </si>
  <si>
    <t>30/06/18</t>
  </si>
  <si>
    <t>31/03/18</t>
  </si>
  <si>
    <t>31/12/17</t>
  </si>
  <si>
    <t>30/09/17</t>
  </si>
  <si>
    <t>30/06/17</t>
  </si>
  <si>
    <t>31/03/17</t>
  </si>
  <si>
    <t>31/12/16</t>
  </si>
  <si>
    <t>30/09/16</t>
  </si>
  <si>
    <t>30/06/16</t>
  </si>
  <si>
    <t>31/03/16</t>
  </si>
  <si>
    <t>31/12/15</t>
  </si>
  <si>
    <t>30/09/15</t>
  </si>
  <si>
    <t>30/06/15</t>
  </si>
  <si>
    <t>31/03/15</t>
  </si>
  <si>
    <t>31/12/14</t>
  </si>
  <si>
    <t>30/09/14</t>
  </si>
  <si>
    <t>30/06/14</t>
  </si>
  <si>
    <t>31/03/14</t>
  </si>
  <si>
    <t>31/12/13</t>
  </si>
  <si>
    <t>30/09/13</t>
  </si>
  <si>
    <t>30/06/13</t>
  </si>
  <si>
    <t>31/03/13</t>
  </si>
  <si>
    <t>31/12/12</t>
  </si>
  <si>
    <t>30/09/12</t>
  </si>
  <si>
    <t>30/06/12</t>
  </si>
  <si>
    <t>31/03/12</t>
  </si>
  <si>
    <t>31/12/11</t>
  </si>
  <si>
    <t>30/09/11</t>
  </si>
  <si>
    <t>30/06/11</t>
  </si>
  <si>
    <t>31/03/11</t>
  </si>
  <si>
    <t>31/12/10</t>
  </si>
  <si>
    <t>30/09/10</t>
  </si>
  <si>
    <t>30/06/10</t>
  </si>
  <si>
    <t>31/03/10</t>
  </si>
  <si>
    <t>31/12/09</t>
  </si>
  <si>
    <t>30/09/09</t>
  </si>
  <si>
    <t>30/06/09</t>
  </si>
  <si>
    <t>31/03/09</t>
  </si>
  <si>
    <t>31/12/08</t>
  </si>
  <si>
    <t>30/09/08</t>
  </si>
  <si>
    <t>30/06/08</t>
  </si>
  <si>
    <t>31/03/08</t>
  </si>
  <si>
    <t>Remark:</t>
  </si>
  <si>
    <t>* This information was prepared and directly disseminated by the listed company. The Stock Exchange of Thailand has no warranty for the correctness of such information.</t>
  </si>
  <si>
    <t>Information on the financial statements is presented according to the information that the listed companies submit on that period. The investors should study additional information from the companies' financial statements since some companies may restate the comparing financial statements on the latest financial statements.</t>
  </si>
  <si>
    <t xml:space="preserve">    Short-Term Loan And Interest Receivables</t>
  </si>
  <si>
    <t xml:space="preserve">      Goods In Transit</t>
  </si>
  <si>
    <t xml:space="preserve">      Work In Progress</t>
  </si>
  <si>
    <t xml:space="preserve">      Raw Material And Factory Supplies</t>
  </si>
  <si>
    <t xml:space="preserve">      Less : Allowance For Diminution In Value Of Inventories</t>
  </si>
  <si>
    <t xml:space="preserve">    Other Current Financial Assets</t>
  </si>
  <si>
    <t xml:space="preserve">      Other Current Financial Assets - Others</t>
  </si>
  <si>
    <t xml:space="preserve">    Contract Assets - Current</t>
  </si>
  <si>
    <t xml:space="preserve">      Software Licences</t>
  </si>
  <si>
    <t xml:space="preserve">    Accrued Expenses - Current</t>
  </si>
  <si>
    <t xml:space="preserve">    Trade And Other Payables - Non-Current</t>
  </si>
  <si>
    <t xml:space="preserve">      Other Non-Current Payables</t>
  </si>
  <si>
    <t xml:space="preserve">    Long-Term Provisions</t>
  </si>
  <si>
    <t xml:space="preserve">      Revenue From Sales</t>
  </si>
  <si>
    <t xml:space="preserve">      Revenue From Rendering Services</t>
  </si>
  <si>
    <t xml:space="preserve">      Cost Of Sales</t>
  </si>
  <si>
    <t xml:space="preserve">    Other Expenses</t>
  </si>
  <si>
    <t xml:space="preserve">      Other Gains (Losses) - Others</t>
  </si>
  <si>
    <t xml:space="preserve">    Profit (Loss) Before Finance Costs And/Or Income Tax Expense</t>
  </si>
  <si>
    <t xml:space="preserve">      Loss On Write-Off Of Other Assets</t>
  </si>
  <si>
    <t xml:space="preserve">    Increase (Decrease) In Accrued Expenses</t>
  </si>
  <si>
    <t xml:space="preserve">        Repayments On Long-Term Borrowings - Other Parties</t>
  </si>
  <si>
    <t xml:space="preserve">      Loan Receivables</t>
  </si>
  <si>
    <t xml:space="preserve">    Current Portion Of Lease Receivables - Net</t>
  </si>
  <si>
    <t xml:space="preserve">    Restricted Deposits - Non-Current</t>
  </si>
  <si>
    <t xml:space="preserve">    Non-Current Portion Of Lease Receivables - Net</t>
  </si>
  <si>
    <t xml:space="preserve"> Assets (Amended Account)</t>
  </si>
  <si>
    <t xml:space="preserve"> Liabilities (Amended Account)</t>
  </si>
  <si>
    <t xml:space="preserve">    Other Comprehensive Income That Will Be Subsequently Reclassified To Profit Or Loss</t>
  </si>
  <si>
    <t xml:space="preserve">    Income Taxes Relating To Items That Will Not Be Subsequently Reclassified To Profit Or Loss</t>
  </si>
  <si>
    <t xml:space="preserve">    (Gains) Losses On Fair Value Adjustments Of Other Financial Instruments</t>
  </si>
  <si>
    <t xml:space="preserve">    (Reversal Of) Impairment Loss Of Properties Foreclosed</t>
  </si>
  <si>
    <t xml:space="preserve">    (Increase) Decrease In Trade And Loan Receivables</t>
  </si>
  <si>
    <t xml:space="preserve">    (Increase) Decrease In Lease Receivables</t>
  </si>
  <si>
    <t xml:space="preserve">    (Increase) Decrease In Restricted Deposits</t>
  </si>
  <si>
    <t>217</t>
  </si>
  <si>
    <t>142</t>
  </si>
  <si>
    <t>4.1</t>
  </si>
  <si>
    <t>0.3</t>
  </si>
  <si>
    <t>8,598</t>
  </si>
  <si>
    <t>8,729</t>
  </si>
  <si>
    <t>17.00</t>
  </si>
  <si>
    <t>8.3</t>
  </si>
  <si>
    <t>10.2</t>
  </si>
  <si>
    <t>11.00</t>
  </si>
  <si>
    <t>-5,835</t>
  </si>
  <si>
    <t>2.73</t>
  </si>
  <si>
    <t>1.19</t>
  </si>
  <si>
    <t>1.77</t>
  </si>
  <si>
    <t>4.00</t>
  </si>
  <si>
    <t>3.04</t>
  </si>
  <si>
    <t>0.49</t>
  </si>
  <si>
    <t>4.64</t>
  </si>
  <si>
    <t>2.53</t>
  </si>
  <si>
    <t>1.42</t>
  </si>
  <si>
    <t>3.61</t>
  </si>
  <si>
    <t>2.74</t>
  </si>
  <si>
    <t>1.64</t>
  </si>
  <si>
    <t>0.31</t>
  </si>
  <si>
    <t>2.18</t>
  </si>
  <si>
    <t>4.8</t>
  </si>
  <si>
    <t>325</t>
  </si>
  <si>
    <t>6.7</t>
  </si>
  <si>
    <t>4.0</t>
  </si>
  <si>
    <t>214</t>
  </si>
  <si>
    <t>7.2</t>
  </si>
  <si>
    <t>4.3</t>
  </si>
  <si>
    <t>37.00</t>
  </si>
  <si>
    <t>3,955</t>
  </si>
  <si>
    <t>113</t>
  </si>
  <si>
    <t>52</t>
  </si>
  <si>
    <t>1,032</t>
  </si>
  <si>
    <t>10.4</t>
  </si>
  <si>
    <t>4.9</t>
  </si>
  <si>
    <t>3,843</t>
  </si>
  <si>
    <t>6.3</t>
  </si>
  <si>
    <t>1,442</t>
  </si>
  <si>
    <t>7,658</t>
  </si>
  <si>
    <t>9,953</t>
  </si>
  <si>
    <t>671</t>
  </si>
  <si>
    <t>186</t>
  </si>
  <si>
    <t>233</t>
  </si>
  <si>
    <t>299</t>
  </si>
  <si>
    <t>-286</t>
  </si>
  <si>
    <t>ALLY</t>
  </si>
  <si>
    <t>171</t>
  </si>
  <si>
    <t>606</t>
  </si>
  <si>
    <t>951</t>
  </si>
  <si>
    <t>25.5</t>
  </si>
  <si>
    <t>2.56</t>
  </si>
  <si>
    <t>2.13</t>
  </si>
  <si>
    <t>AMR</t>
  </si>
  <si>
    <t>2.76</t>
  </si>
  <si>
    <t>4.42</t>
  </si>
  <si>
    <t>2.86</t>
  </si>
  <si>
    <t>2.11</t>
  </si>
  <si>
    <t>1.95</t>
  </si>
  <si>
    <t>1.97</t>
  </si>
  <si>
    <t>5.04</t>
  </si>
  <si>
    <t>6.2</t>
  </si>
  <si>
    <t>8.5</t>
  </si>
  <si>
    <t>3.5</t>
  </si>
  <si>
    <t>432</t>
  </si>
  <si>
    <t>465</t>
  </si>
  <si>
    <t>435</t>
  </si>
  <si>
    <t>2,061</t>
  </si>
  <si>
    <t>2,096</t>
  </si>
  <si>
    <t>12.6</t>
  </si>
  <si>
    <t>6.5</t>
  </si>
  <si>
    <t>2.41</t>
  </si>
  <si>
    <t>2.48</t>
  </si>
  <si>
    <t>2.99</t>
  </si>
  <si>
    <t>4.10</t>
  </si>
  <si>
    <t>1.76</t>
  </si>
  <si>
    <t>1.32</t>
  </si>
  <si>
    <t>2.94</t>
  </si>
  <si>
    <t>0.76</t>
  </si>
  <si>
    <t>BYD</t>
  </si>
  <si>
    <t>2.68</t>
  </si>
  <si>
    <t>3.98</t>
  </si>
  <si>
    <t>5.22</t>
  </si>
  <si>
    <t>3.83</t>
  </si>
  <si>
    <t>5.51</t>
  </si>
  <si>
    <t>3.37</t>
  </si>
  <si>
    <t>5.29</t>
  </si>
  <si>
    <t>6.60</t>
  </si>
  <si>
    <t>2.63</t>
  </si>
  <si>
    <t>0.52</t>
  </si>
  <si>
    <t>4.62</t>
  </si>
  <si>
    <t>3.66</t>
  </si>
  <si>
    <t>2.08</t>
  </si>
  <si>
    <t>1,009</t>
  </si>
  <si>
    <t>1,146</t>
  </si>
  <si>
    <t>386</t>
  </si>
  <si>
    <t>411</t>
  </si>
  <si>
    <t>957</t>
  </si>
  <si>
    <t>1,567</t>
  </si>
  <si>
    <t>212</t>
  </si>
  <si>
    <t>34,359</t>
  </si>
  <si>
    <t>37,325</t>
  </si>
  <si>
    <t>5,695</t>
  </si>
  <si>
    <t>6,318</t>
  </si>
  <si>
    <t>4,122</t>
  </si>
  <si>
    <t>4,569</t>
  </si>
  <si>
    <t>2,616</t>
  </si>
  <si>
    <t>308</t>
  </si>
  <si>
    <t>3,838</t>
  </si>
  <si>
    <t>1,892</t>
  </si>
  <si>
    <t>2,016</t>
  </si>
  <si>
    <t>576</t>
  </si>
  <si>
    <t>15.00</t>
  </si>
  <si>
    <t>4.5</t>
  </si>
  <si>
    <t>4.80</t>
  </si>
  <si>
    <t>3,295</t>
  </si>
  <si>
    <t>4.20</t>
  </si>
  <si>
    <t>13,278</t>
  </si>
  <si>
    <t>26.00</t>
  </si>
  <si>
    <t>46,034</t>
  </si>
  <si>
    <t>6,757</t>
  </si>
  <si>
    <t>3,222</t>
  </si>
  <si>
    <t>922</t>
  </si>
  <si>
    <t>1,142</t>
  </si>
  <si>
    <t>342</t>
  </si>
  <si>
    <t>5.75</t>
  </si>
  <si>
    <t>2,316</t>
  </si>
  <si>
    <t>354</t>
  </si>
  <si>
    <t>1,421</t>
  </si>
  <si>
    <t>6,386</t>
  </si>
  <si>
    <t>7,227</t>
  </si>
  <si>
    <t>5.10</t>
  </si>
  <si>
    <t>4,085</t>
  </si>
  <si>
    <t>4,268</t>
  </si>
  <si>
    <t>659</t>
  </si>
  <si>
    <t>3,746</t>
  </si>
  <si>
    <t>-67</t>
  </si>
  <si>
    <t>9.0</t>
  </si>
  <si>
    <t>4.50</t>
  </si>
  <si>
    <t>225</t>
  </si>
  <si>
    <t>26,314</t>
  </si>
  <si>
    <t>27,877</t>
  </si>
  <si>
    <t>11,742</t>
  </si>
  <si>
    <t>11,646</t>
  </si>
  <si>
    <t>-1,822</t>
  </si>
  <si>
    <t>-621</t>
  </si>
  <si>
    <t>3,764</t>
  </si>
  <si>
    <t>4,342</t>
  </si>
  <si>
    <t>391</t>
  </si>
  <si>
    <t>28,171</t>
  </si>
  <si>
    <t>2,867</t>
  </si>
  <si>
    <t>471</t>
  </si>
  <si>
    <t>LPF</t>
  </si>
  <si>
    <t>1,390</t>
  </si>
  <si>
    <t>1,891</t>
  </si>
  <si>
    <t>9.8</t>
  </si>
  <si>
    <t>293</t>
  </si>
  <si>
    <t>4,473</t>
  </si>
  <si>
    <t>-1,984</t>
  </si>
  <si>
    <t>-46</t>
  </si>
  <si>
    <t>553</t>
  </si>
  <si>
    <t>1,715</t>
  </si>
  <si>
    <t>1,707</t>
  </si>
  <si>
    <t>3,159</t>
  </si>
  <si>
    <t>3,545</t>
  </si>
  <si>
    <t>3,014</t>
  </si>
  <si>
    <t>11.5</t>
  </si>
  <si>
    <t>1,043</t>
  </si>
  <si>
    <t>956</t>
  </si>
  <si>
    <t>1,842</t>
  </si>
  <si>
    <t>1,857</t>
  </si>
  <si>
    <t>1,610</t>
  </si>
  <si>
    <t>852</t>
  </si>
  <si>
    <t>12.90</t>
  </si>
  <si>
    <t>2.80</t>
  </si>
  <si>
    <t>1,385</t>
  </si>
  <si>
    <t>1,713</t>
  </si>
  <si>
    <t>376</t>
  </si>
  <si>
    <t>3.82</t>
  </si>
  <si>
    <t>2.88</t>
  </si>
  <si>
    <t>2.49</t>
  </si>
  <si>
    <t>4.41</t>
  </si>
  <si>
    <t>2.85</t>
  </si>
  <si>
    <t>2.44</t>
  </si>
  <si>
    <t>4.14</t>
  </si>
  <si>
    <t>2.51</t>
  </si>
  <si>
    <t>3.25</t>
  </si>
  <si>
    <t>3.26</t>
  </si>
  <si>
    <t>2.14</t>
  </si>
  <si>
    <t>3.39</t>
  </si>
  <si>
    <t>4.97</t>
  </si>
  <si>
    <t>2.66</t>
  </si>
  <si>
    <t>2.61</t>
  </si>
  <si>
    <t>5.09</t>
  </si>
  <si>
    <t>6.22</t>
  </si>
  <si>
    <t>4.45</t>
  </si>
  <si>
    <t>3.75</t>
  </si>
  <si>
    <t>1.72</t>
  </si>
  <si>
    <t>5.27</t>
  </si>
  <si>
    <t>2.19</t>
  </si>
  <si>
    <t>8.34</t>
  </si>
  <si>
    <t>3.81</t>
  </si>
  <si>
    <t>4.52</t>
  </si>
  <si>
    <t>4.68</t>
  </si>
  <si>
    <t>3.96</t>
  </si>
  <si>
    <t>2.37</t>
  </si>
  <si>
    <t>3.33</t>
  </si>
  <si>
    <t>2.32</t>
  </si>
  <si>
    <t>5.46</t>
  </si>
  <si>
    <t>2.59</t>
  </si>
  <si>
    <t>4.84</t>
  </si>
  <si>
    <t>2.09</t>
  </si>
  <si>
    <t>3.36</t>
  </si>
  <si>
    <t>2.84</t>
  </si>
  <si>
    <t>2.81</t>
  </si>
  <si>
    <t>14.00</t>
  </si>
  <si>
    <t>7.7</t>
  </si>
  <si>
    <t>9.4</t>
  </si>
  <si>
    <t>25,181</t>
  </si>
  <si>
    <t>27,950</t>
  </si>
  <si>
    <t>19,660</t>
  </si>
  <si>
    <t>22,374</t>
  </si>
  <si>
    <t>10.6</t>
  </si>
  <si>
    <t>185</t>
  </si>
  <si>
    <t>18.6</t>
  </si>
  <si>
    <t>3,409</t>
  </si>
  <si>
    <t>6,884</t>
  </si>
  <si>
    <t>446</t>
  </si>
  <si>
    <t>468</t>
  </si>
  <si>
    <t>596</t>
  </si>
  <si>
    <t>47,617</t>
  </si>
  <si>
    <t>46,690</t>
  </si>
  <si>
    <t>4.17</t>
  </si>
  <si>
    <t>1,206</t>
  </si>
  <si>
    <t>13.1</t>
  </si>
  <si>
    <t>3,052</t>
  </si>
  <si>
    <t>3,663</t>
  </si>
  <si>
    <t>2,214</t>
  </si>
  <si>
    <t>2,462</t>
  </si>
  <si>
    <t>5,965</t>
  </si>
  <si>
    <t>7,022</t>
  </si>
  <si>
    <t>12,517</t>
  </si>
  <si>
    <t>2,047</t>
  </si>
  <si>
    <t>11.0</t>
  </si>
  <si>
    <t>7,476</t>
  </si>
  <si>
    <t>1,125</t>
  </si>
  <si>
    <t>2,400</t>
  </si>
  <si>
    <t>2,789</t>
  </si>
  <si>
    <t>278</t>
  </si>
  <si>
    <t>4,213</t>
  </si>
  <si>
    <t>338</t>
  </si>
  <si>
    <t>889</t>
  </si>
  <si>
    <t>1,843</t>
  </si>
  <si>
    <t>6,607</t>
  </si>
  <si>
    <t>509</t>
  </si>
  <si>
    <t>702</t>
  </si>
  <si>
    <t>108</t>
  </si>
  <si>
    <t>287</t>
  </si>
  <si>
    <t>3,264</t>
  </si>
  <si>
    <t>28.00</t>
  </si>
  <si>
    <t>1,806</t>
  </si>
  <si>
    <t>1,285</t>
  </si>
  <si>
    <t>111</t>
  </si>
  <si>
    <t>27.50</t>
  </si>
  <si>
    <t>1,201</t>
  </si>
  <si>
    <t>904</t>
  </si>
  <si>
    <t>25</t>
  </si>
  <si>
    <t>18.50</t>
  </si>
  <si>
    <t>13.3</t>
  </si>
  <si>
    <t>24.00</t>
  </si>
  <si>
    <t>675</t>
  </si>
  <si>
    <t>16,028</t>
  </si>
  <si>
    <t>631</t>
  </si>
  <si>
    <t>1,540</t>
  </si>
  <si>
    <t>7,700</t>
  </si>
  <si>
    <t>2,703</t>
  </si>
  <si>
    <t>2,130</t>
  </si>
  <si>
    <t>-330</t>
  </si>
  <si>
    <t>3,340</t>
  </si>
  <si>
    <t>3,394</t>
  </si>
  <si>
    <t>1,466</t>
  </si>
  <si>
    <t>2,748</t>
  </si>
  <si>
    <t>2,487</t>
  </si>
  <si>
    <t>-16,662</t>
  </si>
  <si>
    <t>2,121</t>
  </si>
  <si>
    <t>1,609</t>
  </si>
  <si>
    <t>2.71</t>
  </si>
  <si>
    <t>4.39</t>
  </si>
  <si>
    <t>2.77</t>
  </si>
  <si>
    <t>1.73</t>
  </si>
  <si>
    <t>4.11</t>
  </si>
  <si>
    <t>1.99</t>
  </si>
  <si>
    <t>5.26</t>
  </si>
  <si>
    <t>2.07</t>
  </si>
  <si>
    <t>2.47</t>
  </si>
  <si>
    <t>6.67</t>
  </si>
  <si>
    <t>0.54</t>
  </si>
  <si>
    <t>1.07</t>
  </si>
  <si>
    <t>3.78</t>
  </si>
  <si>
    <t>9.13</t>
  </si>
  <si>
    <t>3.52</t>
  </si>
  <si>
    <t>2.05</t>
  </si>
  <si>
    <t>0.27</t>
  </si>
  <si>
    <t>4.49</t>
  </si>
  <si>
    <t>3.86</t>
  </si>
  <si>
    <t>2.62</t>
  </si>
  <si>
    <t>3.72</t>
  </si>
  <si>
    <t>5.42</t>
  </si>
  <si>
    <t>4.12</t>
  </si>
  <si>
    <t>4.76</t>
  </si>
  <si>
    <t>4.13</t>
  </si>
  <si>
    <t>3.48</t>
  </si>
  <si>
    <t>2.87</t>
  </si>
  <si>
    <t>6.82</t>
  </si>
  <si>
    <t>3.54</t>
  </si>
  <si>
    <t xml:space="preserve">      Net Profit (Loss) Attributable To : Owners Of The Parent</t>
  </si>
  <si>
    <t>Q2/2021</t>
  </si>
  <si>
    <t>30/06/21</t>
  </si>
  <si>
    <t xml:space="preserve">      Net Profit (Loss) Attributable To : Non-Controlling Interests</t>
  </si>
  <si>
    <t xml:space="preserve">      Total Comprehensive Income (Expense) Attributable To : Owners Of The Parent</t>
  </si>
  <si>
    <t xml:space="preserve">      Total Comprehensive Income (Expense) Attributable To : Non-Controlling Interests</t>
  </si>
  <si>
    <t xml:space="preserve">        Repayments On Short-Term Borrowings - Other Parties</t>
  </si>
  <si>
    <t>684</t>
  </si>
  <si>
    <t>235</t>
  </si>
  <si>
    <t>1,087</t>
  </si>
  <si>
    <t>915</t>
  </si>
  <si>
    <t>1,709</t>
  </si>
  <si>
    <t>1,883</t>
  </si>
  <si>
    <t>1,987</t>
  </si>
  <si>
    <t>18,779</t>
  </si>
  <si>
    <t>16,886</t>
  </si>
  <si>
    <t>12,237</t>
  </si>
  <si>
    <t>9,530</t>
  </si>
  <si>
    <t>326</t>
  </si>
  <si>
    <t>1,049</t>
  </si>
  <si>
    <t>1,076</t>
  </si>
  <si>
    <t>1,411</t>
  </si>
  <si>
    <t>1,634</t>
  </si>
  <si>
    <t>30,562</t>
  </si>
  <si>
    <t>26,739</t>
  </si>
  <si>
    <t>28,766</t>
  </si>
  <si>
    <t>173.5</t>
  </si>
  <si>
    <t>5,698</t>
  </si>
  <si>
    <t>6,322</t>
  </si>
  <si>
    <t>74.00</t>
  </si>
  <si>
    <t>21,672</t>
  </si>
  <si>
    <t>23,206</t>
  </si>
  <si>
    <t>34,034</t>
  </si>
  <si>
    <t>4,656</t>
  </si>
  <si>
    <t>4,891</t>
  </si>
  <si>
    <t>6,598</t>
  </si>
  <si>
    <t>6,617</t>
  </si>
  <si>
    <t>7.0</t>
  </si>
  <si>
    <t>10,190</t>
  </si>
  <si>
    <t>10,150</t>
  </si>
  <si>
    <t>12,653</t>
  </si>
  <si>
    <t>12,879</t>
  </si>
  <si>
    <t>3,739</t>
  </si>
  <si>
    <t>3,442</t>
  </si>
  <si>
    <t>5,301</t>
  </si>
  <si>
    <t>5,286</t>
  </si>
  <si>
    <t>39.50</t>
  </si>
  <si>
    <t>2,148</t>
  </si>
  <si>
    <t>2,337</t>
  </si>
  <si>
    <t>2,805</t>
  </si>
  <si>
    <t>11,468</t>
  </si>
  <si>
    <t>10,078</t>
  </si>
  <si>
    <t>17,057</t>
  </si>
  <si>
    <t>16,664</t>
  </si>
  <si>
    <t>-1,470</t>
  </si>
  <si>
    <t>3,805</t>
  </si>
  <si>
    <t>1,874</t>
  </si>
  <si>
    <t>2,001</t>
  </si>
  <si>
    <t>30.1</t>
  </si>
  <si>
    <t>3,184</t>
  </si>
  <si>
    <t>3,193</t>
  </si>
  <si>
    <t>3,411</t>
  </si>
  <si>
    <t>5,441</t>
  </si>
  <si>
    <t>6,225</t>
  </si>
  <si>
    <t>443</t>
  </si>
  <si>
    <t>586</t>
  </si>
  <si>
    <t>6,965</t>
  </si>
  <si>
    <t>7,696</t>
  </si>
  <si>
    <t>12,750</t>
  </si>
  <si>
    <t>473</t>
  </si>
  <si>
    <t>10.50</t>
  </si>
  <si>
    <t>1,698</t>
  </si>
  <si>
    <t>1,943</t>
  </si>
  <si>
    <t>1,871</t>
  </si>
  <si>
    <t>1,978</t>
  </si>
  <si>
    <t>56.50</t>
  </si>
  <si>
    <t>377</t>
  </si>
  <si>
    <t>271</t>
  </si>
  <si>
    <t>697</t>
  </si>
  <si>
    <t>664</t>
  </si>
  <si>
    <t>1,068</t>
  </si>
  <si>
    <t>1,697</t>
  </si>
  <si>
    <t>1,792</t>
  </si>
  <si>
    <t>594</t>
  </si>
  <si>
    <t>1,386</t>
  </si>
  <si>
    <t>1,219</t>
  </si>
  <si>
    <t>1,678</t>
  </si>
  <si>
    <t>49,434</t>
  </si>
  <si>
    <t>47,773</t>
  </si>
  <si>
    <t>530</t>
  </si>
  <si>
    <t>3,853</t>
  </si>
  <si>
    <t>12.0</t>
  </si>
  <si>
    <t>2,354</t>
  </si>
  <si>
    <t>2,181</t>
  </si>
  <si>
    <t>1,949</t>
  </si>
  <si>
    <t>2,485</t>
  </si>
  <si>
    <t>4,125</t>
  </si>
  <si>
    <t>5,191</t>
  </si>
  <si>
    <t>3,130</t>
  </si>
  <si>
    <t>3,438</t>
  </si>
  <si>
    <t>269</t>
  </si>
  <si>
    <t>751</t>
  </si>
  <si>
    <t>1,377</t>
  </si>
  <si>
    <t>-549</t>
  </si>
  <si>
    <t>-630</t>
  </si>
  <si>
    <t>89</t>
  </si>
  <si>
    <t>44</t>
  </si>
  <si>
    <t>-20</t>
  </si>
  <si>
    <t>539</t>
  </si>
  <si>
    <t>1,116</t>
  </si>
  <si>
    <t>1,475</t>
  </si>
  <si>
    <t>2,314</t>
  </si>
  <si>
    <t>9,508</t>
  </si>
  <si>
    <t>10,993</t>
  </si>
  <si>
    <t>9,375</t>
  </si>
  <si>
    <t>12,974</t>
  </si>
  <si>
    <t>6.6</t>
  </si>
  <si>
    <t>4,643</t>
  </si>
  <si>
    <t>6,562</t>
  </si>
  <si>
    <t>3,313</t>
  </si>
  <si>
    <t>3,608</t>
  </si>
  <si>
    <t>2,290</t>
  </si>
  <si>
    <t>2,254</t>
  </si>
  <si>
    <t>2,330</t>
  </si>
  <si>
    <t>2,347</t>
  </si>
  <si>
    <t>2,777</t>
  </si>
  <si>
    <t>3,613</t>
  </si>
  <si>
    <t>4,151</t>
  </si>
  <si>
    <t>3,889</t>
  </si>
  <si>
    <t>4,996</t>
  </si>
  <si>
    <t>5,420</t>
  </si>
  <si>
    <t>2,552</t>
  </si>
  <si>
    <t>6.43</t>
  </si>
  <si>
    <t>5,833</t>
  </si>
  <si>
    <t>7,171</t>
  </si>
  <si>
    <t>1,090</t>
  </si>
  <si>
    <t>1,163</t>
  </si>
  <si>
    <t>12.20</t>
  </si>
  <si>
    <t>9,680</t>
  </si>
  <si>
    <t>9,561</t>
  </si>
  <si>
    <t>11,867</t>
  </si>
  <si>
    <t>12,151</t>
  </si>
  <si>
    <t>9.7</t>
  </si>
  <si>
    <t>4,217</t>
  </si>
  <si>
    <t>3,685</t>
  </si>
  <si>
    <t>8,374</t>
  </si>
  <si>
    <t>8,119</t>
  </si>
  <si>
    <t>9,794</t>
  </si>
  <si>
    <t>9,141</t>
  </si>
  <si>
    <t>8,156</t>
  </si>
  <si>
    <t>12,243</t>
  </si>
  <si>
    <t>2,268</t>
  </si>
  <si>
    <t>2,107</t>
  </si>
  <si>
    <t>2,785</t>
  </si>
  <si>
    <t>2,954</t>
  </si>
  <si>
    <t>11,996</t>
  </si>
  <si>
    <t>5,434</t>
  </si>
  <si>
    <t>11,364</t>
  </si>
  <si>
    <t>12,401</t>
  </si>
  <si>
    <t>29.00</t>
  </si>
  <si>
    <t>1,889</t>
  </si>
  <si>
    <t>1,330</t>
  </si>
  <si>
    <t>1,844</t>
  </si>
  <si>
    <t>18.45</t>
  </si>
  <si>
    <t>100,000</t>
  </si>
  <si>
    <t>105,930</t>
  </si>
  <si>
    <t>100,736</t>
  </si>
  <si>
    <t>109,266</t>
  </si>
  <si>
    <t>40,155</t>
  </si>
  <si>
    <t>40,158</t>
  </si>
  <si>
    <t>46,697</t>
  </si>
  <si>
    <t>145.0</t>
  </si>
  <si>
    <t>6,938</t>
  </si>
  <si>
    <t>8,333</t>
  </si>
  <si>
    <t>8,706</t>
  </si>
  <si>
    <t>3,230</t>
  </si>
  <si>
    <t>3,529</t>
  </si>
  <si>
    <t>3,558</t>
  </si>
  <si>
    <t>11.10</t>
  </si>
  <si>
    <t>924</t>
  </si>
  <si>
    <t>1,120</t>
  </si>
  <si>
    <t>7,111</t>
  </si>
  <si>
    <t>10,140</t>
  </si>
  <si>
    <t>7,917</t>
  </si>
  <si>
    <t>9,322</t>
  </si>
  <si>
    <t>9.9</t>
  </si>
  <si>
    <t>66.00</t>
  </si>
  <si>
    <t>3,905</t>
  </si>
  <si>
    <t>628</t>
  </si>
  <si>
    <t>3,182</t>
  </si>
  <si>
    <t>3,294</t>
  </si>
  <si>
    <t>3,315</t>
  </si>
  <si>
    <t>14.55</t>
  </si>
  <si>
    <t>UBE</t>
  </si>
  <si>
    <t>441</t>
  </si>
  <si>
    <t>6,514</t>
  </si>
  <si>
    <t>9,095</t>
  </si>
  <si>
    <t>2,478</t>
  </si>
  <si>
    <t>2,456</t>
  </si>
  <si>
    <t>3,322</t>
  </si>
  <si>
    <t>227</t>
  </si>
  <si>
    <t>324</t>
  </si>
  <si>
    <t>1,053</t>
  </si>
  <si>
    <t>1,023</t>
  </si>
  <si>
    <t>346</t>
  </si>
  <si>
    <t>4,579</t>
  </si>
  <si>
    <t>330</t>
  </si>
  <si>
    <t>6.12</t>
  </si>
  <si>
    <t>1,554</t>
  </si>
  <si>
    <t>689</t>
  </si>
  <si>
    <t>2,364</t>
  </si>
  <si>
    <t>2,889</t>
  </si>
  <si>
    <t>3,018</t>
  </si>
  <si>
    <t>341</t>
  </si>
  <si>
    <t>2,128</t>
  </si>
  <si>
    <t>2,101</t>
  </si>
  <si>
    <t>8.6</t>
  </si>
  <si>
    <t>6,156</t>
  </si>
  <si>
    <t>6,728</t>
  </si>
  <si>
    <t>209</t>
  </si>
  <si>
    <t>286</t>
  </si>
  <si>
    <t>11.20</t>
  </si>
  <si>
    <t>5,438</t>
  </si>
  <si>
    <t>5,185</t>
  </si>
  <si>
    <t>6,317</t>
  </si>
  <si>
    <t>404</t>
  </si>
  <si>
    <t>4,970</t>
  </si>
  <si>
    <t>5,552</t>
  </si>
  <si>
    <t>5,261</t>
  </si>
  <si>
    <t>1,764</t>
  </si>
  <si>
    <t>1,632</t>
  </si>
  <si>
    <t>2,017</t>
  </si>
  <si>
    <t>1,917</t>
  </si>
  <si>
    <t>3,136</t>
  </si>
  <si>
    <t>3,139</t>
  </si>
  <si>
    <t>4,018</t>
  </si>
  <si>
    <t>3,925</t>
  </si>
  <si>
    <t>558</t>
  </si>
  <si>
    <t>461</t>
  </si>
  <si>
    <t>982</t>
  </si>
  <si>
    <t>1,024</t>
  </si>
  <si>
    <t>1,086</t>
  </si>
  <si>
    <t>3,037</t>
  </si>
  <si>
    <t>3,901</t>
  </si>
  <si>
    <t>20,644</t>
  </si>
  <si>
    <t>12,587</t>
  </si>
  <si>
    <t>22,262</t>
  </si>
  <si>
    <t>16,299</t>
  </si>
  <si>
    <t>548</t>
  </si>
  <si>
    <t>563</t>
  </si>
  <si>
    <t>968</t>
  </si>
  <si>
    <t>-14</t>
  </si>
  <si>
    <t>1,700</t>
  </si>
  <si>
    <t>-14,224</t>
  </si>
  <si>
    <t>1,637</t>
  </si>
  <si>
    <t>8.88</t>
  </si>
  <si>
    <t>201</t>
  </si>
  <si>
    <t>244</t>
  </si>
  <si>
    <t>3,185</t>
  </si>
  <si>
    <t>3,719</t>
  </si>
  <si>
    <t>457</t>
  </si>
  <si>
    <t>1,107</t>
  </si>
  <si>
    <t>505</t>
  </si>
  <si>
    <t>421</t>
  </si>
  <si>
    <t>234</t>
  </si>
  <si>
    <t>1,646</t>
  </si>
  <si>
    <t>1,636</t>
  </si>
  <si>
    <t>158</t>
  </si>
  <si>
    <t>7,478</t>
  </si>
  <si>
    <t>7,581</t>
  </si>
  <si>
    <t>7,639</t>
  </si>
  <si>
    <t>7,646</t>
  </si>
  <si>
    <t>2,501</t>
  </si>
  <si>
    <t>1,960</t>
  </si>
  <si>
    <t>1,894</t>
  </si>
  <si>
    <t>32.00</t>
  </si>
  <si>
    <t>-91</t>
  </si>
  <si>
    <t>1,835</t>
  </si>
  <si>
    <t>7,073</t>
  </si>
  <si>
    <t>7,134</t>
  </si>
  <si>
    <t>9,146</t>
  </si>
  <si>
    <t>9,111</t>
  </si>
  <si>
    <t>981</t>
  </si>
  <si>
    <t>2,371</t>
  </si>
  <si>
    <t>1,338</t>
  </si>
  <si>
    <t>193</t>
  </si>
  <si>
    <t>254</t>
  </si>
  <si>
    <t>12.10</t>
  </si>
  <si>
    <t>656</t>
  </si>
  <si>
    <t>961</t>
  </si>
  <si>
    <t>452</t>
  </si>
  <si>
    <t>219</t>
  </si>
  <si>
    <t>126</t>
  </si>
  <si>
    <t>894</t>
  </si>
  <si>
    <t>369</t>
  </si>
  <si>
    <t>26,948</t>
  </si>
  <si>
    <t>27,935</t>
  </si>
  <si>
    <t>25.0</t>
  </si>
  <si>
    <t>11,834</t>
  </si>
  <si>
    <t>11,737</t>
  </si>
  <si>
    <t>3,965</t>
  </si>
  <si>
    <t>4,504</t>
  </si>
  <si>
    <t>4,554</t>
  </si>
  <si>
    <t>757</t>
  </si>
  <si>
    <t>173</t>
  </si>
  <si>
    <t>10,501</t>
  </si>
  <si>
    <t>10,709</t>
  </si>
  <si>
    <t>11,085</t>
  </si>
  <si>
    <t>11,308</t>
  </si>
  <si>
    <t>22.4</t>
  </si>
  <si>
    <t>-2,105</t>
  </si>
  <si>
    <t>-2,014</t>
  </si>
  <si>
    <t>-1,234</t>
  </si>
  <si>
    <t>8,177</t>
  </si>
  <si>
    <t>8,786</t>
  </si>
  <si>
    <t>1,221</t>
  </si>
  <si>
    <t>828</t>
  </si>
  <si>
    <t>791</t>
  </si>
  <si>
    <t>37</t>
  </si>
  <si>
    <t>-1,902</t>
  </si>
  <si>
    <t>-302</t>
  </si>
  <si>
    <t>544</t>
  </si>
  <si>
    <t>647</t>
  </si>
  <si>
    <t>1,797</t>
  </si>
  <si>
    <t>2,404</t>
  </si>
  <si>
    <t>4,021</t>
  </si>
  <si>
    <t>4,684</t>
  </si>
  <si>
    <t>700</t>
  </si>
  <si>
    <t>658</t>
  </si>
  <si>
    <t>914</t>
  </si>
  <si>
    <t>913</t>
  </si>
  <si>
    <t>15.60</t>
  </si>
  <si>
    <t>345</t>
  </si>
  <si>
    <t>2,346</t>
  </si>
  <si>
    <t>1,802</t>
  </si>
  <si>
    <t>766</t>
  </si>
  <si>
    <t>ONEE</t>
  </si>
  <si>
    <t>823</t>
  </si>
  <si>
    <t>1,054</t>
  </si>
  <si>
    <t>598</t>
  </si>
  <si>
    <t>532</t>
  </si>
  <si>
    <t>467</t>
  </si>
  <si>
    <t>1,002</t>
  </si>
  <si>
    <t>952</t>
  </si>
  <si>
    <t>1,018</t>
  </si>
  <si>
    <t>25,098</t>
  </si>
  <si>
    <t>10,441</t>
  </si>
  <si>
    <t>16.6</t>
  </si>
  <si>
    <t>634</t>
  </si>
  <si>
    <t>21,527</t>
  </si>
  <si>
    <t>19,122</t>
  </si>
  <si>
    <t>45,383</t>
  </si>
  <si>
    <t>49,328</t>
  </si>
  <si>
    <t>27,368</t>
  </si>
  <si>
    <t>29,376</t>
  </si>
  <si>
    <t>2,554</t>
  </si>
  <si>
    <t>447</t>
  </si>
  <si>
    <t>332</t>
  </si>
  <si>
    <t>562</t>
  </si>
  <si>
    <t>8,230</t>
  </si>
  <si>
    <t>10,966</t>
  </si>
  <si>
    <t>10,328</t>
  </si>
  <si>
    <t>71.00</t>
  </si>
  <si>
    <t>612</t>
  </si>
  <si>
    <t>637</t>
  </si>
  <si>
    <t>12.30</t>
  </si>
  <si>
    <t>262</t>
  </si>
  <si>
    <t>1,110</t>
  </si>
  <si>
    <t>1,523</t>
  </si>
  <si>
    <t>1,561</t>
  </si>
  <si>
    <t>-168</t>
  </si>
  <si>
    <t>495</t>
  </si>
  <si>
    <t>4,290</t>
  </si>
  <si>
    <t>4,413</t>
  </si>
  <si>
    <t>4,556</t>
  </si>
  <si>
    <t>151</t>
  </si>
  <si>
    <t>BRI</t>
  </si>
  <si>
    <t>1,099</t>
  </si>
  <si>
    <t>9,169</t>
  </si>
  <si>
    <t>1,586</t>
  </si>
  <si>
    <t>2,011</t>
  </si>
  <si>
    <t>1,805</t>
  </si>
  <si>
    <t>13.40</t>
  </si>
  <si>
    <t>1,432</t>
  </si>
  <si>
    <t>7,206</t>
  </si>
  <si>
    <t>6,904</t>
  </si>
  <si>
    <t>8,100</t>
  </si>
  <si>
    <t>8,069</t>
  </si>
  <si>
    <t>10.10</t>
  </si>
  <si>
    <t>380</t>
  </si>
  <si>
    <t>3,636</t>
  </si>
  <si>
    <t>2,067</t>
  </si>
  <si>
    <t>1,753</t>
  </si>
  <si>
    <t>2,222</t>
  </si>
  <si>
    <t>-416</t>
  </si>
  <si>
    <t>149</t>
  </si>
  <si>
    <t>976</t>
  </si>
  <si>
    <t>2,046</t>
  </si>
  <si>
    <t>2,264</t>
  </si>
  <si>
    <t>1,035</t>
  </si>
  <si>
    <t>4.86</t>
  </si>
  <si>
    <t>5,843</t>
  </si>
  <si>
    <t>5,901</t>
  </si>
  <si>
    <t>6,158</t>
  </si>
  <si>
    <t>6,304</t>
  </si>
  <si>
    <t>2,736</t>
  </si>
  <si>
    <t>2,567</t>
  </si>
  <si>
    <t>3,395</t>
  </si>
  <si>
    <t>3,304</t>
  </si>
  <si>
    <t>19.3</t>
  </si>
  <si>
    <t>1,234</t>
  </si>
  <si>
    <t>1,573</t>
  </si>
  <si>
    <t>-2,005</t>
  </si>
  <si>
    <t>-2,124</t>
  </si>
  <si>
    <t>-269</t>
  </si>
  <si>
    <t>-2,024</t>
  </si>
  <si>
    <t>-2,078</t>
  </si>
  <si>
    <t>-541</t>
  </si>
  <si>
    <t>-574</t>
  </si>
  <si>
    <t>-1,342</t>
  </si>
  <si>
    <t>81</t>
  </si>
  <si>
    <t>-127</t>
  </si>
  <si>
    <t>-5,569</t>
  </si>
  <si>
    <t>-6,225</t>
  </si>
  <si>
    <t>-1,276</t>
  </si>
  <si>
    <t>2.64</t>
  </si>
  <si>
    <t>-15,050</t>
  </si>
  <si>
    <t>-16,322</t>
  </si>
  <si>
    <t>-3,154</t>
  </si>
  <si>
    <t>-7,482</t>
  </si>
  <si>
    <t>-5,697</t>
  </si>
  <si>
    <t>-7,880</t>
  </si>
  <si>
    <t>-1,135</t>
  </si>
  <si>
    <t>1,019</t>
  </si>
  <si>
    <t>966</t>
  </si>
  <si>
    <t>3,274</t>
  </si>
  <si>
    <t>4,100</t>
  </si>
  <si>
    <t>3,269</t>
  </si>
  <si>
    <t>1,942</t>
  </si>
  <si>
    <t>1,872</t>
  </si>
  <si>
    <t>6.00</t>
  </si>
  <si>
    <t>344</t>
  </si>
  <si>
    <t>464</t>
  </si>
  <si>
    <t>1,444</t>
  </si>
  <si>
    <t>1,077</t>
  </si>
  <si>
    <t>296</t>
  </si>
  <si>
    <t>340</t>
  </si>
  <si>
    <t>41</t>
  </si>
  <si>
    <t>56</t>
  </si>
  <si>
    <t>1,506</t>
  </si>
  <si>
    <t>1,382</t>
  </si>
  <si>
    <t>3,771</t>
  </si>
  <si>
    <t>3,740</t>
  </si>
  <si>
    <t>1,126</t>
  </si>
  <si>
    <t>1,908</t>
  </si>
  <si>
    <t>3,172</t>
  </si>
  <si>
    <t>2,057</t>
  </si>
  <si>
    <t>399</t>
  </si>
  <si>
    <t>515</t>
  </si>
  <si>
    <t>0.00</t>
  </si>
  <si>
    <t>4.69</t>
  </si>
  <si>
    <t>5.03</t>
  </si>
  <si>
    <t>3.06</t>
  </si>
  <si>
    <t>3.69</t>
  </si>
  <si>
    <t>3.47</t>
  </si>
  <si>
    <t>3.22</t>
  </si>
  <si>
    <t>5.38</t>
  </si>
  <si>
    <t>BBIK</t>
  </si>
  <si>
    <t>BE8</t>
  </si>
  <si>
    <t>5.92</t>
  </si>
  <si>
    <t>BEYOND</t>
  </si>
  <si>
    <t>4.83</t>
  </si>
  <si>
    <t>4.38</t>
  </si>
  <si>
    <t>2.17</t>
  </si>
  <si>
    <t>21.30</t>
  </si>
  <si>
    <t>2.01</t>
  </si>
  <si>
    <t>5.47</t>
  </si>
  <si>
    <t>CPANEL</t>
  </si>
  <si>
    <t>3.77</t>
  </si>
  <si>
    <t>3.49</t>
  </si>
  <si>
    <t>CV</t>
  </si>
  <si>
    <t>5.18</t>
  </si>
  <si>
    <t>4.90</t>
  </si>
  <si>
    <t>DPAINT</t>
  </si>
  <si>
    <t>6.57</t>
  </si>
  <si>
    <t>5.24</t>
  </si>
  <si>
    <t>8.63</t>
  </si>
  <si>
    <t>2.21</t>
  </si>
  <si>
    <t>GLORY</t>
  </si>
  <si>
    <t>3.95</t>
  </si>
  <si>
    <t>5.79</t>
  </si>
  <si>
    <t>HENG</t>
  </si>
  <si>
    <t>HL</t>
  </si>
  <si>
    <t>5.31</t>
  </si>
  <si>
    <t>6.08</t>
  </si>
  <si>
    <t>6.45</t>
  </si>
  <si>
    <t>1.59</t>
  </si>
  <si>
    <t>5.39</t>
  </si>
  <si>
    <t>12.21</t>
  </si>
  <si>
    <t>JP</t>
  </si>
  <si>
    <t>2.89</t>
  </si>
  <si>
    <t>4.03</t>
  </si>
  <si>
    <t>2.46</t>
  </si>
  <si>
    <t>5.78</t>
  </si>
  <si>
    <t>4.71</t>
  </si>
  <si>
    <t>6.10</t>
  </si>
  <si>
    <t>3.59</t>
  </si>
  <si>
    <t>MST</t>
  </si>
  <si>
    <t>5.07</t>
  </si>
  <si>
    <t>3.94</t>
  </si>
  <si>
    <t>2.52</t>
  </si>
  <si>
    <t>3.24</t>
  </si>
  <si>
    <t>4.22</t>
  </si>
  <si>
    <t>3.51</t>
  </si>
  <si>
    <t>PIN</t>
  </si>
  <si>
    <t>5.70</t>
  </si>
  <si>
    <t>PSG</t>
  </si>
  <si>
    <t>56.00</t>
  </si>
  <si>
    <t>3.97</t>
  </si>
  <si>
    <t>4.48</t>
  </si>
  <si>
    <t>8.09</t>
  </si>
  <si>
    <t>4.30</t>
  </si>
  <si>
    <t>7.28</t>
  </si>
  <si>
    <t>4.07</t>
  </si>
  <si>
    <t>3.14</t>
  </si>
  <si>
    <t>3.64</t>
  </si>
  <si>
    <t>6.76</t>
  </si>
  <si>
    <t>8.81</t>
  </si>
  <si>
    <t>SVT</t>
  </si>
  <si>
    <t>8.84</t>
  </si>
  <si>
    <t>8.00</t>
  </si>
  <si>
    <t>5.58</t>
  </si>
  <si>
    <t>TFM</t>
  </si>
  <si>
    <t>4.34</t>
  </si>
  <si>
    <t>TIPH</t>
  </si>
  <si>
    <t>4.87</t>
  </si>
  <si>
    <t>3.93</t>
  </si>
  <si>
    <t>5.56</t>
  </si>
  <si>
    <t>5.43</t>
  </si>
  <si>
    <t>4.29</t>
  </si>
  <si>
    <t>TRV</t>
  </si>
  <si>
    <t>WFX</t>
  </si>
  <si>
    <t>2.67</t>
  </si>
  <si>
    <t>2021 Actual Net Profit (ล้านบาท) - - -*</t>
  </si>
  <si>
    <t>2022 Net Profit Forecast  (ล้านบาท) ณ มิ.ย. 21 - - -</t>
  </si>
  <si>
    <t>2022 Net Profit Forecast  (ล้านบาท) ณ ก.ย. 21 - - -</t>
  </si>
  <si>
    <t>2022 Net Profit Forecast  (ล้านบาท) ณ ธ.ค. 21 - - -</t>
  </si>
  <si>
    <t>2022 Net Profit Forecast  (ล้านบาท) ณ ม.ค. 22 - -** -</t>
  </si>
  <si>
    <t>2023 Net Profit Forecast  (ล้านบาท) ณ มิ.ย. 22 - - -</t>
  </si>
  <si>
    <t>2023 Net Profit Forecast  (ล้านบาท) ณ ก.ย. 22 - - -</t>
  </si>
  <si>
    <t>2023 Net Profit Forecast  (ล้านบาท) ณ ธ.ค. 22 - - -</t>
  </si>
  <si>
    <t>2023 Net Profit Forecast  (ล้านบาท) ณ ม.ค. 23 - -** -</t>
  </si>
  <si>
    <t>Valuation Forecast 22P/E***</t>
  </si>
  <si>
    <t>Valuation Forecast 22P/BV***</t>
  </si>
  <si>
    <t>Valuation Forecast 22DIV</t>
  </si>
  <si>
    <t>997</t>
  </si>
  <si>
    <t>1,230</t>
  </si>
  <si>
    <t>16.9</t>
  </si>
  <si>
    <t>12.00</t>
  </si>
  <si>
    <t>988</t>
  </si>
  <si>
    <t>32,226</t>
  </si>
  <si>
    <t>26,845</t>
  </si>
  <si>
    <t>25,745</t>
  </si>
  <si>
    <t>10.5</t>
  </si>
  <si>
    <t>28,604</t>
  </si>
  <si>
    <t>160.0</t>
  </si>
  <si>
    <t>35,577</t>
  </si>
  <si>
    <t>38,758</t>
  </si>
  <si>
    <t>8.7</t>
  </si>
  <si>
    <t>6.1</t>
  </si>
  <si>
    <t>23,449</t>
  </si>
  <si>
    <t>13.50</t>
  </si>
  <si>
    <t>35,644</t>
  </si>
  <si>
    <t>38,175</t>
  </si>
  <si>
    <t>37,954</t>
  </si>
  <si>
    <t>11.1</t>
  </si>
  <si>
    <t>149.0</t>
  </si>
  <si>
    <t>6,969</t>
  </si>
  <si>
    <t>11.3</t>
  </si>
  <si>
    <t>108.0</t>
  </si>
  <si>
    <t>12,178</t>
  </si>
  <si>
    <t>16,952</t>
  </si>
  <si>
    <t>31.0</t>
  </si>
  <si>
    <t>42.4</t>
  </si>
  <si>
    <t>28.4</t>
  </si>
  <si>
    <t>30.60</t>
  </si>
  <si>
    <t>3,417</t>
  </si>
  <si>
    <t>26.5</t>
  </si>
  <si>
    <t>5,241</t>
  </si>
  <si>
    <t>6,237</t>
  </si>
  <si>
    <t>29.2</t>
  </si>
  <si>
    <t>12,864</t>
  </si>
  <si>
    <t>32.5</t>
  </si>
  <si>
    <t>45.00</t>
  </si>
  <si>
    <t>20.7</t>
  </si>
  <si>
    <t>31.8</t>
  </si>
  <si>
    <t>466</t>
  </si>
  <si>
    <t>15.0</t>
  </si>
  <si>
    <t>9.5</t>
  </si>
  <si>
    <t>456</t>
  </si>
  <si>
    <t>3,492</t>
  </si>
  <si>
    <t>2.36</t>
  </si>
  <si>
    <t>1,384</t>
  </si>
  <si>
    <t>32.0</t>
  </si>
  <si>
    <t>25.4</t>
  </si>
  <si>
    <t>18.00</t>
  </si>
  <si>
    <t>3,696</t>
  </si>
  <si>
    <t>31.50</t>
  </si>
  <si>
    <t>3,536</t>
  </si>
  <si>
    <t>10.9</t>
  </si>
  <si>
    <t>50.3</t>
  </si>
  <si>
    <t>8.8</t>
  </si>
  <si>
    <t>83.00</t>
  </si>
  <si>
    <t>12,461</t>
  </si>
  <si>
    <t>9,068</t>
  </si>
  <si>
    <t>25.1</t>
  </si>
  <si>
    <t>85.50</t>
  </si>
  <si>
    <t>7,638</t>
  </si>
  <si>
    <t>12,632</t>
  </si>
  <si>
    <t>12,478</t>
  </si>
  <si>
    <t>41.5</t>
  </si>
  <si>
    <t>48.00</t>
  </si>
  <si>
    <t>17.1</t>
  </si>
  <si>
    <t>13,388</t>
  </si>
  <si>
    <t>5,546</t>
  </si>
  <si>
    <t>17.2</t>
  </si>
  <si>
    <t>1,840</t>
  </si>
  <si>
    <t>15.3</t>
  </si>
  <si>
    <t>110,360</t>
  </si>
  <si>
    <t>47.50</t>
  </si>
  <si>
    <t>48,525</t>
  </si>
  <si>
    <t>48,719</t>
  </si>
  <si>
    <t>10.1</t>
  </si>
  <si>
    <t>54.00</t>
  </si>
  <si>
    <t>12.8</t>
  </si>
  <si>
    <t>11.90</t>
  </si>
  <si>
    <t>60.80</t>
  </si>
  <si>
    <t>3,268</t>
  </si>
  <si>
    <t>9,015</t>
  </si>
  <si>
    <t>59.4</t>
  </si>
  <si>
    <t>2,359</t>
  </si>
  <si>
    <t>2,960</t>
  </si>
  <si>
    <t>24.0</t>
  </si>
  <si>
    <t>111.0</t>
  </si>
  <si>
    <t>30.0</t>
  </si>
  <si>
    <t>99.00</t>
  </si>
  <si>
    <t>348</t>
  </si>
  <si>
    <t>20.3</t>
  </si>
  <si>
    <t>25.00</t>
  </si>
  <si>
    <t>3,869</t>
  </si>
  <si>
    <t>4,241</t>
  </si>
  <si>
    <t>4,292</t>
  </si>
  <si>
    <t>4,577</t>
  </si>
  <si>
    <t>230</t>
  </si>
  <si>
    <t>1,190</t>
  </si>
  <si>
    <t>1,551</t>
  </si>
  <si>
    <t>20.8</t>
  </si>
  <si>
    <t>24.50</t>
  </si>
  <si>
    <t>2,142</t>
  </si>
  <si>
    <t>2,133</t>
  </si>
  <si>
    <t>40.2</t>
  </si>
  <si>
    <t>77.00</t>
  </si>
  <si>
    <t>68.00</t>
  </si>
  <si>
    <t>4,857</t>
  </si>
  <si>
    <t>16.0</t>
  </si>
  <si>
    <t>81.00</t>
  </si>
  <si>
    <t>1,911</t>
  </si>
  <si>
    <t>13.4</t>
  </si>
  <si>
    <t>22.61</t>
  </si>
  <si>
    <t>28.3</t>
  </si>
  <si>
    <t>130.0</t>
  </si>
  <si>
    <t>16,230</t>
  </si>
  <si>
    <t>30.00</t>
  </si>
  <si>
    <t>1,776</t>
  </si>
  <si>
    <t>22.7</t>
  </si>
  <si>
    <t>63.50</t>
  </si>
  <si>
    <t>1,691</t>
  </si>
  <si>
    <t>96.7</t>
  </si>
  <si>
    <t>36.75</t>
  </si>
  <si>
    <t>15.8</t>
  </si>
  <si>
    <t>27.89</t>
  </si>
  <si>
    <t>32.7</t>
  </si>
  <si>
    <t>14.30</t>
  </si>
  <si>
    <t>1,845</t>
  </si>
  <si>
    <t>15.5</t>
  </si>
  <si>
    <t>696</t>
  </si>
  <si>
    <t>26.50</t>
  </si>
  <si>
    <t>5,574</t>
  </si>
  <si>
    <t>1,780</t>
  </si>
  <si>
    <t>23.7</t>
  </si>
  <si>
    <t>39.8</t>
  </si>
  <si>
    <t>28.50</t>
  </si>
  <si>
    <t>2,378</t>
  </si>
  <si>
    <t>3,046</t>
  </si>
  <si>
    <t>264</t>
  </si>
  <si>
    <t>25.6</t>
  </si>
  <si>
    <t>21.5</t>
  </si>
  <si>
    <t>82.1</t>
  </si>
  <si>
    <t>31.25</t>
  </si>
  <si>
    <t>37.1</t>
  </si>
  <si>
    <t>3.02</t>
  </si>
  <si>
    <t>28,777</t>
  </si>
  <si>
    <t>23.3</t>
  </si>
  <si>
    <t>11,698</t>
  </si>
  <si>
    <t>14.20</t>
  </si>
  <si>
    <t>4,540</t>
  </si>
  <si>
    <t>23.9</t>
  </si>
  <si>
    <t>51.18</t>
  </si>
  <si>
    <t>38.8</t>
  </si>
  <si>
    <t>21.1</t>
  </si>
  <si>
    <t>79.17</t>
  </si>
  <si>
    <t>253</t>
  </si>
  <si>
    <t>329</t>
  </si>
  <si>
    <t>1,957</t>
  </si>
  <si>
    <t>47.3</t>
  </si>
  <si>
    <t>61.80</t>
  </si>
  <si>
    <t>36.88</t>
  </si>
  <si>
    <t>28.8</t>
  </si>
  <si>
    <t>893</t>
  </si>
  <si>
    <t>27.6</t>
  </si>
  <si>
    <t>134.0</t>
  </si>
  <si>
    <t>31.6</t>
  </si>
  <si>
    <t>16.10</t>
  </si>
  <si>
    <t>23.60</t>
  </si>
  <si>
    <t>-30</t>
  </si>
  <si>
    <t>25.9</t>
  </si>
  <si>
    <t>12.50</t>
  </si>
  <si>
    <t>624</t>
  </si>
  <si>
    <t>47.2</t>
  </si>
  <si>
    <t>645</t>
  </si>
  <si>
    <t>92.9</t>
  </si>
  <si>
    <t>7.80</t>
  </si>
  <si>
    <t>25,417</t>
  </si>
  <si>
    <t>21,708</t>
  </si>
  <si>
    <t>20,964</t>
  </si>
  <si>
    <t>10.8</t>
  </si>
  <si>
    <t>50.90</t>
  </si>
  <si>
    <t>64.50</t>
  </si>
  <si>
    <t>2,201</t>
  </si>
  <si>
    <t>448</t>
  </si>
  <si>
    <t>27.0</t>
  </si>
  <si>
    <t>72.00</t>
  </si>
  <si>
    <t>15.7</t>
  </si>
  <si>
    <t>24.10</t>
  </si>
  <si>
    <t>9,326</t>
  </si>
  <si>
    <t>1,438</t>
  </si>
  <si>
    <t>10.20</t>
  </si>
  <si>
    <t>1,344</t>
  </si>
  <si>
    <t>3,640</t>
  </si>
  <si>
    <t>7.8</t>
  </si>
  <si>
    <t>2,388</t>
  </si>
  <si>
    <t>2,961</t>
  </si>
  <si>
    <t>11.35</t>
  </si>
  <si>
    <t>878</t>
  </si>
  <si>
    <t>1,046</t>
  </si>
  <si>
    <t>2,129</t>
  </si>
  <si>
    <t>2,262</t>
  </si>
  <si>
    <t>48.8</t>
  </si>
  <si>
    <t>-598</t>
  </si>
  <si>
    <t>-2,532</t>
  </si>
  <si>
    <t>-16.5</t>
  </si>
  <si>
    <t>-121.5</t>
  </si>
  <si>
    <t>8.4</t>
  </si>
  <si>
    <t>69.00</t>
  </si>
  <si>
    <t>34.9</t>
  </si>
  <si>
    <t>10.65</t>
  </si>
  <si>
    <t>396</t>
  </si>
  <si>
    <t>35.3</t>
  </si>
  <si>
    <t>22.30</t>
  </si>
  <si>
    <t>335</t>
  </si>
  <si>
    <t>29.1</t>
  </si>
  <si>
    <t>8.30</t>
  </si>
  <si>
    <t>18.90</t>
  </si>
  <si>
    <t>556</t>
  </si>
  <si>
    <t>4.73</t>
  </si>
  <si>
    <t>5.23</t>
  </si>
  <si>
    <t>XD</t>
  </si>
  <si>
    <t>2.43</t>
  </si>
  <si>
    <t>9.69</t>
  </si>
  <si>
    <t>8.92</t>
  </si>
  <si>
    <t>3.16</t>
  </si>
  <si>
    <t>1.69</t>
  </si>
  <si>
    <t>3.07</t>
  </si>
  <si>
    <t>8.70</t>
  </si>
  <si>
    <t>XW</t>
  </si>
  <si>
    <t>ALPHAX</t>
  </si>
  <si>
    <t>3.88</t>
  </si>
  <si>
    <t>3.09</t>
  </si>
  <si>
    <t>2.02</t>
  </si>
  <si>
    <t>7.67</t>
  </si>
  <si>
    <t>6.41</t>
  </si>
  <si>
    <t>1.94</t>
  </si>
  <si>
    <t>5.91</t>
  </si>
  <si>
    <t>17.97</t>
  </si>
  <si>
    <t>2.92</t>
  </si>
  <si>
    <t>12.02</t>
  </si>
  <si>
    <t>4.16</t>
  </si>
  <si>
    <t>5.33</t>
  </si>
  <si>
    <t>3.29</t>
  </si>
  <si>
    <t>13.58</t>
  </si>
  <si>
    <t>1.98</t>
  </si>
  <si>
    <t>4.79</t>
  </si>
  <si>
    <t>3.46</t>
  </si>
  <si>
    <t>6.49</t>
  </si>
  <si>
    <t>2.54</t>
  </si>
  <si>
    <t>20.11</t>
  </si>
  <si>
    <t>3.85</t>
  </si>
  <si>
    <t>3.38</t>
  </si>
  <si>
    <t>2.15</t>
  </si>
  <si>
    <t>0.61</t>
  </si>
  <si>
    <t>20.60</t>
  </si>
  <si>
    <t>11.86</t>
  </si>
  <si>
    <t>2.10</t>
  </si>
  <si>
    <t>8.67</t>
  </si>
  <si>
    <t>4.96</t>
  </si>
  <si>
    <t>6.88</t>
  </si>
  <si>
    <t>5.66</t>
  </si>
  <si>
    <t>22.40</t>
  </si>
  <si>
    <t>5.45</t>
  </si>
  <si>
    <t>3.57</t>
  </si>
  <si>
    <t>4.94</t>
  </si>
  <si>
    <t>5.08</t>
  </si>
  <si>
    <t>2.28</t>
  </si>
  <si>
    <t>7.56</t>
  </si>
  <si>
    <t>5.28</t>
  </si>
  <si>
    <t>11.65</t>
  </si>
  <si>
    <t>4.21</t>
  </si>
  <si>
    <t>2.98</t>
  </si>
  <si>
    <t>19.00</t>
  </si>
  <si>
    <t>4.67</t>
  </si>
  <si>
    <t>4.27</t>
  </si>
  <si>
    <t>14.57</t>
  </si>
  <si>
    <t>12.42</t>
  </si>
  <si>
    <t>2.97</t>
  </si>
  <si>
    <t>8.35</t>
  </si>
  <si>
    <t>5.13</t>
  </si>
  <si>
    <t>3.35</t>
  </si>
  <si>
    <t>2.25</t>
  </si>
  <si>
    <t>8.59</t>
  </si>
  <si>
    <t>3.19</t>
  </si>
  <si>
    <t>2.82</t>
  </si>
  <si>
    <t>6.53</t>
  </si>
  <si>
    <t>4.72</t>
  </si>
  <si>
    <t>9.59</t>
  </si>
  <si>
    <t>6.39</t>
  </si>
  <si>
    <t>7.91</t>
  </si>
  <si>
    <t>4.78</t>
  </si>
  <si>
    <t>7.18</t>
  </si>
  <si>
    <t>4.36</t>
  </si>
  <si>
    <t>186.05</t>
  </si>
  <si>
    <t>4.44</t>
  </si>
  <si>
    <t>6.06</t>
  </si>
  <si>
    <t>1.75</t>
  </si>
  <si>
    <t>7.90</t>
  </si>
  <si>
    <t>3.32</t>
  </si>
  <si>
    <t>3.70</t>
  </si>
  <si>
    <t>6.11</t>
  </si>
  <si>
    <t>6.75</t>
  </si>
  <si>
    <t>4.95</t>
  </si>
  <si>
    <t>2.23</t>
  </si>
  <si>
    <t>6.13</t>
  </si>
  <si>
    <t>KWI</t>
  </si>
  <si>
    <t>i | 2</t>
  </si>
  <si>
    <t>6.52</t>
  </si>
  <si>
    <t>7.42</t>
  </si>
  <si>
    <t>7.81</t>
  </si>
  <si>
    <t>8.80</t>
  </si>
  <si>
    <t>16.92</t>
  </si>
  <si>
    <t>5.16</t>
  </si>
  <si>
    <t>5.21</t>
  </si>
  <si>
    <t>28.33</t>
  </si>
  <si>
    <t>4.55</t>
  </si>
  <si>
    <t>5.12</t>
  </si>
  <si>
    <t>12.03</t>
  </si>
  <si>
    <t>13.87</t>
  </si>
  <si>
    <t>4.25</t>
  </si>
  <si>
    <t>10.72</t>
  </si>
  <si>
    <t>4.57</t>
  </si>
  <si>
    <t>2.26</t>
  </si>
  <si>
    <t>NV</t>
  </si>
  <si>
    <t>3.13</t>
  </si>
  <si>
    <t>5.35</t>
  </si>
  <si>
    <t>3.73</t>
  </si>
  <si>
    <t>6.65</t>
  </si>
  <si>
    <t>23.33</t>
  </si>
  <si>
    <t>115.00</t>
  </si>
  <si>
    <t>7.11</t>
  </si>
  <si>
    <t>8.26</t>
  </si>
  <si>
    <t>8.14</t>
  </si>
  <si>
    <t>7.35</t>
  </si>
  <si>
    <t>11.16</t>
  </si>
  <si>
    <t>9.17</t>
  </si>
  <si>
    <t>13.83</t>
  </si>
  <si>
    <t>6.21</t>
  </si>
  <si>
    <t>6.61</t>
  </si>
  <si>
    <t>7.61</t>
  </si>
  <si>
    <t>4.43</t>
  </si>
  <si>
    <t>6.80</t>
  </si>
  <si>
    <t>5.97</t>
  </si>
  <si>
    <t>10.09</t>
  </si>
  <si>
    <t>6.56</t>
  </si>
  <si>
    <t>7.68</t>
  </si>
  <si>
    <t>7.08</t>
  </si>
  <si>
    <t>7.14</t>
  </si>
  <si>
    <t>9.43</t>
  </si>
  <si>
    <t>8.52</t>
  </si>
  <si>
    <t>4.28</t>
  </si>
  <si>
    <t>7.51</t>
  </si>
  <si>
    <t>4.06</t>
  </si>
  <si>
    <t>6.68</t>
  </si>
  <si>
    <t>8.79</t>
  </si>
  <si>
    <t>7.55</t>
  </si>
  <si>
    <t>5.37</t>
  </si>
  <si>
    <t>3.74</t>
  </si>
  <si>
    <t>10.27</t>
  </si>
  <si>
    <t>5.49</t>
  </si>
  <si>
    <t>4.85</t>
  </si>
  <si>
    <t>5.67</t>
  </si>
  <si>
    <t>3.34</t>
  </si>
  <si>
    <t>8.06</t>
  </si>
  <si>
    <t>13.04</t>
  </si>
  <si>
    <t>4.47</t>
  </si>
  <si>
    <t>2.91</t>
  </si>
  <si>
    <t>12.33</t>
  </si>
  <si>
    <t>16.51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</si>
</sst>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_);_(* \(#,##0\);_(* &quot;-&quot;??_);_(@_)"/>
  </numFmts>
  <fonts count="21" x14ac:knownFonts="1">
    <font>
      <sz val="11"/>
      <color theme="1"/>
      <name val="Century Gothic"/>
      <family val="2"/>
    </font>
    <font>
      <sz val="11"/>
      <color rgb="FF000000"/>
      <name val="Century Gothic"/>
      <family val="2"/>
    </font>
    <font>
      <b/>
      <sz val="11"/>
      <color theme="0"/>
      <name val="Century Gothic"/>
      <family val="1"/>
    </font>
    <font>
      <sz val="11"/>
      <color rgb="FF000000"/>
      <name val="Century Gothic"/>
      <family val="1"/>
    </font>
    <font>
      <b/>
      <sz val="11"/>
      <color rgb="FF000000"/>
      <name val="Century Gothic"/>
      <family val="1"/>
    </font>
    <font>
      <sz val="11"/>
      <color theme="0"/>
      <name val="Century Gothic"/>
      <family val="1"/>
    </font>
    <font>
      <b/>
      <sz val="11"/>
      <color rgb="FF00B050"/>
      <name val="Century Gothic"/>
      <family val="1"/>
    </font>
    <font>
      <b/>
      <sz val="11"/>
      <color rgb="FFFFFFFF"/>
      <name val="Century Gothic"/>
      <family val="1"/>
    </font>
    <font>
      <b/>
      <sz val="11"/>
      <color theme="1"/>
      <name val="Century Gothic"/>
      <family val="1"/>
    </font>
    <font>
      <b/>
      <sz val="11"/>
      <name val="Century Gothic"/>
      <family val="1"/>
    </font>
    <font>
      <sz val="12"/>
      <color theme="1"/>
      <name val="Calibri"/>
      <family val="2"/>
      <scheme val="minor"/>
    </font>
    <font>
      <sz val="11"/>
      <color theme="1"/>
      <name val="Arial"/>
      <family val="2"/>
    </font>
    <font>
      <sz val="11"/>
      <color rgb="FF00B050"/>
      <name val="Century Gothic"/>
      <family val="1"/>
    </font>
    <font>
      <b/>
      <sz val="11"/>
      <color rgb="FFFF0000"/>
      <name val="Century Gothic"/>
      <family val="1"/>
    </font>
    <font>
      <sz val="11"/>
      <color theme="1"/>
      <name val="Century Gothic"/>
      <family val="2"/>
    </font>
    <font>
      <sz val="11"/>
      <color rgb="FFFF0000"/>
      <name val="Century Gothic"/>
      <family val="2"/>
    </font>
    <font>
      <sz val="8"/>
      <name val="Century Gothic"/>
      <family val="2"/>
    </font>
    <font>
      <b/>
      <sz val="12"/>
      <color theme="1"/>
      <name val="Century Gothic"/>
      <family val="1"/>
    </font>
    <font>
      <b/>
      <sz val="11"/>
      <color rgb="FF000000"/>
      <name val="Century Gothic"/>
      <family val="2"/>
    </font>
    <font>
      <sz val="11"/>
      <color theme="1"/>
      <name val="Century Gothic"/>
      <family val="1"/>
    </font>
    <font>
      <b/>
      <sz val="11"/>
      <name val="Century Gothic"/>
      <family val="2"/>
    </font>
  </fonts>
  <fills count="21">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0070C0"/>
        <bgColor rgb="FF0070C0"/>
      </patternFill>
    </fill>
    <fill>
      <patternFill patternType="solid">
        <fgColor rgb="FF00B0F0"/>
        <bgColor rgb="FF00B0F0"/>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theme="6" tint="0.59999389629810485"/>
        <bgColor rgb="FF00B050"/>
      </patternFill>
    </fill>
    <fill>
      <patternFill patternType="solid">
        <fgColor rgb="FFFF0000"/>
        <bgColor rgb="FF00B050"/>
      </patternFill>
    </fill>
    <fill>
      <patternFill patternType="solid">
        <fgColor rgb="FF00B0F0"/>
        <bgColor rgb="FFFF0000"/>
      </patternFill>
    </fill>
    <fill>
      <patternFill patternType="solid">
        <fgColor rgb="FFFF0000"/>
        <bgColor rgb="FF0070C0"/>
      </patternFill>
    </fill>
    <fill>
      <patternFill patternType="solid">
        <fgColor theme="1"/>
        <bgColor rgb="FF00B050"/>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92D050"/>
        <bgColor indexed="64"/>
      </patternFill>
    </fill>
    <fill>
      <patternFill patternType="solid">
        <fgColor rgb="FF0070C0"/>
        <bgColor rgb="FF00B0F0"/>
      </patternFill>
    </fill>
    <fill>
      <patternFill patternType="solid">
        <fgColor rgb="FFFF0000"/>
        <bgColor rgb="FFFFC000"/>
      </patternFill>
    </fill>
    <fill>
      <patternFill patternType="solid">
        <fgColor rgb="FF92D050"/>
        <bgColor rgb="FF00B050"/>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rgb="FF000000"/>
      </right>
      <top/>
      <bottom/>
      <diagonal/>
    </border>
    <border>
      <left/>
      <right style="thin">
        <color rgb="FF000000"/>
      </right>
      <top/>
      <bottom/>
      <diagonal/>
    </border>
    <border>
      <left style="thin">
        <color auto="1"/>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s>
  <cellStyleXfs count="10">
    <xf numFmtId="0" fontId="0" fillId="0" borderId="0"/>
    <xf numFmtId="0" fontId="1" fillId="0" borderId="0"/>
    <xf numFmtId="164" fontId="3" fillId="0" borderId="0" applyFont="0" applyFill="0" applyBorder="0" applyAlignment="0" applyProtection="0"/>
    <xf numFmtId="9" fontId="3" fillId="0" borderId="0" applyFont="0" applyFill="0" applyBorder="0" applyAlignment="0" applyProtection="0"/>
    <xf numFmtId="164" fontId="10"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0" fontId="11" fillId="0" borderId="0"/>
    <xf numFmtId="0" fontId="14" fillId="0" borderId="0"/>
    <xf numFmtId="9" fontId="14" fillId="0" borderId="0" applyFont="0" applyFill="0" applyBorder="0" applyAlignment="0" applyProtection="0"/>
  </cellStyleXfs>
  <cellXfs count="216">
    <xf numFmtId="0" fontId="0" fillId="0" borderId="0" xfId="0"/>
    <xf numFmtId="0" fontId="2" fillId="2" borderId="0" xfId="1" applyFont="1" applyFill="1"/>
    <xf numFmtId="0" fontId="3" fillId="0" borderId="0" xfId="1" applyFont="1"/>
    <xf numFmtId="0" fontId="4" fillId="0" borderId="0" xfId="1" applyFont="1"/>
    <xf numFmtId="0" fontId="5" fillId="2" borderId="0" xfId="1" applyFont="1" applyFill="1"/>
    <xf numFmtId="0" fontId="4" fillId="0" borderId="0" xfId="1" applyFont="1" applyAlignment="1">
      <alignment horizontal="center"/>
    </xf>
    <xf numFmtId="10" fontId="6" fillId="0" borderId="0" xfId="1" applyNumberFormat="1" applyFont="1"/>
    <xf numFmtId="165" fontId="8" fillId="0" borderId="3" xfId="1" applyNumberFormat="1" applyFont="1" applyBorder="1"/>
    <xf numFmtId="165" fontId="8" fillId="0" borderId="3" xfId="1" applyNumberFormat="1" applyFont="1" applyBorder="1" applyAlignment="1">
      <alignment horizontal="right"/>
    </xf>
    <xf numFmtId="0" fontId="4" fillId="0" borderId="0" xfId="1" applyFont="1" applyAlignment="1">
      <alignment horizontal="left"/>
    </xf>
    <xf numFmtId="166" fontId="8" fillId="0" borderId="4" xfId="3" applyNumberFormat="1" applyFont="1" applyBorder="1"/>
    <xf numFmtId="166" fontId="4" fillId="0" borderId="0" xfId="1" applyNumberFormat="1" applyFont="1" applyAlignment="1">
      <alignment horizontal="left"/>
    </xf>
    <xf numFmtId="166" fontId="8" fillId="0" borderId="8" xfId="3" applyNumberFormat="1" applyFont="1" applyBorder="1"/>
    <xf numFmtId="164" fontId="8" fillId="0" borderId="8" xfId="2" applyFont="1" applyBorder="1"/>
    <xf numFmtId="166" fontId="4" fillId="0" borderId="0" xfId="3" applyNumberFormat="1" applyFont="1" applyAlignment="1">
      <alignment horizontal="left"/>
    </xf>
    <xf numFmtId="0" fontId="6" fillId="0" borderId="0" xfId="1" applyFont="1"/>
    <xf numFmtId="165" fontId="8" fillId="0" borderId="8" xfId="1" applyNumberFormat="1" applyFont="1" applyBorder="1"/>
    <xf numFmtId="166" fontId="6" fillId="0" borderId="0" xfId="3" applyNumberFormat="1" applyFont="1"/>
    <xf numFmtId="165" fontId="8" fillId="0" borderId="12" xfId="1" applyNumberFormat="1" applyFont="1" applyBorder="1"/>
    <xf numFmtId="166" fontId="8" fillId="0" borderId="5" xfId="3" applyNumberFormat="1" applyFont="1" applyBorder="1"/>
    <xf numFmtId="166" fontId="8" fillId="0" borderId="7" xfId="3" applyNumberFormat="1" applyFont="1" applyBorder="1"/>
    <xf numFmtId="166" fontId="8" fillId="0" borderId="13" xfId="3" applyNumberFormat="1" applyFont="1" applyBorder="1"/>
    <xf numFmtId="166" fontId="8" fillId="0" borderId="0" xfId="3" applyNumberFormat="1" applyFont="1" applyBorder="1"/>
    <xf numFmtId="166" fontId="8" fillId="0" borderId="14" xfId="3" applyNumberFormat="1" applyFont="1" applyBorder="1"/>
    <xf numFmtId="166" fontId="4" fillId="0" borderId="0" xfId="1" applyNumberFormat="1" applyFont="1"/>
    <xf numFmtId="165" fontId="8" fillId="0" borderId="4" xfId="1" applyNumberFormat="1" applyFont="1" applyBorder="1"/>
    <xf numFmtId="165" fontId="8" fillId="0" borderId="1" xfId="1" applyNumberFormat="1" applyFont="1" applyBorder="1"/>
    <xf numFmtId="164" fontId="8" fillId="0" borderId="4" xfId="2" applyFont="1" applyBorder="1"/>
    <xf numFmtId="10" fontId="12" fillId="0" borderId="0" xfId="5" applyNumberFormat="1" applyFont="1" applyBorder="1"/>
    <xf numFmtId="10" fontId="8" fillId="0" borderId="8" xfId="3" applyNumberFormat="1" applyFont="1" applyBorder="1"/>
    <xf numFmtId="164" fontId="12" fillId="0" borderId="0" xfId="6" applyFont="1" applyBorder="1"/>
    <xf numFmtId="10" fontId="6" fillId="0" borderId="0" xfId="5" applyNumberFormat="1" applyFont="1" applyBorder="1"/>
    <xf numFmtId="164" fontId="8" fillId="0" borderId="3" xfId="6" applyFont="1" applyBorder="1"/>
    <xf numFmtId="164" fontId="8" fillId="0" borderId="0" xfId="6" applyFont="1" applyBorder="1"/>
    <xf numFmtId="164" fontId="8" fillId="0" borderId="3" xfId="6" applyFont="1" applyBorder="1" applyAlignment="1">
      <alignment horizontal="right"/>
    </xf>
    <xf numFmtId="164" fontId="6" fillId="0" borderId="0" xfId="6" applyFont="1" applyBorder="1"/>
    <xf numFmtId="164" fontId="8" fillId="0" borderId="0" xfId="6" applyFont="1" applyBorder="1" applyAlignment="1">
      <alignment horizontal="left"/>
    </xf>
    <xf numFmtId="164" fontId="6" fillId="0" borderId="0" xfId="6" applyFont="1" applyBorder="1" applyAlignment="1">
      <alignment horizontal="left"/>
    </xf>
    <xf numFmtId="10" fontId="13" fillId="0" borderId="0" xfId="5" applyNumberFormat="1" applyFont="1" applyBorder="1"/>
    <xf numFmtId="164" fontId="13" fillId="0" borderId="0" xfId="6" applyFont="1" applyBorder="1" applyAlignment="1">
      <alignment horizontal="left"/>
    </xf>
    <xf numFmtId="0" fontId="6" fillId="0" borderId="0" xfId="7" applyFont="1"/>
    <xf numFmtId="0" fontId="8" fillId="0" borderId="0" xfId="7" applyFont="1"/>
    <xf numFmtId="164" fontId="8" fillId="0" borderId="15" xfId="2" applyFont="1" applyBorder="1"/>
    <xf numFmtId="164" fontId="8" fillId="0" borderId="16" xfId="2" applyFont="1" applyBorder="1"/>
    <xf numFmtId="164" fontId="8" fillId="0" borderId="14" xfId="2" applyFont="1" applyBorder="1" applyAlignment="1">
      <alignment horizontal="right"/>
    </xf>
    <xf numFmtId="164" fontId="8" fillId="0" borderId="17" xfId="7" applyNumberFormat="1" applyFont="1" applyBorder="1"/>
    <xf numFmtId="164" fontId="8" fillId="0" borderId="18" xfId="7" applyNumberFormat="1" applyFont="1" applyBorder="1"/>
    <xf numFmtId="164" fontId="8" fillId="0" borderId="19" xfId="7" applyNumberFormat="1" applyFont="1" applyBorder="1" applyAlignment="1">
      <alignment horizontal="right"/>
    </xf>
    <xf numFmtId="9" fontId="8" fillId="0" borderId="3" xfId="5" applyFont="1" applyBorder="1"/>
    <xf numFmtId="9" fontId="8" fillId="0" borderId="0" xfId="5" applyFont="1" applyBorder="1"/>
    <xf numFmtId="9" fontId="8" fillId="0" borderId="3" xfId="5" applyFont="1" applyBorder="1" applyAlignment="1">
      <alignment horizontal="right"/>
    </xf>
    <xf numFmtId="9" fontId="8" fillId="0" borderId="0" xfId="5" applyFont="1" applyBorder="1" applyAlignment="1">
      <alignment horizontal="left"/>
    </xf>
    <xf numFmtId="9" fontId="8" fillId="0" borderId="12" xfId="5" applyFont="1" applyBorder="1"/>
    <xf numFmtId="9" fontId="8" fillId="0" borderId="10" xfId="5" applyFont="1" applyBorder="1"/>
    <xf numFmtId="9" fontId="8" fillId="0" borderId="12" xfId="5" applyFont="1" applyBorder="1" applyAlignment="1">
      <alignment horizontal="right"/>
    </xf>
    <xf numFmtId="164" fontId="4" fillId="0" borderId="5" xfId="2" applyFont="1" applyBorder="1" applyAlignment="1"/>
    <xf numFmtId="164" fontId="4" fillId="0" borderId="6" xfId="2" applyFont="1" applyBorder="1" applyAlignment="1"/>
    <xf numFmtId="164" fontId="4" fillId="0" borderId="7" xfId="2" applyFont="1" applyBorder="1" applyAlignment="1"/>
    <xf numFmtId="164" fontId="4" fillId="0" borderId="13" xfId="2" applyFont="1" applyBorder="1" applyAlignment="1"/>
    <xf numFmtId="164" fontId="4" fillId="0" borderId="0" xfId="2" applyFont="1" applyBorder="1" applyAlignment="1"/>
    <xf numFmtId="164" fontId="4" fillId="0" borderId="14" xfId="2" applyFont="1" applyBorder="1" applyAlignment="1"/>
    <xf numFmtId="167" fontId="6" fillId="0" borderId="0" xfId="4" applyNumberFormat="1" applyFont="1" applyBorder="1"/>
    <xf numFmtId="166" fontId="6" fillId="0" borderId="14" xfId="5" applyNumberFormat="1" applyFont="1" applyBorder="1"/>
    <xf numFmtId="167" fontId="6" fillId="0" borderId="0" xfId="4" applyNumberFormat="1" applyFont="1" applyAlignment="1">
      <alignment horizontal="left"/>
    </xf>
    <xf numFmtId="166" fontId="6" fillId="0" borderId="0" xfId="3" applyNumberFormat="1" applyFont="1" applyBorder="1" applyAlignment="1"/>
    <xf numFmtId="166" fontId="6" fillId="0" borderId="9" xfId="3" applyNumberFormat="1" applyFont="1" applyBorder="1" applyAlignment="1"/>
    <xf numFmtId="166" fontId="6" fillId="0" borderId="10" xfId="3" applyNumberFormat="1" applyFont="1" applyBorder="1" applyAlignment="1"/>
    <xf numFmtId="166" fontId="6" fillId="0" borderId="11" xfId="3" applyNumberFormat="1" applyFont="1" applyBorder="1" applyAlignment="1"/>
    <xf numFmtId="166" fontId="6" fillId="0" borderId="0" xfId="3" applyNumberFormat="1" applyFont="1" applyBorder="1"/>
    <xf numFmtId="166" fontId="6" fillId="0" borderId="0" xfId="3" applyNumberFormat="1" applyFont="1" applyBorder="1" applyAlignment="1">
      <alignment horizontal="left"/>
    </xf>
    <xf numFmtId="166" fontId="6" fillId="0" borderId="0" xfId="3" applyNumberFormat="1" applyFont="1" applyAlignment="1"/>
    <xf numFmtId="0" fontId="13" fillId="0" borderId="0" xfId="1" applyFont="1"/>
    <xf numFmtId="0" fontId="4" fillId="0" borderId="13" xfId="1" applyFont="1" applyBorder="1"/>
    <xf numFmtId="0" fontId="4" fillId="0" borderId="5" xfId="1" applyFont="1" applyBorder="1"/>
    <xf numFmtId="0" fontId="4" fillId="0" borderId="6" xfId="1" applyFont="1" applyBorder="1"/>
    <xf numFmtId="0" fontId="4" fillId="0" borderId="7" xfId="1" applyFont="1" applyBorder="1"/>
    <xf numFmtId="164" fontId="4" fillId="0" borderId="13" xfId="1" applyNumberFormat="1" applyFont="1" applyBorder="1"/>
    <xf numFmtId="164" fontId="4" fillId="0" borderId="0" xfId="1" applyNumberFormat="1" applyFont="1"/>
    <xf numFmtId="164" fontId="4" fillId="0" borderId="14" xfId="1" applyNumberFormat="1" applyFont="1" applyBorder="1"/>
    <xf numFmtId="0" fontId="1" fillId="0" borderId="0" xfId="1"/>
    <xf numFmtId="164" fontId="0" fillId="0" borderId="0" xfId="2" applyFont="1"/>
    <xf numFmtId="0" fontId="1" fillId="3" borderId="0" xfId="1" applyFill="1"/>
    <xf numFmtId="164" fontId="1" fillId="0" borderId="0" xfId="1" applyNumberFormat="1"/>
    <xf numFmtId="0" fontId="1" fillId="0" borderId="0" xfId="1" applyAlignment="1">
      <alignment horizontal="center"/>
    </xf>
    <xf numFmtId="0" fontId="1" fillId="0" borderId="1" xfId="1" applyBorder="1"/>
    <xf numFmtId="0" fontId="1" fillId="0" borderId="4" xfId="1" applyBorder="1"/>
    <xf numFmtId="166" fontId="0" fillId="0" borderId="0" xfId="3" applyNumberFormat="1" applyFont="1" applyBorder="1" applyAlignment="1"/>
    <xf numFmtId="166" fontId="0" fillId="0" borderId="0" xfId="3" applyNumberFormat="1" applyFont="1" applyAlignment="1"/>
    <xf numFmtId="165" fontId="1" fillId="0" borderId="0" xfId="1" applyNumberFormat="1"/>
    <xf numFmtId="167" fontId="14" fillId="0" borderId="0" xfId="4" applyNumberFormat="1" applyFont="1" applyAlignment="1">
      <alignment horizontal="left"/>
    </xf>
    <xf numFmtId="164" fontId="14" fillId="0" borderId="0" xfId="6" applyFont="1" applyBorder="1" applyAlignment="1">
      <alignment horizontal="left"/>
    </xf>
    <xf numFmtId="10" fontId="14" fillId="0" borderId="3" xfId="5" applyNumberFormat="1" applyFont="1" applyBorder="1"/>
    <xf numFmtId="10" fontId="14" fillId="0" borderId="0" xfId="5" applyNumberFormat="1" applyFont="1" applyBorder="1"/>
    <xf numFmtId="10" fontId="14" fillId="0" borderId="3" xfId="5" applyNumberFormat="1" applyFont="1" applyBorder="1" applyAlignment="1">
      <alignment horizontal="right"/>
    </xf>
    <xf numFmtId="10" fontId="14" fillId="0" borderId="0" xfId="5" applyNumberFormat="1" applyFont="1" applyBorder="1" applyAlignment="1">
      <alignment horizontal="left"/>
    </xf>
    <xf numFmtId="9" fontId="14" fillId="0" borderId="3" xfId="5" applyFont="1" applyBorder="1"/>
    <xf numFmtId="9" fontId="14" fillId="0" borderId="0" xfId="5" applyFont="1" applyBorder="1"/>
    <xf numFmtId="9" fontId="14" fillId="0" borderId="3" xfId="5" applyFont="1" applyBorder="1" applyAlignment="1">
      <alignment horizontal="right"/>
    </xf>
    <xf numFmtId="9" fontId="14" fillId="0" borderId="0" xfId="5" applyFont="1" applyBorder="1" applyAlignment="1">
      <alignment horizontal="left"/>
    </xf>
    <xf numFmtId="0" fontId="6" fillId="0" borderId="5" xfId="1" applyFont="1" applyBorder="1"/>
    <xf numFmtId="0" fontId="13" fillId="0" borderId="13" xfId="1" applyFont="1" applyBorder="1"/>
    <xf numFmtId="0" fontId="4" fillId="0" borderId="9" xfId="1" applyFont="1" applyBorder="1"/>
    <xf numFmtId="164" fontId="14" fillId="0" borderId="8" xfId="6" applyFont="1" applyBorder="1"/>
    <xf numFmtId="164" fontId="14" fillId="0" borderId="6" xfId="6" applyFont="1" applyBorder="1"/>
    <xf numFmtId="164" fontId="14" fillId="0" borderId="8" xfId="6" applyFont="1" applyBorder="1" applyAlignment="1">
      <alignment horizontal="right"/>
    </xf>
    <xf numFmtId="0" fontId="1" fillId="0" borderId="3" xfId="1" applyBorder="1"/>
    <xf numFmtId="164" fontId="14" fillId="0" borderId="0" xfId="6" applyFont="1" applyBorder="1"/>
    <xf numFmtId="164" fontId="14" fillId="0" borderId="3" xfId="6" applyFont="1" applyBorder="1"/>
    <xf numFmtId="164" fontId="14" fillId="0" borderId="3" xfId="6" applyFont="1" applyBorder="1" applyAlignment="1">
      <alignment horizontal="right"/>
    </xf>
    <xf numFmtId="9" fontId="14" fillId="0" borderId="12" xfId="5" applyFont="1" applyBorder="1"/>
    <xf numFmtId="9" fontId="14" fillId="0" borderId="10" xfId="5" applyFont="1" applyBorder="1"/>
    <xf numFmtId="164" fontId="8" fillId="0" borderId="4" xfId="2" applyFont="1" applyBorder="1" applyAlignment="1"/>
    <xf numFmtId="165" fontId="9" fillId="0" borderId="3" xfId="1" applyNumberFormat="1" applyFont="1" applyBorder="1"/>
    <xf numFmtId="0" fontId="15" fillId="0" borderId="0" xfId="0" applyFont="1"/>
    <xf numFmtId="0" fontId="15" fillId="0" borderId="0" xfId="1" applyFont="1"/>
    <xf numFmtId="0" fontId="7" fillId="4" borderId="0" xfId="1" applyFont="1" applyFill="1" applyBorder="1" applyAlignment="1">
      <alignment horizontal="center"/>
    </xf>
    <xf numFmtId="0" fontId="7" fillId="5" borderId="0" xfId="1" applyFont="1" applyFill="1" applyBorder="1" applyAlignment="1">
      <alignment horizontal="center"/>
    </xf>
    <xf numFmtId="0" fontId="7" fillId="6" borderId="0" xfId="1" applyFont="1" applyFill="1" applyBorder="1" applyAlignment="1">
      <alignment horizontal="center"/>
    </xf>
    <xf numFmtId="0" fontId="7" fillId="7" borderId="0" xfId="1" applyFont="1" applyFill="1" applyBorder="1" applyAlignment="1">
      <alignment horizontal="center"/>
    </xf>
    <xf numFmtId="164" fontId="7" fillId="7" borderId="0" xfId="1" applyNumberFormat="1" applyFont="1" applyFill="1" applyBorder="1" applyAlignment="1">
      <alignment horizontal="center"/>
    </xf>
    <xf numFmtId="0" fontId="7" fillId="8" borderId="0" xfId="1" applyFont="1" applyFill="1" applyBorder="1" applyAlignment="1">
      <alignment horizontal="center"/>
    </xf>
    <xf numFmtId="0" fontId="8" fillId="9" borderId="0" xfId="1" applyFont="1" applyFill="1" applyBorder="1" applyAlignment="1">
      <alignment horizontal="center"/>
    </xf>
    <xf numFmtId="0" fontId="7" fillId="10" borderId="0" xfId="1" applyFont="1" applyFill="1" applyBorder="1" applyAlignment="1">
      <alignment horizontal="center"/>
    </xf>
    <xf numFmtId="0" fontId="7" fillId="11" borderId="0" xfId="1" applyFont="1" applyFill="1" applyBorder="1" applyAlignment="1">
      <alignment horizontal="center"/>
    </xf>
    <xf numFmtId="0" fontId="7" fillId="12" borderId="0" xfId="1" applyFont="1" applyFill="1" applyBorder="1" applyAlignment="1">
      <alignment horizontal="center"/>
    </xf>
    <xf numFmtId="167" fontId="2" fillId="2" borderId="0" xfId="4" applyNumberFormat="1" applyFont="1" applyFill="1" applyBorder="1" applyAlignment="1">
      <alignment horizontal="center"/>
    </xf>
    <xf numFmtId="167" fontId="2" fillId="14" borderId="0" xfId="4" applyNumberFormat="1" applyFont="1" applyFill="1" applyBorder="1" applyAlignment="1">
      <alignment horizontal="center"/>
    </xf>
    <xf numFmtId="0" fontId="2" fillId="5" borderId="0" xfId="7" applyFont="1" applyFill="1" applyBorder="1" applyAlignment="1">
      <alignment horizontal="center"/>
    </xf>
    <xf numFmtId="167" fontId="2" fillId="15" borderId="0" xfId="4" applyNumberFormat="1" applyFont="1" applyFill="1" applyBorder="1" applyAlignment="1">
      <alignment horizontal="center"/>
    </xf>
    <xf numFmtId="167" fontId="2" fillId="16" borderId="0" xfId="4" applyNumberFormat="1" applyFont="1" applyFill="1" applyBorder="1" applyAlignment="1">
      <alignment horizontal="center"/>
    </xf>
    <xf numFmtId="0" fontId="0" fillId="0" borderId="0" xfId="0" applyNumberFormat="1"/>
    <xf numFmtId="0" fontId="0" fillId="17" borderId="0" xfId="0" applyFill="1"/>
    <xf numFmtId="164" fontId="0" fillId="17" borderId="0" xfId="2" applyFont="1" applyFill="1"/>
    <xf numFmtId="0" fontId="14" fillId="0" borderId="0" xfId="8"/>
    <xf numFmtId="0" fontId="17" fillId="3" borderId="22" xfId="0" applyFont="1" applyFill="1" applyBorder="1" applyAlignment="1">
      <alignment horizontal="center"/>
    </xf>
    <xf numFmtId="0" fontId="17" fillId="3" borderId="23" xfId="0" applyFont="1" applyFill="1" applyBorder="1" applyAlignment="1">
      <alignment horizontal="center"/>
    </xf>
    <xf numFmtId="0" fontId="18" fillId="3" borderId="4" xfId="1" applyFont="1" applyFill="1" applyBorder="1" applyAlignment="1">
      <alignment horizontal="center"/>
    </xf>
    <xf numFmtId="164" fontId="19" fillId="0" borderId="3" xfId="6" applyFont="1" applyBorder="1" applyAlignment="1">
      <alignment horizontal="right"/>
    </xf>
    <xf numFmtId="0" fontId="7" fillId="13" borderId="0" xfId="1" applyFont="1" applyFill="1" applyBorder="1" applyAlignment="1">
      <alignment horizontal="center"/>
    </xf>
    <xf numFmtId="0" fontId="7" fillId="13" borderId="0" xfId="1" applyFont="1" applyFill="1" applyBorder="1" applyAlignment="1">
      <alignment horizontal="center"/>
    </xf>
    <xf numFmtId="164" fontId="8" fillId="3" borderId="4" xfId="2" applyFont="1" applyFill="1" applyBorder="1"/>
    <xf numFmtId="164" fontId="9" fillId="3" borderId="4" xfId="2" applyFont="1" applyFill="1" applyBorder="1"/>
    <xf numFmtId="165" fontId="9" fillId="3" borderId="4" xfId="1" applyNumberFormat="1" applyFont="1" applyFill="1" applyBorder="1"/>
    <xf numFmtId="165" fontId="9" fillId="3" borderId="4" xfId="1" applyNumberFormat="1" applyFont="1" applyFill="1" applyBorder="1" applyAlignment="1">
      <alignment horizontal="right"/>
    </xf>
    <xf numFmtId="164" fontId="6" fillId="3" borderId="4" xfId="2" applyFont="1" applyFill="1" applyBorder="1"/>
    <xf numFmtId="164" fontId="6" fillId="3" borderId="4" xfId="2" applyFont="1" applyFill="1" applyBorder="1" applyAlignment="1">
      <alignment horizontal="right"/>
    </xf>
    <xf numFmtId="164" fontId="13" fillId="3" borderId="4" xfId="2" applyFont="1" applyFill="1" applyBorder="1"/>
    <xf numFmtId="164" fontId="13" fillId="3" borderId="4" xfId="2" applyFont="1" applyFill="1" applyBorder="1" applyAlignment="1">
      <alignment horizontal="right"/>
    </xf>
    <xf numFmtId="164" fontId="9" fillId="3" borderId="4" xfId="2" applyFont="1" applyFill="1" applyBorder="1" applyAlignment="1">
      <alignment horizontal="right"/>
    </xf>
    <xf numFmtId="164" fontId="4" fillId="3" borderId="4" xfId="2" applyFont="1" applyFill="1" applyBorder="1"/>
    <xf numFmtId="164" fontId="4" fillId="3" borderId="4" xfId="2" applyFont="1" applyFill="1" applyBorder="1" applyAlignment="1">
      <alignment horizontal="right"/>
    </xf>
    <xf numFmtId="0" fontId="4" fillId="3" borderId="4" xfId="1" applyFont="1" applyFill="1" applyBorder="1"/>
    <xf numFmtId="164" fontId="2" fillId="16" borderId="12" xfId="2" applyFont="1" applyFill="1" applyBorder="1" applyAlignment="1">
      <alignment horizontal="right"/>
    </xf>
    <xf numFmtId="0" fontId="9" fillId="3" borderId="4" xfId="1" applyFont="1" applyFill="1" applyBorder="1"/>
    <xf numFmtId="164" fontId="0" fillId="0" borderId="0" xfId="2" applyFont="1" applyFill="1"/>
    <xf numFmtId="0" fontId="20" fillId="3" borderId="0" xfId="1" applyFont="1" applyFill="1"/>
    <xf numFmtId="166" fontId="8" fillId="0" borderId="8" xfId="9" applyNumberFormat="1" applyFont="1" applyBorder="1"/>
    <xf numFmtId="164" fontId="8" fillId="0" borderId="8" xfId="2" applyFont="1" applyBorder="1" applyAlignment="1"/>
    <xf numFmtId="10" fontId="8" fillId="0" borderId="3" xfId="3" applyNumberFormat="1" applyFont="1" applyBorder="1"/>
    <xf numFmtId="164" fontId="8" fillId="0" borderId="12" xfId="2" applyFont="1" applyBorder="1"/>
    <xf numFmtId="165" fontId="8" fillId="3" borderId="12" xfId="1" applyNumberFormat="1" applyFont="1" applyFill="1" applyBorder="1" applyAlignment="1">
      <alignment horizontal="right"/>
    </xf>
    <xf numFmtId="164" fontId="8" fillId="0" borderId="15" xfId="7" applyNumberFormat="1" applyFont="1" applyBorder="1"/>
    <xf numFmtId="164" fontId="8" fillId="0" borderId="16" xfId="7" applyNumberFormat="1" applyFont="1" applyBorder="1"/>
    <xf numFmtId="164" fontId="8" fillId="0" borderId="14" xfId="7" applyNumberFormat="1" applyFont="1" applyBorder="1" applyAlignment="1">
      <alignment horizontal="right"/>
    </xf>
    <xf numFmtId="164" fontId="4" fillId="3" borderId="8" xfId="2" applyFont="1" applyFill="1" applyBorder="1"/>
    <xf numFmtId="164" fontId="4" fillId="3" borderId="8" xfId="2" applyFont="1" applyFill="1" applyBorder="1" applyAlignment="1">
      <alignment horizontal="right"/>
    </xf>
    <xf numFmtId="164" fontId="2" fillId="16" borderId="3" xfId="2" applyFont="1" applyFill="1" applyBorder="1" applyAlignment="1">
      <alignment horizontal="right"/>
    </xf>
    <xf numFmtId="165" fontId="9" fillId="3" borderId="12" xfId="1" applyNumberFormat="1" applyFont="1" applyFill="1" applyBorder="1"/>
    <xf numFmtId="165" fontId="9" fillId="3" borderId="12" xfId="1" applyNumberFormat="1" applyFont="1" applyFill="1" applyBorder="1" applyAlignment="1">
      <alignment horizontal="right"/>
    </xf>
    <xf numFmtId="0" fontId="14" fillId="0" borderId="0" xfId="8" applyNumberFormat="1" applyFill="1"/>
    <xf numFmtId="0" fontId="7" fillId="18" borderId="4" xfId="1" applyFont="1" applyFill="1" applyBorder="1" applyAlignment="1">
      <alignment horizontal="center"/>
    </xf>
    <xf numFmtId="0" fontId="7" fillId="4" borderId="4" xfId="1" applyFont="1" applyFill="1" applyBorder="1" applyAlignment="1">
      <alignment horizontal="center"/>
    </xf>
    <xf numFmtId="0" fontId="7" fillId="5" borderId="4" xfId="1" applyFont="1" applyFill="1" applyBorder="1" applyAlignment="1">
      <alignment horizontal="center"/>
    </xf>
    <xf numFmtId="0" fontId="7" fillId="6" borderId="4" xfId="1" applyFont="1" applyFill="1" applyBorder="1" applyAlignment="1">
      <alignment horizontal="center"/>
    </xf>
    <xf numFmtId="0" fontId="7" fillId="7" borderId="4" xfId="1" applyFont="1" applyFill="1" applyBorder="1" applyAlignment="1">
      <alignment horizontal="center"/>
    </xf>
    <xf numFmtId="164" fontId="7" fillId="7" borderId="4" xfId="1" applyNumberFormat="1" applyFont="1" applyFill="1" applyBorder="1" applyAlignment="1">
      <alignment horizontal="center"/>
    </xf>
    <xf numFmtId="0" fontId="7" fillId="8" borderId="4" xfId="1" applyFont="1" applyFill="1" applyBorder="1" applyAlignment="1">
      <alignment horizontal="center"/>
    </xf>
    <xf numFmtId="0" fontId="8" fillId="9" borderId="4" xfId="1" applyFont="1" applyFill="1" applyBorder="1" applyAlignment="1">
      <alignment horizontal="center"/>
    </xf>
    <xf numFmtId="0" fontId="7" fillId="10" borderId="4" xfId="1" applyFont="1" applyFill="1" applyBorder="1" applyAlignment="1">
      <alignment horizontal="center"/>
    </xf>
    <xf numFmtId="167" fontId="2" fillId="14" borderId="1" xfId="4" applyNumberFormat="1" applyFont="1" applyFill="1" applyBorder="1" applyAlignment="1">
      <alignment horizontal="center"/>
    </xf>
    <xf numFmtId="167" fontId="2" fillId="14" borderId="2" xfId="4" applyNumberFormat="1" applyFont="1" applyFill="1" applyBorder="1" applyAlignment="1">
      <alignment horizontal="center"/>
    </xf>
    <xf numFmtId="0" fontId="7" fillId="11" borderId="4" xfId="1" applyFont="1" applyFill="1" applyBorder="1" applyAlignment="1">
      <alignment horizontal="center"/>
    </xf>
    <xf numFmtId="0" fontId="7" fillId="4" borderId="1" xfId="1" applyFont="1" applyFill="1" applyBorder="1" applyAlignment="1">
      <alignment horizontal="center"/>
    </xf>
    <xf numFmtId="0" fontId="7" fillId="4" borderId="2" xfId="1" applyFont="1" applyFill="1" applyBorder="1" applyAlignment="1">
      <alignment horizontal="center"/>
    </xf>
    <xf numFmtId="0" fontId="7" fillId="8" borderId="1" xfId="1" applyFont="1" applyFill="1" applyBorder="1" applyAlignment="1">
      <alignment horizontal="center"/>
    </xf>
    <xf numFmtId="0" fontId="7" fillId="8" borderId="2" xfId="1" applyFont="1" applyFill="1" applyBorder="1" applyAlignment="1">
      <alignment horizontal="center"/>
    </xf>
    <xf numFmtId="0" fontId="7" fillId="12" borderId="1" xfId="1" applyFont="1" applyFill="1" applyBorder="1" applyAlignment="1">
      <alignment horizontal="center"/>
    </xf>
    <xf numFmtId="0" fontId="7" fillId="12" borderId="2" xfId="1" applyFont="1" applyFill="1" applyBorder="1" applyAlignment="1">
      <alignment horizontal="center"/>
    </xf>
    <xf numFmtId="0" fontId="7" fillId="7" borderId="1" xfId="1" applyFont="1" applyFill="1" applyBorder="1" applyAlignment="1">
      <alignment horizontal="center"/>
    </xf>
    <xf numFmtId="0" fontId="7" fillId="7" borderId="2" xfId="1" applyFont="1" applyFill="1" applyBorder="1" applyAlignment="1">
      <alignment horizontal="center"/>
    </xf>
    <xf numFmtId="0" fontId="7" fillId="10" borderId="1" xfId="1" applyFont="1" applyFill="1" applyBorder="1" applyAlignment="1">
      <alignment horizontal="center"/>
    </xf>
    <xf numFmtId="0" fontId="7" fillId="10" borderId="2" xfId="1" applyFont="1" applyFill="1" applyBorder="1" applyAlignment="1">
      <alignment horizontal="center"/>
    </xf>
    <xf numFmtId="0" fontId="7" fillId="13" borderId="13" xfId="1" applyFont="1" applyFill="1" applyBorder="1" applyAlignment="1">
      <alignment horizontal="center"/>
    </xf>
    <xf numFmtId="0" fontId="7" fillId="13" borderId="0" xfId="1" applyFont="1" applyFill="1" applyBorder="1" applyAlignment="1">
      <alignment horizontal="center"/>
    </xf>
    <xf numFmtId="167" fontId="2" fillId="2" borderId="1" xfId="4" applyNumberFormat="1" applyFont="1" applyFill="1" applyBorder="1" applyAlignment="1">
      <alignment horizontal="center"/>
    </xf>
    <xf numFmtId="167" fontId="2" fillId="2" borderId="2" xfId="4" applyNumberFormat="1" applyFont="1" applyFill="1" applyBorder="1" applyAlignment="1">
      <alignment horizontal="center"/>
    </xf>
    <xf numFmtId="167" fontId="2" fillId="14" borderId="5" xfId="4" applyNumberFormat="1" applyFont="1" applyFill="1" applyBorder="1" applyAlignment="1">
      <alignment horizontal="center"/>
    </xf>
    <xf numFmtId="167" fontId="2" fillId="14" borderId="6" xfId="4" applyNumberFormat="1" applyFont="1" applyFill="1" applyBorder="1" applyAlignment="1">
      <alignment horizontal="center"/>
    </xf>
    <xf numFmtId="0" fontId="2" fillId="5" borderId="1" xfId="7" applyFont="1" applyFill="1" applyBorder="1" applyAlignment="1">
      <alignment horizontal="center"/>
    </xf>
    <xf numFmtId="0" fontId="2" fillId="5" borderId="2" xfId="7" applyFont="1" applyFill="1" applyBorder="1" applyAlignment="1">
      <alignment horizontal="center"/>
    </xf>
    <xf numFmtId="167" fontId="2" fillId="15" borderId="20" xfId="4" applyNumberFormat="1" applyFont="1" applyFill="1" applyBorder="1" applyAlignment="1">
      <alignment horizontal="center"/>
    </xf>
    <xf numFmtId="167" fontId="2" fillId="15" borderId="21" xfId="4" applyNumberFormat="1" applyFont="1" applyFill="1" applyBorder="1" applyAlignment="1">
      <alignment horizontal="center"/>
    </xf>
    <xf numFmtId="167" fontId="2" fillId="16" borderId="1" xfId="4" applyNumberFormat="1" applyFont="1" applyFill="1" applyBorder="1" applyAlignment="1">
      <alignment horizontal="center"/>
    </xf>
    <xf numFmtId="167" fontId="2" fillId="16" borderId="2" xfId="4" applyNumberFormat="1" applyFont="1" applyFill="1" applyBorder="1" applyAlignment="1">
      <alignment horizontal="center"/>
    </xf>
    <xf numFmtId="0" fontId="7" fillId="18" borderId="1" xfId="1" applyFont="1" applyFill="1" applyBorder="1" applyAlignment="1">
      <alignment horizontal="center"/>
    </xf>
    <xf numFmtId="0" fontId="7" fillId="18" borderId="2" xfId="1" applyFont="1" applyFill="1" applyBorder="1" applyAlignment="1">
      <alignment horizontal="center"/>
    </xf>
    <xf numFmtId="0" fontId="7" fillId="18" borderId="24" xfId="1" applyFont="1" applyFill="1" applyBorder="1" applyAlignment="1">
      <alignment horizontal="center"/>
    </xf>
    <xf numFmtId="0" fontId="7" fillId="19" borderId="4" xfId="1" applyFont="1" applyFill="1" applyBorder="1" applyAlignment="1">
      <alignment horizontal="center"/>
    </xf>
    <xf numFmtId="0" fontId="8" fillId="20" borderId="4" xfId="1" applyFont="1" applyFill="1" applyBorder="1" applyAlignment="1">
      <alignment horizontal="center"/>
    </xf>
    <xf numFmtId="0" fontId="7" fillId="13" borderId="4" xfId="1" applyFont="1" applyFill="1" applyBorder="1" applyAlignment="1">
      <alignment horizontal="center"/>
    </xf>
    <xf numFmtId="167" fontId="2" fillId="2" borderId="4" xfId="4" applyNumberFormat="1" applyFont="1" applyFill="1" applyBorder="1" applyAlignment="1">
      <alignment horizontal="center"/>
    </xf>
    <xf numFmtId="167" fontId="2" fillId="14" borderId="4" xfId="4" applyNumberFormat="1" applyFont="1" applyFill="1" applyBorder="1" applyAlignment="1">
      <alignment horizontal="center"/>
    </xf>
    <xf numFmtId="0" fontId="7" fillId="12" borderId="4" xfId="1" applyFont="1" applyFill="1" applyBorder="1" applyAlignment="1">
      <alignment horizontal="center"/>
    </xf>
    <xf numFmtId="167" fontId="2" fillId="16" borderId="4" xfId="4" applyNumberFormat="1" applyFont="1" applyFill="1" applyBorder="1" applyAlignment="1">
      <alignment horizontal="center"/>
    </xf>
    <xf numFmtId="167" fontId="2" fillId="15" borderId="4" xfId="4" applyNumberFormat="1" applyFont="1" applyFill="1" applyBorder="1" applyAlignment="1">
      <alignment horizontal="center"/>
    </xf>
    <xf numFmtId="0" fontId="2" fillId="5" borderId="4" xfId="7" applyFont="1" applyFill="1" applyBorder="1" applyAlignment="1">
      <alignment horizontal="center"/>
    </xf>
  </cellXfs>
  <cellStyles count="10">
    <cellStyle name="Comma 2" xfId="2" xr:uid="{00000000-0005-0000-0000-000000000000}"/>
    <cellStyle name="Comma 2 2" xfId="4" xr:uid="{00000000-0005-0000-0000-000001000000}"/>
    <cellStyle name="Comma 3" xfId="6" xr:uid="{00000000-0005-0000-0000-000002000000}"/>
    <cellStyle name="Normal" xfId="0" builtinId="0"/>
    <cellStyle name="Normal 2" xfId="1" xr:uid="{00000000-0005-0000-0000-000005000000}"/>
    <cellStyle name="Normal 2 2" xfId="7" xr:uid="{00000000-0005-0000-0000-000006000000}"/>
    <cellStyle name="Normal 6" xfId="8" xr:uid="{AFF3136B-7810-4E6C-BD63-1641D3E33D34}"/>
    <cellStyle name="Percent" xfId="9" builtinId="5"/>
    <cellStyle name="Percent 2" xfId="3" xr:uid="{00000000-0005-0000-0000-000007000000}"/>
    <cellStyle name="Percent 2 2" xfId="5" xr:uid="{00000000-0005-0000-0000-000008000000}"/>
  </cellStyles>
  <dxfs count="5760">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numFmt numFmtId="0" formatCode="General"/>
      <fill>
        <patternFill patternType="none">
          <fgColor indexed="64"/>
          <bgColor indexed="65"/>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refreshOnLoad="1" connectionId="3" xr16:uid="{408020D2-898F-4603-BC50-71E1FC3F598A}" autoFormatId="16" applyNumberFormats="0" applyBorderFormats="0" applyFontFormats="0" applyPatternFormats="0" applyAlignmentFormats="0" applyWidthHeightFormats="0">
  <queryTableRefresh nextId="25">
    <queryTableFields count="24">
      <queryTableField id="1" name="Name" tableColumnId="25"/>
      <queryTableField id="2" name="No." tableColumnId="2"/>
      <queryTableField id="3" name="Links" tableColumnId="3"/>
      <queryTableField id="4" name="Sign" tableColumnId="4"/>
      <queryTableField id="5" name="Last" tableColumnId="5"/>
      <queryTableField id="6" name="Chg%" tableColumnId="6"/>
      <queryTableField id="7" name="Volume" tableColumnId="7"/>
      <queryTableField id="8" name="Value (k)" tableColumnId="8"/>
      <queryTableField id="9" name="MCap (M)" tableColumnId="9"/>
      <queryTableField id="10" name="P/E" tableColumnId="10"/>
      <queryTableField id="11" name="P/BV" tableColumnId="11"/>
      <queryTableField id="12" name="D/E" tableColumnId="12"/>
      <queryTableField id="13" name="DPS" tableColumnId="13"/>
      <queryTableField id="14" name="EPS" tableColumnId="14"/>
      <queryTableField id="15" name="ROA%" tableColumnId="15"/>
      <queryTableField id="16" name="ROE%" tableColumnId="16"/>
      <queryTableField id="17" name="NPM%" tableColumnId="17"/>
      <queryTableField id="18" name="Yield%" tableColumnId="18"/>
      <queryTableField id="19" name="FFloat%" tableColumnId="19"/>
      <queryTableField id="20" name="MG%" tableColumnId="20"/>
      <queryTableField id="21" name="Magic1" tableColumnId="21"/>
      <queryTableField id="22" name="Magic2" tableColumnId="22"/>
      <queryTableField id="23" name="PEG" tableColumnId="23"/>
      <queryTableField id="24" name="CG" tableColumnId="24"/>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refreshOnLoad="1" connectionId="2" xr16:uid="{E16EEAC2-6E2F-4B9D-BF48-3BAB6D72460D}" autoFormatId="16" applyNumberFormats="0" applyBorderFormats="0" applyFontFormats="0" applyPatternFormats="0" applyAlignmentFormats="0" applyWidthHeightFormats="0">
  <queryTableRefresh nextId="81">
    <queryTableFields count="14">
      <queryTableField id="1" name="Net Profit/ Valuation หมวด/หุ้น**** ยอดรวมทุกหมวด QoQ% YoY%" tableColumnId="15"/>
      <queryTableField id="57" name="2021 Actual Net Profit (ล้านบาท) - - -*" tableColumnId="1"/>
      <queryTableField id="58" name="2022 Net Profit Forecast  (ล้านบาท) ณ มิ.ย. 21 - - -" tableColumnId="2"/>
      <queryTableField id="59" name="2022 Net Profit Forecast  (ล้านบาท) ณ ก.ย. 21 - - -" tableColumnId="3"/>
      <queryTableField id="60" name="2022 Net Profit Forecast  (ล้านบาท) ณ ธ.ค. 21 - - -" tableColumnId="4"/>
      <queryTableField id="61" name="2022 Net Profit Forecast  (ล้านบาท) ณ ม.ค. 22 - -** -" tableColumnId="5"/>
      <queryTableField id="62" name="2023 Net Profit Forecast  (ล้านบาท) ณ มิ.ย. 22 - - -" tableColumnId="6"/>
      <queryTableField id="63" name="2023 Net Profit Forecast  (ล้านบาท) ณ ก.ย. 22 - - -" tableColumnId="7"/>
      <queryTableField id="64" name="2023 Net Profit Forecast  (ล้านบาท) ณ ธ.ค. 22 - - -" tableColumnId="8"/>
      <queryTableField id="65" name="2023 Net Profit Forecast  (ล้านบาท) ณ ม.ค. 23 - -** -" tableColumnId="9"/>
      <queryTableField id="66" name="Valuation Forecast 22P/E***" tableColumnId="10"/>
      <queryTableField id="67" name="Valuation Forecast 22P/BV***" tableColumnId="11"/>
      <queryTableField id="68" name="Valuation Forecast 22DIV" tableColumnId="12"/>
      <queryTableField id="14" name="Valuation Forecast Target Price"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AB7BCC-FE40-4DDC-80DE-3D46B7229DB0}" name="SiamChart" displayName="SiamChart" ref="A1:X778" tableType="queryTable" totalsRowShown="0">
  <autoFilter ref="A1:X778" xr:uid="{08AB7BCC-FE40-4DDC-80DE-3D46B7229DB0}"/>
  <tableColumns count="24">
    <tableColumn id="25" xr3:uid="{B12E6D02-C886-474F-86DE-B877FDEC8E33}" uniqueName="25" name="Name" queryTableFieldId="1" dataDxfId="7"/>
    <tableColumn id="2" xr3:uid="{66C2350C-E452-44DF-882E-A3FC499F0681}" uniqueName="2" name="No." queryTableFieldId="2"/>
    <tableColumn id="3" xr3:uid="{E1B5B99D-4890-47FC-AAD9-3A7DC75A0B1A}" uniqueName="3" name="Links" queryTableFieldId="3" dataDxfId="6"/>
    <tableColumn id="4" xr3:uid="{333327CE-7C52-4D53-A4BF-ABA6400B37E6}" uniqueName="4" name="Sign" queryTableFieldId="4" dataDxfId="5"/>
    <tableColumn id="5" xr3:uid="{4F16E2BA-07FF-4162-86DB-8F5A7E0C2829}" uniqueName="5" name="Last" queryTableFieldId="5"/>
    <tableColumn id="6" xr3:uid="{38193910-0E8C-4C57-BB31-298CDB6EECB2}" uniqueName="6" name="Chg%" queryTableFieldId="6"/>
    <tableColumn id="7" xr3:uid="{F940A68F-99AC-4309-959B-220BF9F31AB1}" uniqueName="7" name="Volume" queryTableFieldId="7"/>
    <tableColumn id="8" xr3:uid="{C52BEC97-BA49-4681-A392-7043152E0F0F}" uniqueName="8" name="Value (k)" queryTableFieldId="8"/>
    <tableColumn id="9" xr3:uid="{09BF2F9E-5ABD-4A41-99AD-80BA69FB8F13}" uniqueName="9" name="MCap (M)" queryTableFieldId="9"/>
    <tableColumn id="10" xr3:uid="{49BE2519-C968-43EE-8DC9-AEDB18C40ADE}" uniqueName="10" name="P/E" queryTableFieldId="10"/>
    <tableColumn id="11" xr3:uid="{668CB0E7-2B64-4F22-8C3D-5BE60398F1DD}" uniqueName="11" name="P/BV" queryTableFieldId="11" dataDxfId="4"/>
    <tableColumn id="12" xr3:uid="{49560BA0-F67E-49E4-94FE-D2F559D9E209}" uniqueName="12" name="D/E" queryTableFieldId="12"/>
    <tableColumn id="13" xr3:uid="{90E935B6-569E-4838-8BCC-C0DDAEBADBD7}" uniqueName="13" name="DPS" queryTableFieldId="13" dataDxfId="3"/>
    <tableColumn id="14" xr3:uid="{EA5CD01C-824E-4532-9422-264FA1832ED3}" uniqueName="14" name="EPS" queryTableFieldId="14"/>
    <tableColumn id="15" xr3:uid="{AE3A59FE-3970-4D5A-A60C-08E96EE698C0}" uniqueName="15" name="ROA%" queryTableFieldId="15"/>
    <tableColumn id="16" xr3:uid="{AE2FCC4C-4FD8-4709-A00D-079C2987EEC1}" uniqueName="16" name="ROE%" queryTableFieldId="16"/>
    <tableColumn id="17" xr3:uid="{574C8DD0-FC15-43F2-8AC7-92CA35DA935B}" uniqueName="17" name="NPM%" queryTableFieldId="17"/>
    <tableColumn id="18" xr3:uid="{2533D858-7389-4687-8B80-407DED206D37}" uniqueName="18" name="Yield%" queryTableFieldId="18" dataDxfId="2"/>
    <tableColumn id="19" xr3:uid="{82997B2F-2151-481E-850E-15704F099617}" uniqueName="19" name="FFloat%" queryTableFieldId="19"/>
    <tableColumn id="20" xr3:uid="{852414DB-BB58-43E9-8BE8-DFF8BE9586A3}" uniqueName="20" name="MG%" queryTableFieldId="20" dataDxfId="1"/>
    <tableColumn id="21" xr3:uid="{69293287-62E8-4974-A37B-3C9CDAD18286}" uniqueName="21" name="Magic1" queryTableFieldId="21"/>
    <tableColumn id="22" xr3:uid="{A6176D5D-ED9D-4C5E-A2B6-1E4E163B42FD}" uniqueName="22" name="Magic2" queryTableFieldId="22"/>
    <tableColumn id="23" xr3:uid="{F58CC374-0BE8-41A0-BD2D-BCCEEFD8B655}" uniqueName="23" name="PEG" queryTableFieldId="23"/>
    <tableColumn id="24" xr3:uid="{FB1B5F57-8732-4788-8C4A-C13D4342AA53}" uniqueName="24" name="CG" queryTableFieldId="24" dataDxfId="0"/>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7BC709F-4C25-4563-B32E-D456BB7E43FA}" name="SettradeIAA_Concensus4" displayName="SettradeIAA_Concensus4" ref="A1:N270" tableType="queryTable" totalsRowShown="0">
  <autoFilter ref="A1:N270" xr:uid="{B7BC709F-4C25-4563-B32E-D456BB7E43FA}"/>
  <sortState xmlns:xlrd2="http://schemas.microsoft.com/office/spreadsheetml/2017/richdata2" ref="A2:N270">
    <sortCondition ref="A1:A270"/>
  </sortState>
  <tableColumns count="14">
    <tableColumn id="15" xr3:uid="{17D5047E-13D0-4C98-A578-5A1682FD7769}" uniqueName="15" name="Net Profit/ Valuation หมวด/หุ้น**** ยอดรวมทุกหมวด QoQ% YoY%" queryTableFieldId="1" dataDxfId="5759" dataCellStyle="Normal 6"/>
    <tableColumn id="1" xr3:uid="{E540C9D4-A280-48FB-A96C-450469A254F1}" uniqueName="1" name="2021 Actual Net Profit (ล้านบาท) - - -*" queryTableFieldId="57" dataDxfId="5758" dataCellStyle="Normal 6"/>
    <tableColumn id="2" xr3:uid="{4EA47BB9-BD22-4449-BB0C-736961AD9680}" uniqueName="2" name="2022 Net Profit Forecast  (ล้านบาท) ณ มิ.ย. 21 - - -" queryTableFieldId="58" dataDxfId="5757" dataCellStyle="Normal 6"/>
    <tableColumn id="3" xr3:uid="{86271EB3-4C36-4AE4-B51E-67B814C445DA}" uniqueName="3" name="2022 Net Profit Forecast  (ล้านบาท) ณ ก.ย. 21 - - -" queryTableFieldId="59" dataDxfId="5756" dataCellStyle="Normal 6"/>
    <tableColumn id="4" xr3:uid="{CE398BDB-0A62-4B23-B059-625FB4D10EE1}" uniqueName="4" name="2022 Net Profit Forecast  (ล้านบาท) ณ ธ.ค. 21 - - -" queryTableFieldId="60" dataDxfId="5755" dataCellStyle="Normal 6"/>
    <tableColumn id="5" xr3:uid="{0D73C060-B2DF-4D11-9758-2F9BC60A28FB}" uniqueName="5" name="2022 Net Profit Forecast  (ล้านบาท) ณ ม.ค. 22 - -** -" queryTableFieldId="61" dataDxfId="5754" dataCellStyle="Normal 6"/>
    <tableColumn id="6" xr3:uid="{7B97730F-577D-4051-A8C9-C1FC9BB9A5F7}" uniqueName="6" name="2023 Net Profit Forecast  (ล้านบาท) ณ มิ.ย. 22 - - -" queryTableFieldId="62" dataDxfId="5753" dataCellStyle="Normal 6"/>
    <tableColumn id="7" xr3:uid="{321BC49F-603A-4372-B40C-D59006B4D3A8}" uniqueName="7" name="2023 Net Profit Forecast  (ล้านบาท) ณ ก.ย. 22 - - -" queryTableFieldId="63" dataDxfId="5752" dataCellStyle="Normal 6"/>
    <tableColumn id="8" xr3:uid="{1B9E51AA-6BEA-49A8-BC12-9671E75A9163}" uniqueName="8" name="2023 Net Profit Forecast  (ล้านบาท) ณ ธ.ค. 22 - - -" queryTableFieldId="64" dataDxfId="5751" dataCellStyle="Normal 6"/>
    <tableColumn id="9" xr3:uid="{E377AEBC-1CF3-4399-B3D8-600B4B192381}" uniqueName="9" name="2023 Net Profit Forecast  (ล้านบาท) ณ ม.ค. 23 - -** -" queryTableFieldId="65" dataDxfId="5750" dataCellStyle="Normal 6"/>
    <tableColumn id="10" xr3:uid="{FD0B23DF-95B2-4D62-967C-566EF2981598}" uniqueName="10" name="Valuation Forecast 22P/E***" queryTableFieldId="66" dataDxfId="5749" dataCellStyle="Normal 6"/>
    <tableColumn id="11" xr3:uid="{C29E97AA-235F-41D5-9DA6-CAEF69BD21F3}" uniqueName="11" name="Valuation Forecast 22P/BV***" queryTableFieldId="67" dataDxfId="5748" dataCellStyle="Normal 6"/>
    <tableColumn id="12" xr3:uid="{8FC59BF5-817C-417C-A2C0-19912D7F1C27}" uniqueName="12" name="Valuation Forecast 22DIV" queryTableFieldId="68" dataDxfId="5747" dataCellStyle="Normal 6"/>
    <tableColumn id="14" xr3:uid="{57825609-91D6-492B-85A8-37E32B0D1F2D}" uniqueName="14" name="Valuation Forecast Target Price" queryTableFieldId="14" dataDxfId="5746" dataCellStyle="Normal 6"/>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C8C7-B314-45F0-A628-91EBFAF3588D}">
  <sheetPr>
    <tabColor rgb="FF92D050"/>
  </sheetPr>
  <dimension ref="A1:X778"/>
  <sheetViews>
    <sheetView workbookViewId="0">
      <selection activeCell="J24" sqref="J24"/>
    </sheetView>
  </sheetViews>
  <sheetFormatPr defaultRowHeight="16.5" x14ac:dyDescent="0.3"/>
  <cols>
    <col min="1" max="1" width="9.625" bestFit="1" customWidth="1"/>
    <col min="2" max="2" width="6" bestFit="1" customWidth="1"/>
    <col min="3" max="3" width="11" bestFit="1" customWidth="1"/>
    <col min="4" max="4" width="8.25" bestFit="1" customWidth="1"/>
    <col min="5" max="5" width="6.25" bestFit="1" customWidth="1"/>
    <col min="6" max="6" width="8.375" bestFit="1" customWidth="1"/>
    <col min="7" max="7" width="10.875" bestFit="1" customWidth="1"/>
    <col min="8" max="8" width="11.5" bestFit="1" customWidth="1"/>
    <col min="9" max="9" width="12.375" bestFit="1" customWidth="1"/>
    <col min="10" max="10" width="7.875" bestFit="1" customWidth="1"/>
    <col min="11" max="11" width="7.25" bestFit="1" customWidth="1"/>
    <col min="12" max="12" width="6.5" bestFit="1" customWidth="1"/>
    <col min="13" max="13" width="6.25" bestFit="1" customWidth="1"/>
    <col min="14" max="14" width="5.875" bestFit="1" customWidth="1"/>
    <col min="15" max="15" width="8.625" bestFit="1" customWidth="1"/>
    <col min="16" max="16" width="8.25" bestFit="1" customWidth="1"/>
    <col min="17" max="17" width="9.5" bestFit="1" customWidth="1"/>
    <col min="18" max="18" width="9.125" bestFit="1" customWidth="1"/>
    <col min="19" max="19" width="9.75" bestFit="1" customWidth="1"/>
    <col min="20" max="20" width="7.875" bestFit="1" customWidth="1"/>
    <col min="21" max="22" width="9.875" bestFit="1" customWidth="1"/>
    <col min="23" max="23" width="7.5" bestFit="1" customWidth="1"/>
    <col min="24" max="24" width="6" bestFit="1" customWidth="1"/>
  </cols>
  <sheetData>
    <row r="1" spans="1:24" x14ac:dyDescent="0.3">
      <c r="A1" s="130" t="s">
        <v>887</v>
      </c>
      <c r="B1" s="130" t="s">
        <v>803</v>
      </c>
      <c r="C1" s="130" t="s">
        <v>804</v>
      </c>
      <c r="D1" s="130" t="s">
        <v>805</v>
      </c>
      <c r="E1" s="130" t="s">
        <v>806</v>
      </c>
      <c r="F1" s="130" t="s">
        <v>807</v>
      </c>
      <c r="G1" s="130" t="s">
        <v>808</v>
      </c>
      <c r="H1" s="130" t="s">
        <v>809</v>
      </c>
      <c r="I1" s="130" t="s">
        <v>810</v>
      </c>
      <c r="J1" s="130" t="s">
        <v>52</v>
      </c>
      <c r="K1" s="130" t="s">
        <v>51</v>
      </c>
      <c r="L1" s="130" t="s">
        <v>811</v>
      </c>
      <c r="M1" s="130" t="s">
        <v>812</v>
      </c>
      <c r="N1" s="130" t="s">
        <v>45</v>
      </c>
      <c r="O1" s="130" t="s">
        <v>813</v>
      </c>
      <c r="P1" s="130" t="s">
        <v>814</v>
      </c>
      <c r="Q1" s="130" t="s">
        <v>815</v>
      </c>
      <c r="R1" s="130" t="s">
        <v>816</v>
      </c>
      <c r="S1" s="130" t="s">
        <v>817</v>
      </c>
      <c r="T1" s="130" t="s">
        <v>818</v>
      </c>
      <c r="U1" s="130" t="s">
        <v>819</v>
      </c>
      <c r="V1" s="130" t="s">
        <v>820</v>
      </c>
      <c r="W1" s="130" t="s">
        <v>821</v>
      </c>
      <c r="X1" s="130" t="s">
        <v>822</v>
      </c>
    </row>
    <row r="2" spans="1:24" x14ac:dyDescent="0.3">
      <c r="A2" s="130" t="s">
        <v>823</v>
      </c>
      <c r="B2" s="130"/>
      <c r="C2" s="130"/>
      <c r="D2" s="130"/>
      <c r="E2" s="130">
        <v>19.559999999999999</v>
      </c>
      <c r="F2" s="130">
        <v>0.59</v>
      </c>
      <c r="G2" s="130">
        <v>17653061.199999999</v>
      </c>
      <c r="H2" s="130">
        <v>105772.56</v>
      </c>
      <c r="I2" s="130">
        <v>25357.25</v>
      </c>
      <c r="J2" s="130">
        <v>41.12</v>
      </c>
      <c r="K2" s="130" t="s">
        <v>1058</v>
      </c>
      <c r="L2" s="130">
        <v>0.56999999999999995</v>
      </c>
      <c r="M2" s="130" t="s">
        <v>2858</v>
      </c>
      <c r="N2" s="130">
        <v>1.51</v>
      </c>
      <c r="O2" s="130">
        <v>6.25</v>
      </c>
      <c r="P2" s="130">
        <v>6.49</v>
      </c>
      <c r="Q2" s="130">
        <v>-13.42</v>
      </c>
      <c r="R2" s="130" t="s">
        <v>902</v>
      </c>
      <c r="S2" s="130">
        <v>40.659999999999997</v>
      </c>
      <c r="T2" s="130"/>
      <c r="U2" s="130">
        <v>571.83000000000004</v>
      </c>
      <c r="V2" s="130">
        <v>568.9</v>
      </c>
      <c r="W2" s="130">
        <v>-1.64</v>
      </c>
      <c r="X2" s="130"/>
    </row>
    <row r="3" spans="1:24" x14ac:dyDescent="0.3">
      <c r="A3" s="130" t="s">
        <v>782</v>
      </c>
      <c r="B3" s="130">
        <v>1</v>
      </c>
      <c r="C3" s="130" t="s">
        <v>889</v>
      </c>
      <c r="D3" s="130" t="s">
        <v>6</v>
      </c>
      <c r="E3" s="130">
        <v>5.45</v>
      </c>
      <c r="F3" s="130">
        <v>-0.91</v>
      </c>
      <c r="G3" s="130">
        <v>605200</v>
      </c>
      <c r="H3" s="130">
        <v>3295</v>
      </c>
      <c r="I3" s="130">
        <v>2725</v>
      </c>
      <c r="J3" s="130">
        <v>3.49</v>
      </c>
      <c r="K3" s="130" t="s">
        <v>1057</v>
      </c>
      <c r="L3" s="130"/>
      <c r="M3" s="130" t="s">
        <v>933</v>
      </c>
      <c r="N3" s="130">
        <v>1.58</v>
      </c>
      <c r="O3" s="130">
        <v>43.66</v>
      </c>
      <c r="P3" s="130">
        <v>40.520000000000003</v>
      </c>
      <c r="Q3" s="130">
        <v>14.05</v>
      </c>
      <c r="R3" s="130" t="s">
        <v>2394</v>
      </c>
      <c r="S3" s="130">
        <v>58.11</v>
      </c>
      <c r="T3" s="130"/>
      <c r="U3" s="130">
        <v>35</v>
      </c>
      <c r="V3" s="130">
        <v>16</v>
      </c>
      <c r="W3" s="130">
        <v>0.02</v>
      </c>
      <c r="X3" s="130"/>
    </row>
    <row r="4" spans="1:24" x14ac:dyDescent="0.3">
      <c r="A4" s="130" t="s">
        <v>824</v>
      </c>
      <c r="B4" s="130">
        <v>2</v>
      </c>
      <c r="C4" s="130" t="s">
        <v>898</v>
      </c>
      <c r="D4" s="130" t="s">
        <v>6</v>
      </c>
      <c r="E4" s="130">
        <v>78.25</v>
      </c>
      <c r="F4" s="130">
        <v>-0.32</v>
      </c>
      <c r="G4" s="130">
        <v>3000</v>
      </c>
      <c r="H4" s="130">
        <v>235</v>
      </c>
      <c r="I4" s="130">
        <v>6135</v>
      </c>
      <c r="J4" s="130">
        <v>44.86</v>
      </c>
      <c r="K4" s="130" t="s">
        <v>2258</v>
      </c>
      <c r="L4" s="130"/>
      <c r="M4" s="130" t="s">
        <v>891</v>
      </c>
      <c r="N4" s="130">
        <v>1.74</v>
      </c>
      <c r="O4" s="130">
        <v>-2.1</v>
      </c>
      <c r="P4" s="130">
        <v>6.41</v>
      </c>
      <c r="Q4" s="130">
        <v>3.48</v>
      </c>
      <c r="R4" s="130" t="s">
        <v>1042</v>
      </c>
      <c r="S4" s="130">
        <v>2.1</v>
      </c>
      <c r="T4" s="130"/>
      <c r="U4" s="130">
        <v>880</v>
      </c>
      <c r="V4" s="130"/>
      <c r="W4" s="130"/>
      <c r="X4" s="130"/>
    </row>
    <row r="5" spans="1:24" x14ac:dyDescent="0.3">
      <c r="A5" s="130" t="s">
        <v>781</v>
      </c>
      <c r="B5" s="130">
        <v>3</v>
      </c>
      <c r="C5" s="130" t="s">
        <v>889</v>
      </c>
      <c r="D5" s="130" t="s">
        <v>6</v>
      </c>
      <c r="E5" s="130">
        <v>1.38</v>
      </c>
      <c r="F5" s="130">
        <v>2.2200000000000002</v>
      </c>
      <c r="G5" s="130">
        <v>418399400</v>
      </c>
      <c r="H5" s="130">
        <v>588580</v>
      </c>
      <c r="I5" s="130">
        <v>7097</v>
      </c>
      <c r="J5" s="130">
        <v>39.61</v>
      </c>
      <c r="K5" s="130" t="s">
        <v>2941</v>
      </c>
      <c r="L5" s="130"/>
      <c r="M5" s="130"/>
      <c r="N5" s="130">
        <v>0.03</v>
      </c>
      <c r="O5" s="130">
        <v>6</v>
      </c>
      <c r="P5" s="130">
        <v>8.3000000000000007</v>
      </c>
      <c r="Q5" s="130">
        <v>26.08</v>
      </c>
      <c r="R5" s="130"/>
      <c r="S5" s="130">
        <v>66.55</v>
      </c>
      <c r="T5" s="130"/>
      <c r="U5" s="130">
        <v>807</v>
      </c>
      <c r="V5" s="130">
        <v>798</v>
      </c>
      <c r="W5" s="130">
        <v>-0.3</v>
      </c>
      <c r="X5" s="130"/>
    </row>
    <row r="6" spans="1:24" x14ac:dyDescent="0.3">
      <c r="A6" s="130" t="s">
        <v>780</v>
      </c>
      <c r="B6" s="130">
        <v>4</v>
      </c>
      <c r="C6" s="130" t="s">
        <v>889</v>
      </c>
      <c r="D6" s="130" t="s">
        <v>6</v>
      </c>
      <c r="E6" s="130">
        <v>5</v>
      </c>
      <c r="F6" s="130">
        <v>-2.91</v>
      </c>
      <c r="G6" s="130">
        <v>40300</v>
      </c>
      <c r="H6" s="130">
        <v>207</v>
      </c>
      <c r="I6" s="130">
        <v>4900</v>
      </c>
      <c r="J6" s="130"/>
      <c r="K6" s="130" t="s">
        <v>890</v>
      </c>
      <c r="L6" s="130"/>
      <c r="M6" s="130" t="s">
        <v>896</v>
      </c>
      <c r="N6" s="130">
        <v>0</v>
      </c>
      <c r="O6" s="130">
        <v>-0.18</v>
      </c>
      <c r="P6" s="130">
        <v>-11.81</v>
      </c>
      <c r="Q6" s="130">
        <v>-7.73</v>
      </c>
      <c r="R6" s="130" t="s">
        <v>897</v>
      </c>
      <c r="S6" s="130">
        <v>25.86</v>
      </c>
      <c r="T6" s="130"/>
      <c r="U6" s="130"/>
      <c r="V6" s="130"/>
      <c r="W6" s="130"/>
      <c r="X6" s="130"/>
    </row>
    <row r="7" spans="1:24" x14ac:dyDescent="0.3">
      <c r="A7" s="130" t="s">
        <v>779</v>
      </c>
      <c r="B7" s="130">
        <v>5</v>
      </c>
      <c r="C7" s="130" t="s">
        <v>898</v>
      </c>
      <c r="D7" s="130" t="s">
        <v>82</v>
      </c>
      <c r="E7" s="130">
        <v>1.5</v>
      </c>
      <c r="F7" s="130">
        <v>0</v>
      </c>
      <c r="G7" s="130">
        <v>0</v>
      </c>
      <c r="H7" s="130">
        <v>0</v>
      </c>
      <c r="I7" s="130">
        <v>1685</v>
      </c>
      <c r="J7" s="130"/>
      <c r="K7" s="130" t="s">
        <v>899</v>
      </c>
      <c r="L7" s="130">
        <v>1.74</v>
      </c>
      <c r="M7" s="130"/>
      <c r="N7" s="130">
        <v>0.05</v>
      </c>
      <c r="O7" s="130">
        <v>11.33</v>
      </c>
      <c r="P7" s="130">
        <v>15.43</v>
      </c>
      <c r="Q7" s="130">
        <v>17.100000000000001</v>
      </c>
      <c r="R7" s="130"/>
      <c r="S7" s="130">
        <v>20.6</v>
      </c>
      <c r="T7" s="130"/>
      <c r="U7" s="130"/>
      <c r="V7" s="130"/>
      <c r="W7" s="130"/>
      <c r="X7" s="130"/>
    </row>
    <row r="8" spans="1:24" x14ac:dyDescent="0.3">
      <c r="A8" s="130" t="s">
        <v>778</v>
      </c>
      <c r="B8" s="130">
        <v>6</v>
      </c>
      <c r="C8" s="130" t="s">
        <v>889</v>
      </c>
      <c r="D8" s="130" t="s">
        <v>6</v>
      </c>
      <c r="E8" s="130">
        <v>2.48</v>
      </c>
      <c r="F8" s="130">
        <v>-0.8</v>
      </c>
      <c r="G8" s="130">
        <v>9122400</v>
      </c>
      <c r="H8" s="130">
        <v>22511</v>
      </c>
      <c r="I8" s="130">
        <v>24499</v>
      </c>
      <c r="J8" s="130"/>
      <c r="K8" s="130" t="s">
        <v>983</v>
      </c>
      <c r="L8" s="130"/>
      <c r="M8" s="130"/>
      <c r="N8" s="130">
        <v>0</v>
      </c>
      <c r="O8" s="130">
        <v>-16.059999999999999</v>
      </c>
      <c r="P8" s="130">
        <v>-56.82</v>
      </c>
      <c r="Q8" s="130">
        <v>-350.72</v>
      </c>
      <c r="R8" s="130"/>
      <c r="S8" s="130">
        <v>58.73</v>
      </c>
      <c r="T8" s="130"/>
      <c r="U8" s="130"/>
      <c r="V8" s="130"/>
      <c r="W8" s="130"/>
      <c r="X8" s="130"/>
    </row>
    <row r="9" spans="1:24" x14ac:dyDescent="0.3">
      <c r="A9" s="130" t="s">
        <v>777</v>
      </c>
      <c r="B9">
        <v>7</v>
      </c>
      <c r="C9" s="130" t="s">
        <v>889</v>
      </c>
      <c r="D9" s="130" t="s">
        <v>6</v>
      </c>
      <c r="E9">
        <v>5.15</v>
      </c>
      <c r="F9">
        <v>0</v>
      </c>
      <c r="G9">
        <v>7900</v>
      </c>
      <c r="H9">
        <v>41</v>
      </c>
      <c r="I9">
        <v>1259</v>
      </c>
      <c r="J9">
        <v>31.24</v>
      </c>
      <c r="K9" s="130" t="s">
        <v>922</v>
      </c>
      <c r="M9" s="130"/>
      <c r="N9">
        <v>0.16</v>
      </c>
      <c r="O9">
        <v>3.32</v>
      </c>
      <c r="P9">
        <v>4.09</v>
      </c>
      <c r="Q9">
        <v>2.83</v>
      </c>
      <c r="R9" s="130" t="s">
        <v>902</v>
      </c>
      <c r="S9">
        <v>27.66</v>
      </c>
      <c r="T9" s="130"/>
      <c r="U9">
        <v>885</v>
      </c>
      <c r="V9">
        <v>886</v>
      </c>
      <c r="W9">
        <v>-0.22</v>
      </c>
      <c r="X9" s="130"/>
    </row>
    <row r="10" spans="1:24" x14ac:dyDescent="0.3">
      <c r="A10" s="130" t="s">
        <v>776</v>
      </c>
      <c r="B10">
        <v>8</v>
      </c>
      <c r="C10" s="130" t="s">
        <v>898</v>
      </c>
      <c r="D10" s="130" t="s">
        <v>6</v>
      </c>
      <c r="E10">
        <v>3.18</v>
      </c>
      <c r="F10">
        <v>4.6100000000000003</v>
      </c>
      <c r="G10">
        <v>32189800</v>
      </c>
      <c r="H10">
        <v>100611</v>
      </c>
      <c r="I10">
        <v>954</v>
      </c>
      <c r="J10">
        <v>39.89</v>
      </c>
      <c r="K10" s="130" t="s">
        <v>910</v>
      </c>
      <c r="M10" s="130"/>
      <c r="N10">
        <v>0.08</v>
      </c>
      <c r="O10">
        <v>4.7699999999999996</v>
      </c>
      <c r="P10">
        <v>8.0299999999999994</v>
      </c>
      <c r="Q10">
        <v>1.53</v>
      </c>
      <c r="R10" s="130"/>
      <c r="S10">
        <v>34.68</v>
      </c>
      <c r="T10" s="130"/>
      <c r="U10">
        <v>811</v>
      </c>
      <c r="V10">
        <v>869</v>
      </c>
      <c r="W10">
        <v>-0.22</v>
      </c>
      <c r="X10" s="130"/>
    </row>
    <row r="11" spans="1:24" x14ac:dyDescent="0.3">
      <c r="A11" s="130" t="s">
        <v>775</v>
      </c>
      <c r="B11">
        <v>9</v>
      </c>
      <c r="C11" s="130" t="s">
        <v>889</v>
      </c>
      <c r="D11" s="130" t="s">
        <v>199</v>
      </c>
      <c r="E11">
        <v>1.24</v>
      </c>
      <c r="F11">
        <v>-0.8</v>
      </c>
      <c r="G11">
        <v>685500</v>
      </c>
      <c r="H11">
        <v>855</v>
      </c>
      <c r="I11">
        <v>392</v>
      </c>
      <c r="K11" s="130" t="s">
        <v>3173</v>
      </c>
      <c r="M11" s="130"/>
      <c r="N11">
        <v>0</v>
      </c>
      <c r="O11">
        <v>0.45</v>
      </c>
      <c r="P11">
        <v>-138.47999999999999</v>
      </c>
      <c r="Q11">
        <v>-13439.49</v>
      </c>
      <c r="R11" s="130"/>
      <c r="S11">
        <v>60.49</v>
      </c>
      <c r="T11" s="130"/>
      <c r="X11" s="130"/>
    </row>
    <row r="12" spans="1:24" x14ac:dyDescent="0.3">
      <c r="A12" s="130" t="s">
        <v>774</v>
      </c>
      <c r="B12">
        <v>10</v>
      </c>
      <c r="C12" s="130" t="s">
        <v>898</v>
      </c>
      <c r="D12" s="130" t="s">
        <v>6</v>
      </c>
      <c r="E12">
        <v>2.02</v>
      </c>
      <c r="F12">
        <v>0</v>
      </c>
      <c r="G12">
        <v>73782300</v>
      </c>
      <c r="H12">
        <v>152795</v>
      </c>
      <c r="I12">
        <v>2713</v>
      </c>
      <c r="K12" s="130" t="s">
        <v>3174</v>
      </c>
      <c r="M12" s="130"/>
      <c r="N12">
        <v>0</v>
      </c>
      <c r="O12">
        <v>-2.17</v>
      </c>
      <c r="P12">
        <v>-9.06</v>
      </c>
      <c r="Q12">
        <v>-39.159999999999997</v>
      </c>
      <c r="R12" s="130"/>
      <c r="S12">
        <v>54.27</v>
      </c>
      <c r="T12" s="130"/>
      <c r="X12" s="130"/>
    </row>
    <row r="13" spans="1:24" x14ac:dyDescent="0.3">
      <c r="A13" s="130" t="s">
        <v>773</v>
      </c>
      <c r="B13">
        <v>11</v>
      </c>
      <c r="C13" s="130" t="s">
        <v>898</v>
      </c>
      <c r="D13" s="130" t="s">
        <v>6</v>
      </c>
      <c r="E13">
        <v>3.42</v>
      </c>
      <c r="F13">
        <v>-1.72</v>
      </c>
      <c r="G13">
        <v>39414400</v>
      </c>
      <c r="H13">
        <v>136326</v>
      </c>
      <c r="I13">
        <v>34802</v>
      </c>
      <c r="J13">
        <v>24.56</v>
      </c>
      <c r="K13" s="130" t="s">
        <v>910</v>
      </c>
      <c r="M13" s="130" t="s">
        <v>904</v>
      </c>
      <c r="N13">
        <v>0.14000000000000001</v>
      </c>
      <c r="O13">
        <v>9.2899999999999991</v>
      </c>
      <c r="P13">
        <v>11.28</v>
      </c>
      <c r="Q13">
        <v>27.24</v>
      </c>
      <c r="R13" s="130" t="s">
        <v>979</v>
      </c>
      <c r="S13">
        <v>22.62</v>
      </c>
      <c r="T13" s="130"/>
      <c r="U13">
        <v>617</v>
      </c>
      <c r="V13">
        <v>567</v>
      </c>
      <c r="X13" s="130"/>
    </row>
    <row r="14" spans="1:24" x14ac:dyDescent="0.3">
      <c r="A14" s="130" t="s">
        <v>772</v>
      </c>
      <c r="B14">
        <v>12</v>
      </c>
      <c r="C14" s="130" t="s">
        <v>898</v>
      </c>
      <c r="D14" s="130" t="s">
        <v>6</v>
      </c>
      <c r="E14">
        <v>2.4</v>
      </c>
      <c r="F14">
        <v>-0.83</v>
      </c>
      <c r="G14">
        <v>196000</v>
      </c>
      <c r="H14">
        <v>474</v>
      </c>
      <c r="I14">
        <v>1440</v>
      </c>
      <c r="J14">
        <v>44.38</v>
      </c>
      <c r="K14" s="130" t="s">
        <v>2105</v>
      </c>
      <c r="M14" s="130" t="s">
        <v>906</v>
      </c>
      <c r="N14">
        <v>0.05</v>
      </c>
      <c r="O14">
        <v>4.6900000000000004</v>
      </c>
      <c r="P14">
        <v>4.95</v>
      </c>
      <c r="Q14">
        <v>1.8</v>
      </c>
      <c r="R14" s="130" t="s">
        <v>1074</v>
      </c>
      <c r="S14">
        <v>24.93</v>
      </c>
      <c r="T14" s="130"/>
      <c r="U14">
        <v>924</v>
      </c>
      <c r="V14">
        <v>894</v>
      </c>
      <c r="X14" s="130"/>
    </row>
    <row r="15" spans="1:24" x14ac:dyDescent="0.3">
      <c r="A15" s="130" t="s">
        <v>771</v>
      </c>
      <c r="B15">
        <v>13</v>
      </c>
      <c r="C15" s="130" t="s">
        <v>889</v>
      </c>
      <c r="D15" s="130" t="s">
        <v>3175</v>
      </c>
      <c r="E15">
        <v>2.06</v>
      </c>
      <c r="F15">
        <v>-0.96</v>
      </c>
      <c r="G15">
        <v>2502500</v>
      </c>
      <c r="H15">
        <v>5165</v>
      </c>
      <c r="I15">
        <v>1360</v>
      </c>
      <c r="J15">
        <v>15.36</v>
      </c>
      <c r="K15" s="130" t="s">
        <v>2872</v>
      </c>
      <c r="M15" s="130" t="s">
        <v>919</v>
      </c>
      <c r="N15">
        <v>0.13</v>
      </c>
      <c r="O15">
        <v>9.8800000000000008</v>
      </c>
      <c r="P15">
        <v>14.84</v>
      </c>
      <c r="Q15">
        <v>6.33</v>
      </c>
      <c r="R15" s="130" t="s">
        <v>3176</v>
      </c>
      <c r="S15">
        <v>36.47</v>
      </c>
      <c r="T15" s="130"/>
      <c r="U15">
        <v>390</v>
      </c>
      <c r="V15">
        <v>389</v>
      </c>
      <c r="W15">
        <v>-0.21</v>
      </c>
      <c r="X15" s="130"/>
    </row>
    <row r="16" spans="1:24" x14ac:dyDescent="0.3">
      <c r="A16" s="130" t="s">
        <v>825</v>
      </c>
      <c r="B16">
        <v>14</v>
      </c>
      <c r="C16" s="130" t="s">
        <v>892</v>
      </c>
      <c r="D16" s="130" t="s">
        <v>6</v>
      </c>
      <c r="E16">
        <v>33.75</v>
      </c>
      <c r="F16">
        <v>-0.74</v>
      </c>
      <c r="G16">
        <v>5274300</v>
      </c>
      <c r="H16">
        <v>181187</v>
      </c>
      <c r="I16">
        <v>5400</v>
      </c>
      <c r="J16">
        <v>54.03</v>
      </c>
      <c r="K16" s="130" t="s">
        <v>3177</v>
      </c>
      <c r="M16" s="130" t="s">
        <v>916</v>
      </c>
      <c r="N16">
        <v>0.62</v>
      </c>
      <c r="O16">
        <v>16.38</v>
      </c>
      <c r="P16">
        <v>16.829999999999998</v>
      </c>
      <c r="Q16">
        <v>19.18</v>
      </c>
      <c r="R16" s="130"/>
      <c r="S16">
        <v>37</v>
      </c>
      <c r="T16" s="130"/>
      <c r="U16">
        <v>652</v>
      </c>
      <c r="V16">
        <v>570</v>
      </c>
      <c r="X16" s="130"/>
    </row>
    <row r="17" spans="1:24" x14ac:dyDescent="0.3">
      <c r="A17" s="130" t="s">
        <v>770</v>
      </c>
      <c r="B17">
        <v>15</v>
      </c>
      <c r="C17" s="130" t="s">
        <v>889</v>
      </c>
      <c r="D17" s="130" t="s">
        <v>6</v>
      </c>
      <c r="E17">
        <v>219</v>
      </c>
      <c r="F17">
        <v>-0.9</v>
      </c>
      <c r="G17">
        <v>6136300</v>
      </c>
      <c r="H17">
        <v>1345590</v>
      </c>
      <c r="I17">
        <v>651290</v>
      </c>
      <c r="J17">
        <v>24.47</v>
      </c>
      <c r="K17" s="130" t="s">
        <v>3178</v>
      </c>
      <c r="M17" s="130" t="s">
        <v>1726</v>
      </c>
      <c r="N17">
        <v>9.16</v>
      </c>
      <c r="O17">
        <v>10.82</v>
      </c>
      <c r="P17">
        <v>38.020000000000003</v>
      </c>
      <c r="Q17">
        <v>15.19</v>
      </c>
      <c r="R17" s="130" t="s">
        <v>3179</v>
      </c>
      <c r="S17">
        <v>36.22</v>
      </c>
      <c r="T17" s="130"/>
      <c r="U17">
        <v>358</v>
      </c>
      <c r="V17">
        <v>511</v>
      </c>
      <c r="W17">
        <v>-4.83</v>
      </c>
      <c r="X17" s="130"/>
    </row>
    <row r="18" spans="1:24" x14ac:dyDescent="0.3">
      <c r="A18" s="130" t="s">
        <v>769</v>
      </c>
      <c r="B18">
        <v>16</v>
      </c>
      <c r="C18" s="130" t="s">
        <v>889</v>
      </c>
      <c r="D18" s="130" t="s">
        <v>6</v>
      </c>
      <c r="E18">
        <v>191</v>
      </c>
      <c r="F18">
        <v>1.06</v>
      </c>
      <c r="G18">
        <v>623600</v>
      </c>
      <c r="H18">
        <v>118855</v>
      </c>
      <c r="I18">
        <v>47750</v>
      </c>
      <c r="J18">
        <v>12.25</v>
      </c>
      <c r="K18" s="130" t="s">
        <v>1524</v>
      </c>
      <c r="M18" s="130" t="s">
        <v>973</v>
      </c>
      <c r="N18">
        <v>15.3</v>
      </c>
      <c r="O18">
        <v>7.57</v>
      </c>
      <c r="P18">
        <v>22.28</v>
      </c>
      <c r="Q18">
        <v>18.489999999999998</v>
      </c>
      <c r="R18" s="130" t="s">
        <v>3000</v>
      </c>
      <c r="S18">
        <v>30.86</v>
      </c>
      <c r="T18" s="130"/>
      <c r="U18">
        <v>235</v>
      </c>
      <c r="V18">
        <v>414</v>
      </c>
      <c r="W18">
        <v>1.37</v>
      </c>
      <c r="X18" s="130"/>
    </row>
    <row r="19" spans="1:24" x14ac:dyDescent="0.3">
      <c r="A19" s="130" t="s">
        <v>768</v>
      </c>
      <c r="B19">
        <v>17</v>
      </c>
      <c r="C19" s="130" t="s">
        <v>889</v>
      </c>
      <c r="D19" s="130" t="s">
        <v>6</v>
      </c>
      <c r="E19">
        <v>1.24</v>
      </c>
      <c r="F19">
        <v>-1.59</v>
      </c>
      <c r="G19">
        <v>18444600</v>
      </c>
      <c r="H19">
        <v>22405</v>
      </c>
      <c r="I19">
        <v>1984</v>
      </c>
      <c r="J19">
        <v>42.05</v>
      </c>
      <c r="K19" s="130" t="s">
        <v>2167</v>
      </c>
      <c r="L19">
        <v>3.18</v>
      </c>
      <c r="M19" s="130" t="s">
        <v>896</v>
      </c>
      <c r="N19">
        <v>0.03</v>
      </c>
      <c r="O19">
        <v>5.0199999999999996</v>
      </c>
      <c r="P19">
        <v>9.2899999999999991</v>
      </c>
      <c r="Q19">
        <v>25.37</v>
      </c>
      <c r="R19" s="130" t="s">
        <v>3180</v>
      </c>
      <c r="S19">
        <v>20.6</v>
      </c>
      <c r="T19" s="130"/>
      <c r="U19">
        <v>770</v>
      </c>
      <c r="V19">
        <v>852</v>
      </c>
      <c r="W19">
        <v>0.01</v>
      </c>
      <c r="X19" s="130"/>
    </row>
    <row r="20" spans="1:24" x14ac:dyDescent="0.3">
      <c r="A20" s="130" t="s">
        <v>767</v>
      </c>
      <c r="B20">
        <v>18</v>
      </c>
      <c r="C20" s="130" t="s">
        <v>898</v>
      </c>
      <c r="D20" s="130" t="s">
        <v>6</v>
      </c>
      <c r="E20">
        <v>10.8</v>
      </c>
      <c r="F20">
        <v>-0.92</v>
      </c>
      <c r="G20">
        <v>1200</v>
      </c>
      <c r="H20">
        <v>13</v>
      </c>
      <c r="I20">
        <v>492</v>
      </c>
      <c r="J20">
        <v>11.1</v>
      </c>
      <c r="K20" s="130" t="s">
        <v>1049</v>
      </c>
      <c r="M20" s="130"/>
      <c r="N20">
        <v>0.97</v>
      </c>
      <c r="O20">
        <v>3.11</v>
      </c>
      <c r="P20">
        <v>3.76</v>
      </c>
      <c r="Q20">
        <v>0.89</v>
      </c>
      <c r="R20" s="130"/>
      <c r="S20">
        <v>38.89</v>
      </c>
      <c r="T20" s="130"/>
      <c r="U20">
        <v>616</v>
      </c>
      <c r="V20">
        <v>617</v>
      </c>
      <c r="W20">
        <v>-0.08</v>
      </c>
      <c r="X20" s="130"/>
    </row>
    <row r="21" spans="1:24" x14ac:dyDescent="0.3">
      <c r="A21" s="130" t="s">
        <v>766</v>
      </c>
      <c r="B21">
        <v>19</v>
      </c>
      <c r="C21" s="130" t="s">
        <v>889</v>
      </c>
      <c r="D21" s="130" t="s">
        <v>6</v>
      </c>
      <c r="E21">
        <v>3.26</v>
      </c>
      <c r="F21">
        <v>-0.61</v>
      </c>
      <c r="G21">
        <v>2751800</v>
      </c>
      <c r="H21">
        <v>8996</v>
      </c>
      <c r="I21">
        <v>3152</v>
      </c>
      <c r="J21">
        <v>8.56</v>
      </c>
      <c r="K21" s="130" t="s">
        <v>1006</v>
      </c>
      <c r="M21" s="130" t="s">
        <v>913</v>
      </c>
      <c r="N21">
        <v>0.38</v>
      </c>
      <c r="O21">
        <v>7.83</v>
      </c>
      <c r="P21">
        <v>18.82</v>
      </c>
      <c r="Q21">
        <v>3.1</v>
      </c>
      <c r="R21" s="130" t="s">
        <v>3181</v>
      </c>
      <c r="S21">
        <v>44.39</v>
      </c>
      <c r="T21" s="130"/>
      <c r="U21">
        <v>200</v>
      </c>
      <c r="V21">
        <v>349</v>
      </c>
      <c r="W21">
        <v>0.25</v>
      </c>
      <c r="X21" s="130"/>
    </row>
    <row r="22" spans="1:24" x14ac:dyDescent="0.3">
      <c r="A22" s="130" t="s">
        <v>765</v>
      </c>
      <c r="B22">
        <v>20</v>
      </c>
      <c r="C22" s="130" t="s">
        <v>889</v>
      </c>
      <c r="D22" s="130" t="s">
        <v>6</v>
      </c>
      <c r="E22">
        <v>26.25</v>
      </c>
      <c r="F22">
        <v>0.96</v>
      </c>
      <c r="G22">
        <v>1431000</v>
      </c>
      <c r="H22">
        <v>37278</v>
      </c>
      <c r="I22">
        <v>9315</v>
      </c>
      <c r="J22">
        <v>9.1999999999999993</v>
      </c>
      <c r="K22" s="130" t="s">
        <v>1009</v>
      </c>
      <c r="M22" s="130" t="s">
        <v>1733</v>
      </c>
      <c r="N22">
        <v>2.94</v>
      </c>
      <c r="O22">
        <v>6.35</v>
      </c>
      <c r="P22">
        <v>13.11</v>
      </c>
      <c r="Q22">
        <v>6.01</v>
      </c>
      <c r="R22" s="130" t="s">
        <v>2173</v>
      </c>
      <c r="S22">
        <v>49.07</v>
      </c>
      <c r="T22" s="130"/>
      <c r="U22">
        <v>322</v>
      </c>
      <c r="V22">
        <v>416</v>
      </c>
      <c r="W22">
        <v>0.42</v>
      </c>
      <c r="X22" s="130"/>
    </row>
    <row r="23" spans="1:24" x14ac:dyDescent="0.3">
      <c r="A23" s="130" t="s">
        <v>764</v>
      </c>
      <c r="B23">
        <v>21</v>
      </c>
      <c r="C23" s="130" t="s">
        <v>889</v>
      </c>
      <c r="D23" s="130" t="s">
        <v>6</v>
      </c>
      <c r="E23">
        <v>16.8</v>
      </c>
      <c r="F23">
        <v>0.6</v>
      </c>
      <c r="G23">
        <v>183200</v>
      </c>
      <c r="H23">
        <v>3037</v>
      </c>
      <c r="I23">
        <v>2518</v>
      </c>
      <c r="J23">
        <v>12.62</v>
      </c>
      <c r="K23" s="130" t="s">
        <v>998</v>
      </c>
      <c r="L23">
        <v>0.19</v>
      </c>
      <c r="M23" s="130" t="s">
        <v>891</v>
      </c>
      <c r="N23">
        <v>1.31</v>
      </c>
      <c r="O23">
        <v>12.2</v>
      </c>
      <c r="P23">
        <v>11.73</v>
      </c>
      <c r="Q23">
        <v>14.49</v>
      </c>
      <c r="R23" s="130" t="s">
        <v>921</v>
      </c>
      <c r="S23">
        <v>59.88</v>
      </c>
      <c r="T23" s="130"/>
      <c r="U23">
        <v>430</v>
      </c>
      <c r="V23">
        <v>313</v>
      </c>
      <c r="W23">
        <v>-1.1299999999999999</v>
      </c>
      <c r="X23" s="130"/>
    </row>
    <row r="24" spans="1:24" x14ac:dyDescent="0.3">
      <c r="A24" s="130" t="s">
        <v>763</v>
      </c>
      <c r="B24">
        <v>22</v>
      </c>
      <c r="C24" s="130" t="s">
        <v>889</v>
      </c>
      <c r="D24" s="130" t="s">
        <v>6</v>
      </c>
      <c r="E24">
        <v>6.9</v>
      </c>
      <c r="F24">
        <v>0</v>
      </c>
      <c r="G24">
        <v>811200</v>
      </c>
      <c r="H24">
        <v>5609</v>
      </c>
      <c r="I24">
        <v>4830</v>
      </c>
      <c r="J24">
        <v>8.75</v>
      </c>
      <c r="K24" s="130" t="s">
        <v>938</v>
      </c>
      <c r="M24" s="130" t="s">
        <v>930</v>
      </c>
      <c r="N24">
        <v>0.79</v>
      </c>
      <c r="O24">
        <v>20.63</v>
      </c>
      <c r="P24">
        <v>21.68</v>
      </c>
      <c r="Q24">
        <v>7.97</v>
      </c>
      <c r="R24" s="130" t="s">
        <v>3182</v>
      </c>
      <c r="S24">
        <v>49.2</v>
      </c>
      <c r="T24" s="130"/>
      <c r="U24">
        <v>176</v>
      </c>
      <c r="V24">
        <v>123</v>
      </c>
      <c r="W24">
        <v>0.54</v>
      </c>
      <c r="X24" s="130"/>
    </row>
    <row r="25" spans="1:24" x14ac:dyDescent="0.3">
      <c r="A25" s="130" t="s">
        <v>762</v>
      </c>
      <c r="B25">
        <v>23</v>
      </c>
      <c r="C25" s="130" t="s">
        <v>889</v>
      </c>
      <c r="D25" s="130" t="s">
        <v>6</v>
      </c>
      <c r="E25">
        <v>4.46</v>
      </c>
      <c r="F25">
        <v>-1.33</v>
      </c>
      <c r="G25">
        <v>2353900</v>
      </c>
      <c r="H25">
        <v>10547</v>
      </c>
      <c r="I25">
        <v>5834</v>
      </c>
      <c r="J25">
        <v>11.22</v>
      </c>
      <c r="K25" s="130" t="s">
        <v>2164</v>
      </c>
      <c r="M25" s="130" t="s">
        <v>888</v>
      </c>
      <c r="N25">
        <v>0.4</v>
      </c>
      <c r="O25">
        <v>21</v>
      </c>
      <c r="P25">
        <v>25.49</v>
      </c>
      <c r="Q25">
        <v>6.16</v>
      </c>
      <c r="R25" s="130" t="s">
        <v>2918</v>
      </c>
      <c r="S25">
        <v>26</v>
      </c>
      <c r="T25" s="130"/>
      <c r="U25">
        <v>199</v>
      </c>
      <c r="V25">
        <v>168</v>
      </c>
      <c r="W25">
        <v>-0.14000000000000001</v>
      </c>
      <c r="X25" s="130"/>
    </row>
    <row r="26" spans="1:24" x14ac:dyDescent="0.3">
      <c r="A26" s="130" t="s">
        <v>761</v>
      </c>
      <c r="B26">
        <v>24</v>
      </c>
      <c r="C26" s="130" t="s">
        <v>889</v>
      </c>
      <c r="D26" s="130" t="s">
        <v>6</v>
      </c>
      <c r="E26">
        <v>2.16</v>
      </c>
      <c r="F26">
        <v>3.85</v>
      </c>
      <c r="G26">
        <v>2197000</v>
      </c>
      <c r="H26">
        <v>4703</v>
      </c>
      <c r="I26">
        <v>13640</v>
      </c>
      <c r="J26">
        <v>234.72</v>
      </c>
      <c r="K26" s="130" t="s">
        <v>2288</v>
      </c>
      <c r="M26" s="130" t="s">
        <v>919</v>
      </c>
      <c r="N26">
        <v>0.01</v>
      </c>
      <c r="O26">
        <v>2.5299999999999998</v>
      </c>
      <c r="P26">
        <v>1.69</v>
      </c>
      <c r="Q26">
        <v>6.31</v>
      </c>
      <c r="R26" s="130" t="s">
        <v>897</v>
      </c>
      <c r="S26">
        <v>25.61</v>
      </c>
      <c r="T26" s="130"/>
      <c r="U26">
        <v>1090</v>
      </c>
      <c r="V26">
        <v>1076</v>
      </c>
      <c r="W26">
        <v>8.93</v>
      </c>
      <c r="X26" s="130"/>
    </row>
    <row r="27" spans="1:24" x14ac:dyDescent="0.3">
      <c r="A27" s="130" t="s">
        <v>760</v>
      </c>
      <c r="B27">
        <v>25</v>
      </c>
      <c r="C27" s="130" t="s">
        <v>889</v>
      </c>
      <c r="D27" s="130" t="s">
        <v>3183</v>
      </c>
      <c r="E27">
        <v>6.2</v>
      </c>
      <c r="F27">
        <v>1.64</v>
      </c>
      <c r="G27">
        <v>24040700</v>
      </c>
      <c r="H27">
        <v>150731</v>
      </c>
      <c r="I27">
        <v>6396</v>
      </c>
      <c r="J27">
        <v>12.24</v>
      </c>
      <c r="K27" s="130" t="s">
        <v>2886</v>
      </c>
      <c r="M27" s="130" t="s">
        <v>1013</v>
      </c>
      <c r="N27">
        <v>0.51</v>
      </c>
      <c r="O27">
        <v>9.31</v>
      </c>
      <c r="P27">
        <v>18.399999999999999</v>
      </c>
      <c r="Q27">
        <v>6.93</v>
      </c>
      <c r="R27" s="130" t="s">
        <v>2294</v>
      </c>
      <c r="S27">
        <v>71.98</v>
      </c>
      <c r="T27" s="130"/>
      <c r="U27">
        <v>292</v>
      </c>
      <c r="V27">
        <v>378</v>
      </c>
      <c r="W27">
        <v>31.82</v>
      </c>
      <c r="X27" s="130"/>
    </row>
    <row r="28" spans="1:24" x14ac:dyDescent="0.3">
      <c r="A28" s="130" t="s">
        <v>759</v>
      </c>
      <c r="B28">
        <v>26</v>
      </c>
      <c r="C28" s="130" t="s">
        <v>889</v>
      </c>
      <c r="D28" s="130" t="s">
        <v>6</v>
      </c>
      <c r="E28">
        <v>17.8</v>
      </c>
      <c r="F28">
        <v>0</v>
      </c>
      <c r="G28">
        <v>208900</v>
      </c>
      <c r="H28">
        <v>3725</v>
      </c>
      <c r="I28">
        <v>7832</v>
      </c>
      <c r="J28">
        <v>20.12</v>
      </c>
      <c r="K28" s="130" t="s">
        <v>1020</v>
      </c>
      <c r="L28">
        <v>1.03</v>
      </c>
      <c r="M28" s="130" t="s">
        <v>912</v>
      </c>
      <c r="N28">
        <v>0.88</v>
      </c>
      <c r="O28">
        <v>4.68</v>
      </c>
      <c r="P28">
        <v>9.2799999999999994</v>
      </c>
      <c r="Q28">
        <v>3.45</v>
      </c>
      <c r="R28" s="130" t="s">
        <v>2382</v>
      </c>
      <c r="S28">
        <v>39.549999999999997</v>
      </c>
      <c r="T28" s="130"/>
      <c r="U28">
        <v>612</v>
      </c>
      <c r="V28">
        <v>714</v>
      </c>
      <c r="W28">
        <v>0.02</v>
      </c>
      <c r="X28" s="130"/>
    </row>
    <row r="29" spans="1:24" x14ac:dyDescent="0.3">
      <c r="A29" s="130" t="s">
        <v>758</v>
      </c>
      <c r="B29">
        <v>27</v>
      </c>
      <c r="C29" s="130" t="s">
        <v>889</v>
      </c>
      <c r="D29" s="130" t="s">
        <v>6</v>
      </c>
      <c r="E29">
        <v>0.67</v>
      </c>
      <c r="F29">
        <v>4.6900000000000004</v>
      </c>
      <c r="G29">
        <v>137772300</v>
      </c>
      <c r="H29">
        <v>90918</v>
      </c>
      <c r="I29">
        <v>3183</v>
      </c>
      <c r="K29" s="130" t="s">
        <v>2095</v>
      </c>
      <c r="M29" s="130"/>
      <c r="N29">
        <v>0</v>
      </c>
      <c r="O29">
        <v>-9.27</v>
      </c>
      <c r="P29">
        <v>-12.98</v>
      </c>
      <c r="Q29">
        <v>-25.58</v>
      </c>
      <c r="R29" s="130"/>
      <c r="S29">
        <v>66.92</v>
      </c>
      <c r="T29" s="130"/>
      <c r="X29" s="130"/>
    </row>
    <row r="30" spans="1:24" x14ac:dyDescent="0.3">
      <c r="A30" s="130" t="s">
        <v>757</v>
      </c>
      <c r="B30">
        <v>28</v>
      </c>
      <c r="C30" s="130" t="s">
        <v>898</v>
      </c>
      <c r="D30" s="130" t="s">
        <v>6</v>
      </c>
      <c r="E30">
        <v>2.44</v>
      </c>
      <c r="F30">
        <v>11.93</v>
      </c>
      <c r="G30">
        <v>17406000</v>
      </c>
      <c r="H30">
        <v>41381</v>
      </c>
      <c r="I30">
        <v>986</v>
      </c>
      <c r="J30">
        <v>15.9</v>
      </c>
      <c r="K30" s="130" t="s">
        <v>1020</v>
      </c>
      <c r="M30" s="130" t="s">
        <v>904</v>
      </c>
      <c r="N30">
        <v>0.15</v>
      </c>
      <c r="O30">
        <v>11.7</v>
      </c>
      <c r="P30">
        <v>11.23</v>
      </c>
      <c r="Q30">
        <v>12.94</v>
      </c>
      <c r="R30" s="130" t="s">
        <v>995</v>
      </c>
      <c r="S30">
        <v>48.51</v>
      </c>
      <c r="T30" s="130"/>
      <c r="U30">
        <v>493</v>
      </c>
      <c r="V30">
        <v>377</v>
      </c>
      <c r="W30">
        <v>-2.92</v>
      </c>
      <c r="X30" s="130"/>
    </row>
    <row r="31" spans="1:24" x14ac:dyDescent="0.3">
      <c r="A31" s="130" t="s">
        <v>756</v>
      </c>
      <c r="B31">
        <v>29</v>
      </c>
      <c r="C31" s="130" t="s">
        <v>889</v>
      </c>
      <c r="D31" s="130" t="s">
        <v>6</v>
      </c>
      <c r="E31">
        <v>1.0900000000000001</v>
      </c>
      <c r="F31">
        <v>-0.91</v>
      </c>
      <c r="G31">
        <v>21009900</v>
      </c>
      <c r="H31">
        <v>22844</v>
      </c>
      <c r="I31">
        <v>1604</v>
      </c>
      <c r="J31">
        <v>13.06</v>
      </c>
      <c r="K31" s="130" t="s">
        <v>1022</v>
      </c>
      <c r="M31" s="130"/>
      <c r="N31">
        <v>0.08</v>
      </c>
      <c r="O31">
        <v>8.9700000000000006</v>
      </c>
      <c r="P31">
        <v>11.02</v>
      </c>
      <c r="Q31">
        <v>5.59</v>
      </c>
      <c r="R31" s="130"/>
      <c r="S31">
        <v>64.849999999999994</v>
      </c>
      <c r="T31" s="130"/>
      <c r="U31">
        <v>448</v>
      </c>
      <c r="V31">
        <v>400</v>
      </c>
      <c r="W31">
        <v>-0.04</v>
      </c>
      <c r="X31" s="130"/>
    </row>
    <row r="32" spans="1:24" x14ac:dyDescent="0.3">
      <c r="A32" s="130" t="s">
        <v>755</v>
      </c>
      <c r="B32">
        <v>30</v>
      </c>
      <c r="C32" s="130" t="s">
        <v>898</v>
      </c>
      <c r="D32" s="130" t="s">
        <v>6</v>
      </c>
      <c r="E32">
        <v>2.82</v>
      </c>
      <c r="F32">
        <v>-0.7</v>
      </c>
      <c r="G32">
        <v>937100</v>
      </c>
      <c r="H32">
        <v>2645</v>
      </c>
      <c r="I32">
        <v>1894</v>
      </c>
      <c r="K32" s="130" t="s">
        <v>1044</v>
      </c>
      <c r="M32" s="130"/>
      <c r="N32">
        <v>0</v>
      </c>
      <c r="O32">
        <v>1.86</v>
      </c>
      <c r="P32">
        <v>-5.42</v>
      </c>
      <c r="Q32">
        <v>-13.42</v>
      </c>
      <c r="R32" s="130" t="s">
        <v>1023</v>
      </c>
      <c r="S32">
        <v>27.52</v>
      </c>
      <c r="T32" s="130"/>
      <c r="X32" s="130"/>
    </row>
    <row r="33" spans="1:24" x14ac:dyDescent="0.3">
      <c r="A33" s="130" t="s">
        <v>754</v>
      </c>
      <c r="B33">
        <v>31</v>
      </c>
      <c r="C33" s="130" t="s">
        <v>889</v>
      </c>
      <c r="D33" s="130" t="s">
        <v>6</v>
      </c>
      <c r="E33">
        <v>1.76</v>
      </c>
      <c r="F33">
        <v>1.1499999999999999</v>
      </c>
      <c r="G33">
        <v>918500</v>
      </c>
      <c r="H33">
        <v>1611</v>
      </c>
      <c r="I33">
        <v>1056</v>
      </c>
      <c r="J33">
        <v>47.53</v>
      </c>
      <c r="K33" s="130" t="s">
        <v>1612</v>
      </c>
      <c r="M33" s="130" t="s">
        <v>930</v>
      </c>
      <c r="N33">
        <v>0.04</v>
      </c>
      <c r="O33">
        <v>2.78</v>
      </c>
      <c r="P33">
        <v>2.76</v>
      </c>
      <c r="Q33">
        <v>3.71</v>
      </c>
      <c r="R33" s="130" t="s">
        <v>2165</v>
      </c>
      <c r="S33">
        <v>34.44</v>
      </c>
      <c r="T33" s="130"/>
      <c r="U33">
        <v>991</v>
      </c>
      <c r="V33">
        <v>979</v>
      </c>
      <c r="W33">
        <v>2.19</v>
      </c>
      <c r="X33" s="130"/>
    </row>
    <row r="34" spans="1:24" x14ac:dyDescent="0.3">
      <c r="A34" s="130" t="s">
        <v>3184</v>
      </c>
      <c r="B34">
        <v>32</v>
      </c>
      <c r="C34" s="130" t="s">
        <v>892</v>
      </c>
      <c r="D34" s="130" t="s">
        <v>6</v>
      </c>
      <c r="E34">
        <v>0</v>
      </c>
      <c r="F34">
        <v>0</v>
      </c>
      <c r="G34">
        <v>0</v>
      </c>
      <c r="H34">
        <v>0</v>
      </c>
      <c r="I34">
        <v>0</v>
      </c>
      <c r="K34" s="130"/>
      <c r="M34" s="130"/>
      <c r="N34">
        <v>0</v>
      </c>
      <c r="R34" s="130"/>
      <c r="T34" s="130"/>
      <c r="X34" s="130"/>
    </row>
    <row r="35" spans="1:24" x14ac:dyDescent="0.3">
      <c r="A35" s="130" t="s">
        <v>753</v>
      </c>
      <c r="B35">
        <v>33</v>
      </c>
      <c r="C35" s="130" t="s">
        <v>898</v>
      </c>
      <c r="D35" s="130" t="s">
        <v>6</v>
      </c>
      <c r="E35">
        <v>2.44</v>
      </c>
      <c r="F35">
        <v>0</v>
      </c>
      <c r="G35">
        <v>898600</v>
      </c>
      <c r="H35">
        <v>2184</v>
      </c>
      <c r="I35">
        <v>2763</v>
      </c>
      <c r="K35" s="130" t="s">
        <v>965</v>
      </c>
      <c r="M35" s="130"/>
      <c r="N35">
        <v>0</v>
      </c>
      <c r="O35">
        <v>-0.18</v>
      </c>
      <c r="P35">
        <v>-5.53</v>
      </c>
      <c r="Q35">
        <v>-7.92</v>
      </c>
      <c r="R35" s="130" t="s">
        <v>2862</v>
      </c>
      <c r="S35">
        <v>29.63</v>
      </c>
      <c r="T35" s="130"/>
      <c r="X35" s="130"/>
    </row>
    <row r="36" spans="1:24" x14ac:dyDescent="0.3">
      <c r="A36" s="130" t="s">
        <v>752</v>
      </c>
      <c r="B36">
        <v>34</v>
      </c>
      <c r="C36" s="130" t="s">
        <v>898</v>
      </c>
      <c r="D36" s="130" t="s">
        <v>6</v>
      </c>
      <c r="E36">
        <v>184.5</v>
      </c>
      <c r="F36">
        <v>-0.81</v>
      </c>
      <c r="G36">
        <v>300</v>
      </c>
      <c r="H36">
        <v>55</v>
      </c>
      <c r="I36">
        <v>7970</v>
      </c>
      <c r="J36">
        <v>11.1</v>
      </c>
      <c r="K36" s="130" t="s">
        <v>2160</v>
      </c>
      <c r="L36">
        <v>0.14000000000000001</v>
      </c>
      <c r="M36" s="130" t="s">
        <v>932</v>
      </c>
      <c r="N36">
        <v>16.8</v>
      </c>
      <c r="O36">
        <v>12.93</v>
      </c>
      <c r="P36">
        <v>12.17</v>
      </c>
      <c r="Q36">
        <v>13.65</v>
      </c>
      <c r="R36" s="130" t="s">
        <v>2391</v>
      </c>
      <c r="S36">
        <v>21.37</v>
      </c>
      <c r="T36" s="130"/>
      <c r="U36">
        <v>376</v>
      </c>
      <c r="V36">
        <v>250</v>
      </c>
      <c r="W36">
        <v>19.75</v>
      </c>
      <c r="X36" s="130"/>
    </row>
    <row r="37" spans="1:24" x14ac:dyDescent="0.3">
      <c r="A37" s="130" t="s">
        <v>751</v>
      </c>
      <c r="B37">
        <v>35</v>
      </c>
      <c r="C37" s="130" t="s">
        <v>889</v>
      </c>
      <c r="D37" s="130" t="s">
        <v>6</v>
      </c>
      <c r="E37">
        <v>5.15</v>
      </c>
      <c r="F37">
        <v>0.98</v>
      </c>
      <c r="G37">
        <v>274100</v>
      </c>
      <c r="H37">
        <v>1404</v>
      </c>
      <c r="I37">
        <v>2667</v>
      </c>
      <c r="J37">
        <v>18.79</v>
      </c>
      <c r="K37" s="130" t="s">
        <v>1017</v>
      </c>
      <c r="M37" s="130" t="s">
        <v>933</v>
      </c>
      <c r="N37">
        <v>0.27</v>
      </c>
      <c r="O37">
        <v>5.68</v>
      </c>
      <c r="P37">
        <v>6.31</v>
      </c>
      <c r="Q37">
        <v>7.11</v>
      </c>
      <c r="R37" s="130" t="s">
        <v>3185</v>
      </c>
      <c r="S37">
        <v>35.340000000000003</v>
      </c>
      <c r="T37" s="130"/>
      <c r="U37">
        <v>682</v>
      </c>
      <c r="V37">
        <v>636</v>
      </c>
      <c r="W37">
        <v>0.5</v>
      </c>
      <c r="X37" s="130"/>
    </row>
    <row r="38" spans="1:24" x14ac:dyDescent="0.3">
      <c r="A38" s="130" t="s">
        <v>750</v>
      </c>
      <c r="B38">
        <v>36</v>
      </c>
      <c r="C38" s="130" t="s">
        <v>889</v>
      </c>
      <c r="D38" s="130" t="s">
        <v>6</v>
      </c>
      <c r="E38">
        <v>4.9800000000000004</v>
      </c>
      <c r="F38">
        <v>0.4</v>
      </c>
      <c r="G38">
        <v>13324200</v>
      </c>
      <c r="H38">
        <v>66110</v>
      </c>
      <c r="I38">
        <v>5158</v>
      </c>
      <c r="J38">
        <v>16.559999999999999</v>
      </c>
      <c r="K38" s="130" t="s">
        <v>3186</v>
      </c>
      <c r="L38">
        <v>1.43</v>
      </c>
      <c r="M38" s="130" t="s">
        <v>935</v>
      </c>
      <c r="N38">
        <v>0.3</v>
      </c>
      <c r="O38">
        <v>11.53</v>
      </c>
      <c r="P38">
        <v>19.72</v>
      </c>
      <c r="Q38">
        <v>39.54</v>
      </c>
      <c r="R38" s="130" t="s">
        <v>893</v>
      </c>
      <c r="S38">
        <v>44.65</v>
      </c>
      <c r="T38" s="130"/>
      <c r="U38">
        <v>356</v>
      </c>
      <c r="V38">
        <v>404</v>
      </c>
      <c r="W38">
        <v>0.35</v>
      </c>
      <c r="X38" s="130"/>
    </row>
    <row r="39" spans="1:24" x14ac:dyDescent="0.3">
      <c r="A39" s="130" t="s">
        <v>749</v>
      </c>
      <c r="B39">
        <v>37</v>
      </c>
      <c r="C39" s="130" t="s">
        <v>889</v>
      </c>
      <c r="D39" s="130" t="s">
        <v>6</v>
      </c>
      <c r="E39">
        <v>5.95</v>
      </c>
      <c r="F39">
        <v>-0.83</v>
      </c>
      <c r="G39">
        <v>3500</v>
      </c>
      <c r="H39">
        <v>21</v>
      </c>
      <c r="I39">
        <v>5940</v>
      </c>
      <c r="J39">
        <v>16.04</v>
      </c>
      <c r="K39" s="130" t="s">
        <v>928</v>
      </c>
      <c r="M39" s="130" t="s">
        <v>937</v>
      </c>
      <c r="N39">
        <v>0.37</v>
      </c>
      <c r="O39">
        <v>6.79</v>
      </c>
      <c r="P39">
        <v>8.76</v>
      </c>
      <c r="Q39">
        <v>10.58</v>
      </c>
      <c r="R39" s="130" t="s">
        <v>3187</v>
      </c>
      <c r="S39">
        <v>18.059999999999999</v>
      </c>
      <c r="T39" s="130"/>
      <c r="U39">
        <v>572</v>
      </c>
      <c r="V39">
        <v>543</v>
      </c>
      <c r="W39">
        <v>-0.28000000000000003</v>
      </c>
      <c r="X39" s="130"/>
    </row>
    <row r="40" spans="1:24" x14ac:dyDescent="0.3">
      <c r="A40" s="130" t="s">
        <v>748</v>
      </c>
      <c r="B40">
        <v>38</v>
      </c>
      <c r="C40" s="130" t="s">
        <v>889</v>
      </c>
      <c r="D40" s="130" t="s">
        <v>6</v>
      </c>
      <c r="E40">
        <v>20.5</v>
      </c>
      <c r="F40">
        <v>0</v>
      </c>
      <c r="G40">
        <v>7622300</v>
      </c>
      <c r="H40">
        <v>157081</v>
      </c>
      <c r="I40">
        <v>23575</v>
      </c>
      <c r="J40">
        <v>21.85</v>
      </c>
      <c r="K40" s="130" t="s">
        <v>1048</v>
      </c>
      <c r="M40" s="130" t="s">
        <v>913</v>
      </c>
      <c r="N40">
        <v>0.92</v>
      </c>
      <c r="O40">
        <v>4.91</v>
      </c>
      <c r="P40">
        <v>6.75</v>
      </c>
      <c r="Q40">
        <v>31.18</v>
      </c>
      <c r="R40" s="130" t="s">
        <v>901</v>
      </c>
      <c r="S40">
        <v>72.97</v>
      </c>
      <c r="T40" s="130"/>
      <c r="U40">
        <v>710</v>
      </c>
      <c r="V40">
        <v>721</v>
      </c>
      <c r="W40">
        <v>1.5</v>
      </c>
      <c r="X40" s="130"/>
    </row>
    <row r="41" spans="1:24" x14ac:dyDescent="0.3">
      <c r="A41" s="130" t="s">
        <v>747</v>
      </c>
      <c r="B41">
        <v>39</v>
      </c>
      <c r="C41" s="130" t="s">
        <v>889</v>
      </c>
      <c r="D41" s="130" t="s">
        <v>6</v>
      </c>
      <c r="E41">
        <v>7.1</v>
      </c>
      <c r="F41">
        <v>-1.39</v>
      </c>
      <c r="G41">
        <v>619800</v>
      </c>
      <c r="H41">
        <v>4433</v>
      </c>
      <c r="I41">
        <v>6639</v>
      </c>
      <c r="J41">
        <v>86.94</v>
      </c>
      <c r="K41" s="130" t="s">
        <v>1007</v>
      </c>
      <c r="M41" s="130"/>
      <c r="N41">
        <v>0.08</v>
      </c>
      <c r="O41">
        <v>2.6</v>
      </c>
      <c r="P41">
        <v>2.39</v>
      </c>
      <c r="Q41">
        <v>34.68</v>
      </c>
      <c r="R41" s="130"/>
      <c r="S41">
        <v>25.95</v>
      </c>
      <c r="T41" s="130"/>
      <c r="U41">
        <v>1056</v>
      </c>
      <c r="V41">
        <v>1052</v>
      </c>
      <c r="W41">
        <v>0.78</v>
      </c>
      <c r="X41" s="130"/>
    </row>
    <row r="42" spans="1:24" x14ac:dyDescent="0.3">
      <c r="A42" s="130" t="s">
        <v>746</v>
      </c>
      <c r="B42">
        <v>40</v>
      </c>
      <c r="C42" s="130" t="s">
        <v>898</v>
      </c>
      <c r="D42" s="130" t="s">
        <v>6</v>
      </c>
      <c r="E42">
        <v>5.15</v>
      </c>
      <c r="F42">
        <v>0.98</v>
      </c>
      <c r="G42">
        <v>729200</v>
      </c>
      <c r="H42">
        <v>3700</v>
      </c>
      <c r="I42">
        <v>2472</v>
      </c>
      <c r="J42">
        <v>3.09</v>
      </c>
      <c r="K42" s="130" t="s">
        <v>945</v>
      </c>
      <c r="M42" s="130" t="s">
        <v>940</v>
      </c>
      <c r="N42">
        <v>1.68</v>
      </c>
      <c r="O42">
        <v>24.51</v>
      </c>
      <c r="P42">
        <v>32.29</v>
      </c>
      <c r="Q42">
        <v>12.85</v>
      </c>
      <c r="R42" s="130" t="s">
        <v>1737</v>
      </c>
      <c r="S42">
        <v>27.95</v>
      </c>
      <c r="T42" s="130"/>
      <c r="U42">
        <v>46</v>
      </c>
      <c r="V42">
        <v>38</v>
      </c>
      <c r="W42">
        <v>-0.02</v>
      </c>
      <c r="X42" s="130"/>
    </row>
    <row r="43" spans="1:24" x14ac:dyDescent="0.3">
      <c r="A43" s="130" t="s">
        <v>2137</v>
      </c>
      <c r="B43">
        <v>41</v>
      </c>
      <c r="C43" s="130" t="s">
        <v>892</v>
      </c>
      <c r="D43" s="130" t="s">
        <v>6</v>
      </c>
      <c r="E43">
        <v>6.7</v>
      </c>
      <c r="F43">
        <v>2.29</v>
      </c>
      <c r="G43">
        <v>11148900</v>
      </c>
      <c r="H43">
        <v>74031</v>
      </c>
      <c r="I43">
        <v>4020</v>
      </c>
      <c r="J43">
        <v>15.16</v>
      </c>
      <c r="K43" s="130" t="s">
        <v>2138</v>
      </c>
      <c r="M43" s="130" t="s">
        <v>902</v>
      </c>
      <c r="N43">
        <v>0.43</v>
      </c>
      <c r="O43">
        <v>11.54</v>
      </c>
      <c r="P43">
        <v>15.07</v>
      </c>
      <c r="Q43">
        <v>12.49</v>
      </c>
      <c r="R43" s="130"/>
      <c r="S43">
        <v>37.78</v>
      </c>
      <c r="T43" s="130"/>
      <c r="U43">
        <v>413</v>
      </c>
      <c r="V43">
        <v>382</v>
      </c>
      <c r="X43" s="130"/>
    </row>
    <row r="44" spans="1:24" x14ac:dyDescent="0.3">
      <c r="A44" s="130" t="s">
        <v>745</v>
      </c>
      <c r="B44">
        <v>42</v>
      </c>
      <c r="C44" s="130" t="s">
        <v>889</v>
      </c>
      <c r="D44" s="130" t="s">
        <v>6</v>
      </c>
      <c r="E44">
        <v>1.6</v>
      </c>
      <c r="F44">
        <v>0</v>
      </c>
      <c r="G44">
        <v>21478900</v>
      </c>
      <c r="H44">
        <v>34410</v>
      </c>
      <c r="I44">
        <v>6666</v>
      </c>
      <c r="K44" s="130" t="s">
        <v>894</v>
      </c>
      <c r="M44" s="130"/>
      <c r="N44">
        <v>0</v>
      </c>
      <c r="O44">
        <v>3.05</v>
      </c>
      <c r="P44">
        <v>-2</v>
      </c>
      <c r="Q44">
        <v>-4.28</v>
      </c>
      <c r="R44" s="130"/>
      <c r="S44">
        <v>49.17</v>
      </c>
      <c r="T44" s="130"/>
      <c r="X44" s="130"/>
    </row>
    <row r="45" spans="1:24" x14ac:dyDescent="0.3">
      <c r="A45" s="130" t="s">
        <v>744</v>
      </c>
      <c r="B45">
        <v>43</v>
      </c>
      <c r="C45" s="130" t="s">
        <v>889</v>
      </c>
      <c r="D45" s="130" t="s">
        <v>6</v>
      </c>
      <c r="E45">
        <v>60.75</v>
      </c>
      <c r="F45">
        <v>-0.82</v>
      </c>
      <c r="G45">
        <v>14882400</v>
      </c>
      <c r="H45">
        <v>904870</v>
      </c>
      <c r="I45">
        <v>867856</v>
      </c>
      <c r="K45" s="130" t="s">
        <v>3188</v>
      </c>
      <c r="M45" s="130"/>
      <c r="N45">
        <v>0</v>
      </c>
      <c r="O45">
        <v>-9.5299999999999994</v>
      </c>
      <c r="P45">
        <v>-12.82</v>
      </c>
      <c r="Q45">
        <v>-212.19</v>
      </c>
      <c r="R45" s="130"/>
      <c r="S45">
        <v>30</v>
      </c>
      <c r="T45" s="130"/>
      <c r="X45" s="130"/>
    </row>
    <row r="46" spans="1:24" x14ac:dyDescent="0.3">
      <c r="A46" s="130" t="s">
        <v>743</v>
      </c>
      <c r="B46">
        <v>44</v>
      </c>
      <c r="C46" s="130" t="s">
        <v>889</v>
      </c>
      <c r="D46" s="130" t="s">
        <v>6</v>
      </c>
      <c r="E46">
        <v>9.6999999999999993</v>
      </c>
      <c r="F46">
        <v>0.52</v>
      </c>
      <c r="G46">
        <v>22773300</v>
      </c>
      <c r="H46">
        <v>221218</v>
      </c>
      <c r="I46">
        <v>30515</v>
      </c>
      <c r="J46">
        <v>6.58</v>
      </c>
      <c r="K46" s="130" t="s">
        <v>995</v>
      </c>
      <c r="M46" s="130" t="s">
        <v>946</v>
      </c>
      <c r="N46">
        <v>1.43</v>
      </c>
      <c r="O46">
        <v>9.6199999999999992</v>
      </c>
      <c r="P46">
        <v>15.02</v>
      </c>
      <c r="Q46">
        <v>14.51</v>
      </c>
      <c r="R46" s="130" t="s">
        <v>2098</v>
      </c>
      <c r="S46">
        <v>65</v>
      </c>
      <c r="T46" s="130"/>
      <c r="U46">
        <v>241</v>
      </c>
      <c r="V46">
        <v>255</v>
      </c>
      <c r="W46">
        <v>1.26</v>
      </c>
      <c r="X46" s="130"/>
    </row>
    <row r="47" spans="1:24" x14ac:dyDescent="0.3">
      <c r="A47" s="130" t="s">
        <v>742</v>
      </c>
      <c r="B47">
        <v>45</v>
      </c>
      <c r="C47" s="130" t="s">
        <v>889</v>
      </c>
      <c r="D47" s="130" t="s">
        <v>6</v>
      </c>
      <c r="E47">
        <v>6.2</v>
      </c>
      <c r="F47">
        <v>-2.36</v>
      </c>
      <c r="G47">
        <v>757400</v>
      </c>
      <c r="H47">
        <v>4736</v>
      </c>
      <c r="I47">
        <v>3720</v>
      </c>
      <c r="J47">
        <v>57.34</v>
      </c>
      <c r="K47" s="130" t="s">
        <v>3189</v>
      </c>
      <c r="M47" s="130" t="s">
        <v>937</v>
      </c>
      <c r="N47">
        <v>0.11</v>
      </c>
      <c r="O47">
        <v>12.63</v>
      </c>
      <c r="P47">
        <v>11.24</v>
      </c>
      <c r="Q47">
        <v>27.34</v>
      </c>
      <c r="R47" s="130" t="s">
        <v>3190</v>
      </c>
      <c r="S47">
        <v>30.79</v>
      </c>
      <c r="T47" s="130"/>
      <c r="U47">
        <v>769</v>
      </c>
      <c r="V47">
        <v>633</v>
      </c>
      <c r="W47">
        <v>-16.5</v>
      </c>
      <c r="X47" s="130"/>
    </row>
    <row r="48" spans="1:24" x14ac:dyDescent="0.3">
      <c r="A48" s="130" t="s">
        <v>741</v>
      </c>
      <c r="B48">
        <v>46</v>
      </c>
      <c r="C48" s="130" t="s">
        <v>889</v>
      </c>
      <c r="D48" s="130" t="s">
        <v>6</v>
      </c>
      <c r="E48">
        <v>5.15</v>
      </c>
      <c r="F48">
        <v>1.98</v>
      </c>
      <c r="G48">
        <v>405400</v>
      </c>
      <c r="H48">
        <v>2061</v>
      </c>
      <c r="I48">
        <v>3399</v>
      </c>
      <c r="J48">
        <v>13.29</v>
      </c>
      <c r="K48" s="130" t="s">
        <v>2373</v>
      </c>
      <c r="M48" s="130" t="s">
        <v>949</v>
      </c>
      <c r="N48">
        <v>0.39</v>
      </c>
      <c r="O48">
        <v>9.64</v>
      </c>
      <c r="P48">
        <v>13.83</v>
      </c>
      <c r="Q48">
        <v>12.52</v>
      </c>
      <c r="R48" s="130" t="s">
        <v>903</v>
      </c>
      <c r="S48">
        <v>59.09</v>
      </c>
      <c r="T48" s="130"/>
      <c r="U48">
        <v>404</v>
      </c>
      <c r="V48">
        <v>390</v>
      </c>
      <c r="W48">
        <v>-0.09</v>
      </c>
      <c r="X48" s="130"/>
    </row>
    <row r="49" spans="1:24" x14ac:dyDescent="0.3">
      <c r="A49" s="130" t="s">
        <v>740</v>
      </c>
      <c r="B49">
        <v>47</v>
      </c>
      <c r="C49" s="130" t="s">
        <v>889</v>
      </c>
      <c r="D49" s="130" t="s">
        <v>235</v>
      </c>
      <c r="E49">
        <v>0.04</v>
      </c>
      <c r="F49">
        <v>0</v>
      </c>
      <c r="G49">
        <v>0</v>
      </c>
      <c r="H49">
        <v>0</v>
      </c>
      <c r="I49">
        <v>160</v>
      </c>
      <c r="K49" s="130"/>
      <c r="L49">
        <v>-17.02</v>
      </c>
      <c r="M49" s="130"/>
      <c r="N49">
        <v>0</v>
      </c>
      <c r="O49">
        <v>-5.83</v>
      </c>
      <c r="Q49">
        <v>-45.78</v>
      </c>
      <c r="R49" s="130"/>
      <c r="S49">
        <v>43.24</v>
      </c>
      <c r="T49" s="130"/>
      <c r="X49" s="130"/>
    </row>
    <row r="50" spans="1:24" x14ac:dyDescent="0.3">
      <c r="A50" s="130" t="s">
        <v>739</v>
      </c>
      <c r="B50">
        <v>48</v>
      </c>
      <c r="C50" s="130" t="s">
        <v>898</v>
      </c>
      <c r="D50" s="130" t="s">
        <v>6</v>
      </c>
      <c r="E50">
        <v>5.0999999999999996</v>
      </c>
      <c r="F50">
        <v>13.33</v>
      </c>
      <c r="G50">
        <v>28523100</v>
      </c>
      <c r="H50">
        <v>139448</v>
      </c>
      <c r="I50">
        <v>1428</v>
      </c>
      <c r="J50">
        <v>31.63</v>
      </c>
      <c r="K50" s="130" t="s">
        <v>1025</v>
      </c>
      <c r="M50" s="130" t="s">
        <v>916</v>
      </c>
      <c r="N50">
        <v>0.14000000000000001</v>
      </c>
      <c r="O50">
        <v>8.0500000000000007</v>
      </c>
      <c r="P50">
        <v>11.93</v>
      </c>
      <c r="Q50">
        <v>7.03</v>
      </c>
      <c r="R50" s="130" t="s">
        <v>2161</v>
      </c>
      <c r="S50">
        <v>42.72</v>
      </c>
      <c r="T50" s="130"/>
      <c r="U50">
        <v>681</v>
      </c>
      <c r="V50">
        <v>691</v>
      </c>
      <c r="X50" s="130"/>
    </row>
    <row r="51" spans="1:24" x14ac:dyDescent="0.3">
      <c r="A51" s="130" t="s">
        <v>738</v>
      </c>
      <c r="B51">
        <v>49</v>
      </c>
      <c r="C51" s="130" t="s">
        <v>889</v>
      </c>
      <c r="D51" s="130" t="s">
        <v>6</v>
      </c>
      <c r="E51">
        <v>7.1</v>
      </c>
      <c r="F51">
        <v>-1.39</v>
      </c>
      <c r="G51">
        <v>1046200</v>
      </c>
      <c r="H51">
        <v>7437</v>
      </c>
      <c r="I51">
        <v>6804</v>
      </c>
      <c r="J51">
        <v>19.190000000000001</v>
      </c>
      <c r="K51" s="130" t="s">
        <v>2290</v>
      </c>
      <c r="M51" s="130" t="s">
        <v>930</v>
      </c>
      <c r="N51">
        <v>0.37</v>
      </c>
      <c r="O51">
        <v>16.54</v>
      </c>
      <c r="P51">
        <v>19.059999999999999</v>
      </c>
      <c r="Q51">
        <v>13.39</v>
      </c>
      <c r="R51" s="130" t="s">
        <v>990</v>
      </c>
      <c r="S51">
        <v>26.92</v>
      </c>
      <c r="T51" s="130"/>
      <c r="U51">
        <v>400</v>
      </c>
      <c r="V51">
        <v>348</v>
      </c>
      <c r="W51">
        <v>-4.1900000000000004</v>
      </c>
      <c r="X51" s="130"/>
    </row>
    <row r="52" spans="1:24" x14ac:dyDescent="0.3">
      <c r="A52" s="130" t="s">
        <v>737</v>
      </c>
      <c r="B52">
        <v>50</v>
      </c>
      <c r="C52" s="130" t="s">
        <v>889</v>
      </c>
      <c r="D52" s="130" t="s">
        <v>95</v>
      </c>
      <c r="E52">
        <v>0.04</v>
      </c>
      <c r="F52">
        <v>0</v>
      </c>
      <c r="G52">
        <v>161968200</v>
      </c>
      <c r="H52">
        <v>5461</v>
      </c>
      <c r="I52">
        <v>3413</v>
      </c>
      <c r="K52" s="130" t="s">
        <v>981</v>
      </c>
      <c r="M52" s="130"/>
      <c r="N52">
        <v>0</v>
      </c>
      <c r="O52">
        <v>-8.25</v>
      </c>
      <c r="P52">
        <v>-18.399999999999999</v>
      </c>
      <c r="Q52">
        <v>-62.98</v>
      </c>
      <c r="R52" s="130"/>
      <c r="S52">
        <v>54.89</v>
      </c>
      <c r="T52" s="130"/>
      <c r="X52" s="130"/>
    </row>
    <row r="53" spans="1:24" x14ac:dyDescent="0.3">
      <c r="A53" s="130" t="s">
        <v>736</v>
      </c>
      <c r="B53">
        <v>51</v>
      </c>
      <c r="C53" s="130" t="s">
        <v>898</v>
      </c>
      <c r="D53" s="130" t="s">
        <v>6</v>
      </c>
      <c r="E53">
        <v>0.59</v>
      </c>
      <c r="F53">
        <v>-1.67</v>
      </c>
      <c r="G53">
        <v>90253600</v>
      </c>
      <c r="H53">
        <v>53850</v>
      </c>
      <c r="I53">
        <v>3488</v>
      </c>
      <c r="K53" s="130" t="s">
        <v>1050</v>
      </c>
      <c r="M53" s="130" t="s">
        <v>919</v>
      </c>
      <c r="N53">
        <v>0</v>
      </c>
      <c r="O53">
        <v>-1.57</v>
      </c>
      <c r="P53">
        <v>-4.71</v>
      </c>
      <c r="Q53">
        <v>10.1</v>
      </c>
      <c r="R53" s="130" t="s">
        <v>2160</v>
      </c>
      <c r="S53">
        <v>79.13</v>
      </c>
      <c r="T53" s="130"/>
      <c r="X53" s="130"/>
    </row>
    <row r="54" spans="1:24" x14ac:dyDescent="0.3">
      <c r="A54" s="130" t="s">
        <v>735</v>
      </c>
      <c r="B54">
        <v>52</v>
      </c>
      <c r="C54" s="130" t="s">
        <v>898</v>
      </c>
      <c r="D54" s="130" t="s">
        <v>6</v>
      </c>
      <c r="E54">
        <v>2.08</v>
      </c>
      <c r="F54">
        <v>-0.95</v>
      </c>
      <c r="G54">
        <v>2217100</v>
      </c>
      <c r="H54">
        <v>4611</v>
      </c>
      <c r="I54">
        <v>1248</v>
      </c>
      <c r="K54" s="130" t="s">
        <v>2899</v>
      </c>
      <c r="L54">
        <v>1.29</v>
      </c>
      <c r="M54" s="130"/>
      <c r="N54">
        <v>0</v>
      </c>
      <c r="O54">
        <v>0.09</v>
      </c>
      <c r="P54">
        <v>-4.92</v>
      </c>
      <c r="Q54">
        <v>-9.19</v>
      </c>
      <c r="R54" s="130"/>
      <c r="S54">
        <v>29.72</v>
      </c>
      <c r="T54" s="130"/>
      <c r="X54" s="130"/>
    </row>
    <row r="55" spans="1:24" x14ac:dyDescent="0.3">
      <c r="A55" s="130" t="s">
        <v>734</v>
      </c>
      <c r="B55">
        <v>53</v>
      </c>
      <c r="C55" s="130" t="s">
        <v>889</v>
      </c>
      <c r="D55" s="130" t="s">
        <v>6</v>
      </c>
      <c r="E55">
        <v>1.04</v>
      </c>
      <c r="F55">
        <v>-1.89</v>
      </c>
      <c r="G55">
        <v>5022400</v>
      </c>
      <c r="H55">
        <v>5224</v>
      </c>
      <c r="I55">
        <v>485</v>
      </c>
      <c r="J55">
        <v>87.98</v>
      </c>
      <c r="K55" s="130" t="s">
        <v>2909</v>
      </c>
      <c r="L55">
        <v>0.2</v>
      </c>
      <c r="M55" s="130"/>
      <c r="N55">
        <v>0.01</v>
      </c>
      <c r="O55">
        <v>2.69</v>
      </c>
      <c r="P55">
        <v>2.89</v>
      </c>
      <c r="Q55">
        <v>-2.99</v>
      </c>
      <c r="R55" s="130"/>
      <c r="S55">
        <v>28.67</v>
      </c>
      <c r="T55" s="130"/>
      <c r="U55">
        <v>1046</v>
      </c>
      <c r="V55">
        <v>1044</v>
      </c>
      <c r="W55">
        <v>6.63</v>
      </c>
      <c r="X55" s="130"/>
    </row>
    <row r="56" spans="1:24" x14ac:dyDescent="0.3">
      <c r="A56" s="130" t="s">
        <v>733</v>
      </c>
      <c r="B56">
        <v>54</v>
      </c>
      <c r="C56" s="130" t="s">
        <v>889</v>
      </c>
      <c r="D56" s="130" t="s">
        <v>6</v>
      </c>
      <c r="E56">
        <v>8.4</v>
      </c>
      <c r="F56">
        <v>0.6</v>
      </c>
      <c r="G56">
        <v>41500</v>
      </c>
      <c r="H56">
        <v>348</v>
      </c>
      <c r="I56">
        <v>2158</v>
      </c>
      <c r="J56">
        <v>13.82</v>
      </c>
      <c r="K56" s="130" t="s">
        <v>3180</v>
      </c>
      <c r="M56" s="130" t="s">
        <v>913</v>
      </c>
      <c r="N56">
        <v>0.61</v>
      </c>
      <c r="O56">
        <v>11.78</v>
      </c>
      <c r="P56">
        <v>12.62</v>
      </c>
      <c r="Q56">
        <v>13.88</v>
      </c>
      <c r="R56" s="130" t="s">
        <v>3191</v>
      </c>
      <c r="S56">
        <v>27.87</v>
      </c>
      <c r="T56" s="130"/>
      <c r="U56">
        <v>433</v>
      </c>
      <c r="V56">
        <v>343</v>
      </c>
      <c r="W56">
        <v>-8.83</v>
      </c>
      <c r="X56" s="130"/>
    </row>
    <row r="57" spans="1:24" x14ac:dyDescent="0.3">
      <c r="A57" s="130" t="s">
        <v>732</v>
      </c>
      <c r="B57">
        <v>55</v>
      </c>
      <c r="C57" s="130" t="s">
        <v>889</v>
      </c>
      <c r="D57" s="130" t="s">
        <v>6</v>
      </c>
      <c r="E57">
        <v>22.3</v>
      </c>
      <c r="F57">
        <v>-3.04</v>
      </c>
      <c r="G57">
        <v>4793800</v>
      </c>
      <c r="H57">
        <v>107968</v>
      </c>
      <c r="I57">
        <v>10178</v>
      </c>
      <c r="J57">
        <v>25.67</v>
      </c>
      <c r="K57" s="130" t="s">
        <v>3192</v>
      </c>
      <c r="M57" s="130" t="s">
        <v>912</v>
      </c>
      <c r="N57">
        <v>0.9</v>
      </c>
      <c r="O57">
        <v>58.23</v>
      </c>
      <c r="P57">
        <v>88.93</v>
      </c>
      <c r="Q57">
        <v>26.96</v>
      </c>
      <c r="R57" s="130" t="s">
        <v>1079</v>
      </c>
      <c r="S57">
        <v>48.96</v>
      </c>
      <c r="T57" s="130"/>
      <c r="U57">
        <v>320</v>
      </c>
      <c r="V57">
        <v>319</v>
      </c>
      <c r="W57">
        <v>-0.42</v>
      </c>
      <c r="X57" s="130"/>
    </row>
    <row r="58" spans="1:24" x14ac:dyDescent="0.3">
      <c r="A58" s="130" t="s">
        <v>731</v>
      </c>
      <c r="B58">
        <v>56</v>
      </c>
      <c r="C58" s="130" t="s">
        <v>889</v>
      </c>
      <c r="D58" s="130" t="s">
        <v>6</v>
      </c>
      <c r="E58">
        <v>2.56</v>
      </c>
      <c r="F58">
        <v>5.79</v>
      </c>
      <c r="G58">
        <v>13924500</v>
      </c>
      <c r="H58">
        <v>36019</v>
      </c>
      <c r="I58">
        <v>1859</v>
      </c>
      <c r="K58" s="130" t="s">
        <v>3180</v>
      </c>
      <c r="L58">
        <v>8.15</v>
      </c>
      <c r="M58" s="130"/>
      <c r="N58">
        <v>0</v>
      </c>
      <c r="O58">
        <v>1.36</v>
      </c>
      <c r="P58">
        <v>-17.77</v>
      </c>
      <c r="Q58">
        <v>-6.36</v>
      </c>
      <c r="R58" s="130"/>
      <c r="S58">
        <v>18.440000000000001</v>
      </c>
      <c r="T58" s="130"/>
      <c r="X58" s="130"/>
    </row>
    <row r="59" spans="1:24" x14ac:dyDescent="0.3">
      <c r="A59" s="130" t="s">
        <v>730</v>
      </c>
      <c r="B59">
        <v>57</v>
      </c>
      <c r="C59" s="130" t="s">
        <v>889</v>
      </c>
      <c r="D59" s="130" t="s">
        <v>6</v>
      </c>
      <c r="E59">
        <v>4.1399999999999997</v>
      </c>
      <c r="F59">
        <v>-1.43</v>
      </c>
      <c r="G59">
        <v>130800</v>
      </c>
      <c r="H59">
        <v>544</v>
      </c>
      <c r="I59">
        <v>2277</v>
      </c>
      <c r="J59">
        <v>12.36</v>
      </c>
      <c r="K59" s="130" t="s">
        <v>901</v>
      </c>
      <c r="M59" s="130" t="s">
        <v>944</v>
      </c>
      <c r="N59">
        <v>0.34</v>
      </c>
      <c r="O59">
        <v>9.42</v>
      </c>
      <c r="P59">
        <v>11.67</v>
      </c>
      <c r="Q59">
        <v>4.82</v>
      </c>
      <c r="R59" s="130" t="s">
        <v>2925</v>
      </c>
      <c r="S59">
        <v>29.2</v>
      </c>
      <c r="T59" s="130"/>
      <c r="U59">
        <v>421</v>
      </c>
      <c r="V59">
        <v>374</v>
      </c>
      <c r="W59">
        <v>-4.9800000000000004</v>
      </c>
      <c r="X59" s="130"/>
    </row>
    <row r="60" spans="1:24" x14ac:dyDescent="0.3">
      <c r="A60" s="130" t="s">
        <v>729</v>
      </c>
      <c r="B60">
        <v>58</v>
      </c>
      <c r="C60" s="130" t="s">
        <v>889</v>
      </c>
      <c r="D60" s="130" t="s">
        <v>6</v>
      </c>
      <c r="E60">
        <v>5.8</v>
      </c>
      <c r="F60">
        <v>1.75</v>
      </c>
      <c r="G60">
        <v>100</v>
      </c>
      <c r="H60">
        <v>1</v>
      </c>
      <c r="I60">
        <v>1856</v>
      </c>
      <c r="K60" s="130" t="s">
        <v>1062</v>
      </c>
      <c r="M60" s="130"/>
      <c r="N60">
        <v>0</v>
      </c>
      <c r="O60">
        <v>-0.31</v>
      </c>
      <c r="P60">
        <v>-3.01</v>
      </c>
      <c r="Q60">
        <v>-29.78</v>
      </c>
      <c r="R60" s="130"/>
      <c r="S60">
        <v>27.52</v>
      </c>
      <c r="T60" s="130"/>
      <c r="X60" s="130"/>
    </row>
    <row r="61" spans="1:24" x14ac:dyDescent="0.3">
      <c r="A61" s="130" t="s">
        <v>728</v>
      </c>
      <c r="B61">
        <v>59</v>
      </c>
      <c r="C61" s="130" t="s">
        <v>889</v>
      </c>
      <c r="D61" s="130" t="s">
        <v>6</v>
      </c>
      <c r="E61">
        <v>18.7</v>
      </c>
      <c r="F61">
        <v>3.31</v>
      </c>
      <c r="G61">
        <v>17971500</v>
      </c>
      <c r="H61">
        <v>331814</v>
      </c>
      <c r="I61">
        <v>15223</v>
      </c>
      <c r="J61">
        <v>15.3</v>
      </c>
      <c r="K61" s="130" t="s">
        <v>2095</v>
      </c>
      <c r="M61" s="130" t="s">
        <v>891</v>
      </c>
      <c r="N61">
        <v>1.22</v>
      </c>
      <c r="O61">
        <v>16.59</v>
      </c>
      <c r="P61">
        <v>28.01</v>
      </c>
      <c r="Q61">
        <v>10.97</v>
      </c>
      <c r="R61" s="130" t="s">
        <v>1568</v>
      </c>
      <c r="S61">
        <v>37.31</v>
      </c>
      <c r="T61" s="130"/>
      <c r="U61">
        <v>267</v>
      </c>
      <c r="V61">
        <v>284</v>
      </c>
      <c r="W61">
        <v>0.79</v>
      </c>
      <c r="X61" s="130"/>
    </row>
    <row r="62" spans="1:24" x14ac:dyDescent="0.3">
      <c r="A62" s="130" t="s">
        <v>727</v>
      </c>
      <c r="B62">
        <v>60</v>
      </c>
      <c r="C62" s="130" t="s">
        <v>889</v>
      </c>
      <c r="D62" s="130" t="s">
        <v>6</v>
      </c>
      <c r="E62">
        <v>2.3199999999999998</v>
      </c>
      <c r="F62">
        <v>0</v>
      </c>
      <c r="G62">
        <v>173500</v>
      </c>
      <c r="H62">
        <v>400</v>
      </c>
      <c r="I62">
        <v>599</v>
      </c>
      <c r="J62">
        <v>24.72</v>
      </c>
      <c r="K62" s="130" t="s">
        <v>979</v>
      </c>
      <c r="M62" s="130" t="s">
        <v>913</v>
      </c>
      <c r="N62">
        <v>0.09</v>
      </c>
      <c r="O62">
        <v>4.83</v>
      </c>
      <c r="P62">
        <v>5.64</v>
      </c>
      <c r="Q62">
        <v>4.1100000000000003</v>
      </c>
      <c r="R62" s="130" t="s">
        <v>1525</v>
      </c>
      <c r="S62">
        <v>62.58</v>
      </c>
      <c r="T62" s="130"/>
      <c r="U62">
        <v>776</v>
      </c>
      <c r="V62">
        <v>761</v>
      </c>
      <c r="W62">
        <v>-0.73</v>
      </c>
      <c r="X62" s="130"/>
    </row>
    <row r="63" spans="1:24" x14ac:dyDescent="0.3">
      <c r="A63" s="130" t="s">
        <v>726</v>
      </c>
      <c r="B63">
        <v>61</v>
      </c>
      <c r="C63" s="130" t="s">
        <v>898</v>
      </c>
      <c r="D63" s="130" t="s">
        <v>6</v>
      </c>
      <c r="E63">
        <v>47.25</v>
      </c>
      <c r="F63">
        <v>11.18</v>
      </c>
      <c r="G63">
        <v>6881500</v>
      </c>
      <c r="H63">
        <v>312236</v>
      </c>
      <c r="I63">
        <v>24941</v>
      </c>
      <c r="J63">
        <v>22.97</v>
      </c>
      <c r="K63" s="130" t="s">
        <v>1566</v>
      </c>
      <c r="M63" s="130" t="s">
        <v>963</v>
      </c>
      <c r="N63">
        <v>2.0499999999999998</v>
      </c>
      <c r="O63">
        <v>4.87</v>
      </c>
      <c r="P63">
        <v>15.02</v>
      </c>
      <c r="Q63">
        <v>26.99</v>
      </c>
      <c r="R63" s="130" t="s">
        <v>962</v>
      </c>
      <c r="S63">
        <v>41.44</v>
      </c>
      <c r="T63" s="130"/>
      <c r="U63">
        <v>517</v>
      </c>
      <c r="V63">
        <v>740</v>
      </c>
      <c r="W63">
        <v>3.65</v>
      </c>
      <c r="X63" s="130"/>
    </row>
    <row r="64" spans="1:24" x14ac:dyDescent="0.3">
      <c r="A64" s="130" t="s">
        <v>725</v>
      </c>
      <c r="B64">
        <v>62</v>
      </c>
      <c r="C64" s="130" t="s">
        <v>889</v>
      </c>
      <c r="D64" s="130" t="s">
        <v>6</v>
      </c>
      <c r="E64">
        <v>3.4</v>
      </c>
      <c r="F64">
        <v>-0.57999999999999996</v>
      </c>
      <c r="G64">
        <v>500</v>
      </c>
      <c r="H64">
        <v>2</v>
      </c>
      <c r="I64">
        <v>636</v>
      </c>
      <c r="J64">
        <v>50.93</v>
      </c>
      <c r="K64" s="130" t="s">
        <v>2136</v>
      </c>
      <c r="M64" s="130" t="s">
        <v>919</v>
      </c>
      <c r="N64">
        <v>7.0000000000000007E-2</v>
      </c>
      <c r="O64">
        <v>3.7</v>
      </c>
      <c r="P64">
        <v>4.25</v>
      </c>
      <c r="Q64">
        <v>8.41</v>
      </c>
      <c r="R64" s="130" t="s">
        <v>2386</v>
      </c>
      <c r="S64">
        <v>25.55</v>
      </c>
      <c r="T64" s="130"/>
      <c r="U64">
        <v>964</v>
      </c>
      <c r="V64">
        <v>957</v>
      </c>
      <c r="W64">
        <v>1.25</v>
      </c>
      <c r="X64" s="130"/>
    </row>
    <row r="65" spans="1:24" x14ac:dyDescent="0.3">
      <c r="A65" s="130" t="s">
        <v>724</v>
      </c>
      <c r="B65">
        <v>63</v>
      </c>
      <c r="C65" s="130" t="s">
        <v>889</v>
      </c>
      <c r="D65" s="130" t="s">
        <v>6</v>
      </c>
      <c r="E65">
        <v>3.82</v>
      </c>
      <c r="F65">
        <v>7.91</v>
      </c>
      <c r="G65">
        <v>97165200</v>
      </c>
      <c r="H65">
        <v>364915</v>
      </c>
      <c r="I65">
        <v>8044</v>
      </c>
      <c r="J65">
        <v>8.5399999999999991</v>
      </c>
      <c r="K65" s="130" t="s">
        <v>955</v>
      </c>
      <c r="M65" s="130" t="s">
        <v>933</v>
      </c>
      <c r="N65">
        <v>0.43</v>
      </c>
      <c r="O65">
        <v>10.87</v>
      </c>
      <c r="P65">
        <v>19.11</v>
      </c>
      <c r="Q65">
        <v>32.25</v>
      </c>
      <c r="R65" s="130" t="s">
        <v>2903</v>
      </c>
      <c r="S65">
        <v>74.09</v>
      </c>
      <c r="T65" s="130"/>
      <c r="U65">
        <v>203</v>
      </c>
      <c r="V65">
        <v>255</v>
      </c>
      <c r="W65">
        <v>-1.41</v>
      </c>
      <c r="X65" s="130"/>
    </row>
    <row r="66" spans="1:24" x14ac:dyDescent="0.3">
      <c r="A66" s="130" t="s">
        <v>826</v>
      </c>
      <c r="B66">
        <v>64</v>
      </c>
      <c r="C66" s="130" t="s">
        <v>892</v>
      </c>
      <c r="D66" s="130" t="s">
        <v>6</v>
      </c>
      <c r="E66">
        <v>7.95</v>
      </c>
      <c r="F66">
        <v>0</v>
      </c>
      <c r="G66">
        <v>1390700</v>
      </c>
      <c r="H66">
        <v>11081</v>
      </c>
      <c r="I66">
        <v>6806</v>
      </c>
      <c r="J66">
        <v>5.48</v>
      </c>
      <c r="K66" s="130" t="s">
        <v>990</v>
      </c>
      <c r="M66" s="130" t="s">
        <v>904</v>
      </c>
      <c r="N66">
        <v>1.51</v>
      </c>
      <c r="O66">
        <v>12.11</v>
      </c>
      <c r="P66">
        <v>21.1</v>
      </c>
      <c r="Q66">
        <v>22.29</v>
      </c>
      <c r="R66" s="130"/>
      <c r="S66">
        <v>32.299999999999997</v>
      </c>
      <c r="T66" s="130"/>
      <c r="U66">
        <v>127</v>
      </c>
      <c r="V66">
        <v>171</v>
      </c>
      <c r="X66" s="130"/>
    </row>
    <row r="67" spans="1:24" x14ac:dyDescent="0.3">
      <c r="A67" s="130" t="s">
        <v>723</v>
      </c>
      <c r="B67">
        <v>65</v>
      </c>
      <c r="C67" s="130" t="s">
        <v>889</v>
      </c>
      <c r="D67" s="130" t="s">
        <v>6</v>
      </c>
      <c r="E67">
        <v>2.1</v>
      </c>
      <c r="F67">
        <v>-1.87</v>
      </c>
      <c r="G67">
        <v>4064400</v>
      </c>
      <c r="H67">
        <v>8486</v>
      </c>
      <c r="I67">
        <v>1433</v>
      </c>
      <c r="J67">
        <v>42.67</v>
      </c>
      <c r="K67" s="130" t="s">
        <v>3193</v>
      </c>
      <c r="L67">
        <v>0.95</v>
      </c>
      <c r="M67" s="130" t="s">
        <v>896</v>
      </c>
      <c r="N67">
        <v>0.05</v>
      </c>
      <c r="O67">
        <v>5.79</v>
      </c>
      <c r="P67">
        <v>7.47</v>
      </c>
      <c r="Q67">
        <v>6.69</v>
      </c>
      <c r="R67" s="130" t="s">
        <v>901</v>
      </c>
      <c r="S67">
        <v>50</v>
      </c>
      <c r="T67" s="130"/>
      <c r="U67">
        <v>840</v>
      </c>
      <c r="V67">
        <v>817</v>
      </c>
      <c r="W67">
        <v>1.55</v>
      </c>
      <c r="X67" s="130"/>
    </row>
    <row r="68" spans="1:24" x14ac:dyDescent="0.3">
      <c r="A68" s="130" t="s">
        <v>722</v>
      </c>
      <c r="B68">
        <v>66</v>
      </c>
      <c r="C68" s="130" t="s">
        <v>889</v>
      </c>
      <c r="D68" s="130" t="s">
        <v>6</v>
      </c>
      <c r="E68">
        <v>10</v>
      </c>
      <c r="F68">
        <v>-1.96</v>
      </c>
      <c r="G68">
        <v>319800</v>
      </c>
      <c r="H68">
        <v>3236</v>
      </c>
      <c r="I68">
        <v>8156</v>
      </c>
      <c r="J68">
        <v>918.49</v>
      </c>
      <c r="K68" s="130" t="s">
        <v>2787</v>
      </c>
      <c r="M68" s="130" t="s">
        <v>949</v>
      </c>
      <c r="N68">
        <v>0.01</v>
      </c>
      <c r="O68">
        <v>1.65</v>
      </c>
      <c r="P68">
        <v>1.07</v>
      </c>
      <c r="Q68">
        <v>-2.0099999999999998</v>
      </c>
      <c r="R68" s="130" t="s">
        <v>897</v>
      </c>
      <c r="S68">
        <v>33.409999999999997</v>
      </c>
      <c r="T68" s="130"/>
      <c r="U68">
        <v>1115</v>
      </c>
      <c r="V68">
        <v>1116</v>
      </c>
      <c r="W68">
        <v>26.6</v>
      </c>
      <c r="X68" s="130"/>
    </row>
    <row r="69" spans="1:24" x14ac:dyDescent="0.3">
      <c r="A69" s="130" t="s">
        <v>721</v>
      </c>
      <c r="B69">
        <v>67</v>
      </c>
      <c r="C69" s="130" t="s">
        <v>889</v>
      </c>
      <c r="D69" s="130" t="s">
        <v>6</v>
      </c>
      <c r="E69">
        <v>9.85</v>
      </c>
      <c r="F69">
        <v>-1.01</v>
      </c>
      <c r="G69">
        <v>2043200</v>
      </c>
      <c r="H69">
        <v>20248</v>
      </c>
      <c r="I69">
        <v>5418</v>
      </c>
      <c r="J69">
        <v>23.15</v>
      </c>
      <c r="K69" s="130" t="s">
        <v>3194</v>
      </c>
      <c r="L69">
        <v>2.5099999999999998</v>
      </c>
      <c r="M69" s="130" t="s">
        <v>976</v>
      </c>
      <c r="N69">
        <v>0.44</v>
      </c>
      <c r="O69">
        <v>18.48</v>
      </c>
      <c r="P69">
        <v>53.23</v>
      </c>
      <c r="Q69">
        <v>26.44</v>
      </c>
      <c r="R69" s="130" t="s">
        <v>3195</v>
      </c>
      <c r="S69">
        <v>28.77</v>
      </c>
      <c r="T69" s="130"/>
      <c r="U69">
        <v>318</v>
      </c>
      <c r="V69">
        <v>367</v>
      </c>
      <c r="W69">
        <v>2.33</v>
      </c>
      <c r="X69" s="130"/>
    </row>
    <row r="70" spans="1:24" x14ac:dyDescent="0.3">
      <c r="A70" s="130" t="s">
        <v>720</v>
      </c>
      <c r="B70">
        <v>68</v>
      </c>
      <c r="C70" s="130" t="s">
        <v>898</v>
      </c>
      <c r="D70" s="130" t="s">
        <v>6</v>
      </c>
      <c r="E70">
        <v>4.4800000000000004</v>
      </c>
      <c r="F70">
        <v>-1.32</v>
      </c>
      <c r="G70">
        <v>54993600</v>
      </c>
      <c r="H70">
        <v>245583</v>
      </c>
      <c r="I70">
        <v>143360</v>
      </c>
      <c r="K70" s="130" t="s">
        <v>1059</v>
      </c>
      <c r="M70" s="130"/>
      <c r="N70">
        <v>0</v>
      </c>
      <c r="O70">
        <v>0.47</v>
      </c>
      <c r="P70">
        <v>-0.8</v>
      </c>
      <c r="Q70">
        <v>-3.64</v>
      </c>
      <c r="R70" s="130"/>
      <c r="S70">
        <v>24.97</v>
      </c>
      <c r="T70" s="130"/>
      <c r="X70" s="130"/>
    </row>
    <row r="71" spans="1:24" x14ac:dyDescent="0.3">
      <c r="A71" s="130" t="s">
        <v>719</v>
      </c>
      <c r="B71">
        <v>69</v>
      </c>
      <c r="C71" s="130" t="s">
        <v>889</v>
      </c>
      <c r="D71" s="130" t="s">
        <v>6</v>
      </c>
      <c r="E71">
        <v>49</v>
      </c>
      <c r="F71">
        <v>-3.45</v>
      </c>
      <c r="G71">
        <v>209500</v>
      </c>
      <c r="H71">
        <v>10692</v>
      </c>
      <c r="I71">
        <v>19074</v>
      </c>
      <c r="J71">
        <v>13.94</v>
      </c>
      <c r="K71" s="130" t="s">
        <v>1009</v>
      </c>
      <c r="M71" s="130" t="s">
        <v>1073</v>
      </c>
      <c r="N71">
        <v>3.42</v>
      </c>
      <c r="O71">
        <v>4.62</v>
      </c>
      <c r="P71">
        <v>7.9</v>
      </c>
      <c r="Q71">
        <v>26.13</v>
      </c>
      <c r="R71" s="130" t="s">
        <v>1068</v>
      </c>
      <c r="S71">
        <v>28.17</v>
      </c>
      <c r="T71" s="130"/>
      <c r="U71">
        <v>566</v>
      </c>
      <c r="V71">
        <v>628</v>
      </c>
      <c r="W71">
        <v>-1.23</v>
      </c>
      <c r="X71" s="130"/>
    </row>
    <row r="72" spans="1:24" x14ac:dyDescent="0.3">
      <c r="A72" s="130" t="s">
        <v>718</v>
      </c>
      <c r="B72">
        <v>70</v>
      </c>
      <c r="C72" s="130" t="s">
        <v>889</v>
      </c>
      <c r="D72" s="130" t="s">
        <v>6</v>
      </c>
      <c r="E72">
        <v>0.82</v>
      </c>
      <c r="F72">
        <v>-1.2</v>
      </c>
      <c r="G72">
        <v>52353300</v>
      </c>
      <c r="H72">
        <v>43662</v>
      </c>
      <c r="I72">
        <v>1734</v>
      </c>
      <c r="J72">
        <v>34.270000000000003</v>
      </c>
      <c r="K72" s="130" t="s">
        <v>1047</v>
      </c>
      <c r="M72" s="130"/>
      <c r="N72">
        <v>0.02</v>
      </c>
      <c r="O72">
        <v>8.2799999999999994</v>
      </c>
      <c r="P72">
        <v>9.65</v>
      </c>
      <c r="Q72">
        <v>58.28</v>
      </c>
      <c r="R72" s="130"/>
      <c r="S72">
        <v>66.290000000000006</v>
      </c>
      <c r="T72" s="130"/>
      <c r="U72">
        <v>732</v>
      </c>
      <c r="V72">
        <v>671</v>
      </c>
      <c r="W72">
        <v>-1.26</v>
      </c>
      <c r="X72" s="130"/>
    </row>
    <row r="73" spans="1:24" x14ac:dyDescent="0.3">
      <c r="A73" s="130" t="s">
        <v>717</v>
      </c>
      <c r="B73">
        <v>71</v>
      </c>
      <c r="C73" s="130" t="s">
        <v>889</v>
      </c>
      <c r="D73" s="130" t="s">
        <v>95</v>
      </c>
      <c r="E73">
        <v>2.44</v>
      </c>
      <c r="F73">
        <v>-0.81</v>
      </c>
      <c r="G73">
        <v>189200</v>
      </c>
      <c r="H73">
        <v>463</v>
      </c>
      <c r="I73">
        <v>1599</v>
      </c>
      <c r="K73" s="130" t="s">
        <v>3196</v>
      </c>
      <c r="M73" s="130"/>
      <c r="N73">
        <v>0</v>
      </c>
      <c r="O73">
        <v>-31.78</v>
      </c>
      <c r="P73">
        <v>-36.08</v>
      </c>
      <c r="Q73">
        <v>-139.26</v>
      </c>
      <c r="R73" s="130"/>
      <c r="S73">
        <v>37.880000000000003</v>
      </c>
      <c r="T73" s="130"/>
      <c r="X73" s="130"/>
    </row>
    <row r="74" spans="1:24" x14ac:dyDescent="0.3">
      <c r="A74" s="130" t="s">
        <v>716</v>
      </c>
      <c r="B74">
        <v>72</v>
      </c>
      <c r="C74" s="130" t="s">
        <v>889</v>
      </c>
      <c r="D74" s="130" t="s">
        <v>6</v>
      </c>
      <c r="E74">
        <v>9.1</v>
      </c>
      <c r="F74">
        <v>-3.7</v>
      </c>
      <c r="G74">
        <v>7115700</v>
      </c>
      <c r="H74">
        <v>65272</v>
      </c>
      <c r="I74">
        <v>19110</v>
      </c>
      <c r="K74" s="130" t="s">
        <v>1008</v>
      </c>
      <c r="M74" s="130"/>
      <c r="N74">
        <v>0</v>
      </c>
      <c r="O74">
        <v>-15.47</v>
      </c>
      <c r="P74">
        <v>-55.26</v>
      </c>
      <c r="Q74">
        <v>-286.49</v>
      </c>
      <c r="R74" s="130"/>
      <c r="S74">
        <v>36.25</v>
      </c>
      <c r="T74" s="130"/>
      <c r="X74" s="130"/>
    </row>
    <row r="75" spans="1:24" x14ac:dyDescent="0.3">
      <c r="A75" s="130" t="s">
        <v>715</v>
      </c>
      <c r="B75">
        <v>73</v>
      </c>
      <c r="C75" s="130" t="s">
        <v>889</v>
      </c>
      <c r="D75" s="130" t="s">
        <v>6</v>
      </c>
      <c r="E75">
        <v>25.5</v>
      </c>
      <c r="F75">
        <v>-1.92</v>
      </c>
      <c r="G75">
        <v>483000</v>
      </c>
      <c r="H75">
        <v>12313</v>
      </c>
      <c r="I75">
        <v>16256</v>
      </c>
      <c r="K75" s="130" t="s">
        <v>3197</v>
      </c>
      <c r="M75" s="130"/>
      <c r="N75">
        <v>0</v>
      </c>
      <c r="O75">
        <v>-2.69</v>
      </c>
      <c r="P75">
        <v>-12.98</v>
      </c>
      <c r="Q75">
        <v>-51.3</v>
      </c>
      <c r="R75" s="130"/>
      <c r="S75">
        <v>45.17</v>
      </c>
      <c r="T75" s="130"/>
      <c r="X75" s="130"/>
    </row>
    <row r="76" spans="1:24" x14ac:dyDescent="0.3">
      <c r="A76" s="130" t="s">
        <v>714</v>
      </c>
      <c r="B76">
        <v>74</v>
      </c>
      <c r="C76" s="130" t="s">
        <v>898</v>
      </c>
      <c r="D76" s="130" t="s">
        <v>6</v>
      </c>
      <c r="E76">
        <v>20.6</v>
      </c>
      <c r="F76">
        <v>-1.9</v>
      </c>
      <c r="G76">
        <v>25241200</v>
      </c>
      <c r="H76">
        <v>520356</v>
      </c>
      <c r="I76">
        <v>66580</v>
      </c>
      <c r="J76">
        <v>28.54</v>
      </c>
      <c r="K76" s="130" t="s">
        <v>2895</v>
      </c>
      <c r="L76">
        <v>2.16</v>
      </c>
      <c r="M76" s="130" t="s">
        <v>969</v>
      </c>
      <c r="N76">
        <v>0.72</v>
      </c>
      <c r="O76">
        <v>4.55</v>
      </c>
      <c r="P76">
        <v>5.9</v>
      </c>
      <c r="Q76">
        <v>16.91</v>
      </c>
      <c r="R76" s="130" t="s">
        <v>2264</v>
      </c>
      <c r="S76">
        <v>54.2</v>
      </c>
      <c r="T76" s="130"/>
      <c r="U76">
        <v>806</v>
      </c>
      <c r="V76">
        <v>817</v>
      </c>
      <c r="W76">
        <v>-0.4</v>
      </c>
      <c r="X76" s="130"/>
    </row>
    <row r="77" spans="1:24" x14ac:dyDescent="0.3">
      <c r="A77" s="130" t="s">
        <v>713</v>
      </c>
      <c r="B77">
        <v>75</v>
      </c>
      <c r="C77" s="130" t="s">
        <v>889</v>
      </c>
      <c r="D77" s="130" t="s">
        <v>6</v>
      </c>
      <c r="E77">
        <v>11.2</v>
      </c>
      <c r="F77">
        <v>0</v>
      </c>
      <c r="G77">
        <v>87303900</v>
      </c>
      <c r="H77">
        <v>975693</v>
      </c>
      <c r="I77">
        <v>75780</v>
      </c>
      <c r="J77">
        <v>12.85</v>
      </c>
      <c r="K77" s="130" t="s">
        <v>984</v>
      </c>
      <c r="M77" s="130" t="s">
        <v>933</v>
      </c>
      <c r="N77">
        <v>0.87</v>
      </c>
      <c r="O77">
        <v>5.94</v>
      </c>
      <c r="P77">
        <v>9.1199999999999992</v>
      </c>
      <c r="Q77">
        <v>11.28</v>
      </c>
      <c r="R77" s="130" t="s">
        <v>2874</v>
      </c>
      <c r="S77">
        <v>88.39</v>
      </c>
      <c r="T77" s="130"/>
      <c r="W77">
        <v>1.34</v>
      </c>
      <c r="X77" s="130"/>
    </row>
    <row r="78" spans="1:24" x14ac:dyDescent="0.3">
      <c r="A78" s="130" t="s">
        <v>712</v>
      </c>
      <c r="B78">
        <v>76</v>
      </c>
      <c r="C78" s="130" t="s">
        <v>898</v>
      </c>
      <c r="D78" s="130" t="s">
        <v>6</v>
      </c>
      <c r="E78">
        <v>38.25</v>
      </c>
      <c r="F78">
        <v>0</v>
      </c>
      <c r="G78">
        <v>2586000</v>
      </c>
      <c r="H78">
        <v>97807</v>
      </c>
      <c r="I78">
        <v>281358</v>
      </c>
      <c r="J78">
        <v>9.02</v>
      </c>
      <c r="K78" s="130" t="s">
        <v>985</v>
      </c>
      <c r="M78" s="130" t="s">
        <v>912</v>
      </c>
      <c r="N78">
        <v>4.18</v>
      </c>
      <c r="O78">
        <v>2.46</v>
      </c>
      <c r="P78">
        <v>10.35</v>
      </c>
      <c r="Q78">
        <v>27.43</v>
      </c>
      <c r="R78" s="130" t="s">
        <v>927</v>
      </c>
      <c r="S78">
        <v>23.12</v>
      </c>
      <c r="T78" s="130"/>
      <c r="U78">
        <v>378</v>
      </c>
      <c r="V78">
        <v>608</v>
      </c>
      <c r="W78">
        <v>0.59</v>
      </c>
      <c r="X78" s="130"/>
    </row>
    <row r="79" spans="1:24" x14ac:dyDescent="0.3">
      <c r="A79" s="130" t="s">
        <v>2866</v>
      </c>
      <c r="B79">
        <v>77</v>
      </c>
      <c r="C79" s="130" t="s">
        <v>892</v>
      </c>
      <c r="D79" s="130" t="s">
        <v>6</v>
      </c>
      <c r="E79">
        <v>71.25</v>
      </c>
      <c r="F79">
        <v>-10.66</v>
      </c>
      <c r="G79">
        <v>2908600</v>
      </c>
      <c r="H79">
        <v>216729</v>
      </c>
      <c r="I79">
        <v>7125</v>
      </c>
      <c r="J79">
        <v>123.33</v>
      </c>
      <c r="K79" s="130" t="s">
        <v>3198</v>
      </c>
      <c r="M79" s="130"/>
      <c r="N79">
        <v>0.56999999999999995</v>
      </c>
      <c r="O79">
        <v>11.64</v>
      </c>
      <c r="P79">
        <v>10.87</v>
      </c>
      <c r="Q79">
        <v>22.95</v>
      </c>
      <c r="R79" s="130"/>
      <c r="S79">
        <v>38.229999999999997</v>
      </c>
      <c r="T79" s="130"/>
      <c r="U79">
        <v>828</v>
      </c>
      <c r="V79">
        <v>707</v>
      </c>
      <c r="X79" s="130"/>
    </row>
    <row r="80" spans="1:24" x14ac:dyDescent="0.3">
      <c r="A80" s="130" t="s">
        <v>711</v>
      </c>
      <c r="B80">
        <v>78</v>
      </c>
      <c r="C80" s="130" t="s">
        <v>889</v>
      </c>
      <c r="D80" s="130" t="s">
        <v>6</v>
      </c>
      <c r="E80">
        <v>126</v>
      </c>
      <c r="F80">
        <v>1.2</v>
      </c>
      <c r="G80">
        <v>10252600</v>
      </c>
      <c r="H80">
        <v>1289976</v>
      </c>
      <c r="I80">
        <v>240514</v>
      </c>
      <c r="J80">
        <v>10.69</v>
      </c>
      <c r="K80" s="130" t="s">
        <v>952</v>
      </c>
      <c r="M80" s="130" t="s">
        <v>981</v>
      </c>
      <c r="N80">
        <v>11.83</v>
      </c>
      <c r="O80">
        <v>1.5</v>
      </c>
      <c r="P80">
        <v>4.88</v>
      </c>
      <c r="Q80">
        <v>17.68</v>
      </c>
      <c r="R80" s="130" t="s">
        <v>3199</v>
      </c>
      <c r="S80">
        <v>98.53</v>
      </c>
      <c r="T80" s="130"/>
      <c r="U80">
        <v>575</v>
      </c>
      <c r="V80">
        <v>670</v>
      </c>
      <c r="W80">
        <v>8.1300000000000008</v>
      </c>
      <c r="X80" s="130"/>
    </row>
    <row r="81" spans="1:24" x14ac:dyDescent="0.3">
      <c r="A81" s="130" t="s">
        <v>710</v>
      </c>
      <c r="B81">
        <v>79</v>
      </c>
      <c r="C81" s="130" t="s">
        <v>898</v>
      </c>
      <c r="D81" s="130" t="s">
        <v>6</v>
      </c>
      <c r="E81">
        <v>2.36</v>
      </c>
      <c r="F81">
        <v>-0.84</v>
      </c>
      <c r="G81">
        <v>20392000</v>
      </c>
      <c r="H81">
        <v>48844</v>
      </c>
      <c r="I81">
        <v>1197</v>
      </c>
      <c r="K81" s="130" t="s">
        <v>2281</v>
      </c>
      <c r="M81" s="130"/>
      <c r="N81">
        <v>0</v>
      </c>
      <c r="O81">
        <v>-6.19</v>
      </c>
      <c r="P81">
        <v>-26.06</v>
      </c>
      <c r="Q81">
        <v>-285.17</v>
      </c>
      <c r="R81" s="130"/>
      <c r="S81">
        <v>30.74</v>
      </c>
      <c r="T81" s="130"/>
      <c r="X81" s="130"/>
    </row>
    <row r="82" spans="1:24" x14ac:dyDescent="0.3">
      <c r="A82" s="130" t="s">
        <v>709</v>
      </c>
      <c r="B82">
        <v>80</v>
      </c>
      <c r="C82" s="130" t="s">
        <v>898</v>
      </c>
      <c r="D82" s="130" t="s">
        <v>6</v>
      </c>
      <c r="E82">
        <v>19.899999999999999</v>
      </c>
      <c r="F82">
        <v>-2.93</v>
      </c>
      <c r="G82">
        <v>45239200</v>
      </c>
      <c r="H82">
        <v>902114</v>
      </c>
      <c r="I82">
        <v>49626</v>
      </c>
      <c r="J82">
        <v>10.64</v>
      </c>
      <c r="K82" s="130" t="s">
        <v>2287</v>
      </c>
      <c r="M82" s="130" t="s">
        <v>933</v>
      </c>
      <c r="N82">
        <v>1.86</v>
      </c>
      <c r="O82">
        <v>31.14</v>
      </c>
      <c r="P82">
        <v>54.06</v>
      </c>
      <c r="Q82">
        <v>32.270000000000003</v>
      </c>
      <c r="R82" s="130" t="s">
        <v>978</v>
      </c>
      <c r="S82">
        <v>50.01</v>
      </c>
      <c r="T82" s="130"/>
      <c r="U82">
        <v>118</v>
      </c>
      <c r="V82">
        <v>124</v>
      </c>
      <c r="W82">
        <v>0.49</v>
      </c>
      <c r="X82" s="130"/>
    </row>
    <row r="83" spans="1:24" x14ac:dyDescent="0.3">
      <c r="A83" s="130" t="s">
        <v>708</v>
      </c>
      <c r="B83">
        <v>81</v>
      </c>
      <c r="C83" s="130" t="s">
        <v>889</v>
      </c>
      <c r="D83" s="130" t="s">
        <v>6</v>
      </c>
      <c r="E83">
        <v>27</v>
      </c>
      <c r="F83">
        <v>0</v>
      </c>
      <c r="G83">
        <v>2945200</v>
      </c>
      <c r="H83">
        <v>79016</v>
      </c>
      <c r="I83">
        <v>37177</v>
      </c>
      <c r="J83">
        <v>5.99</v>
      </c>
      <c r="K83" s="130" t="s">
        <v>1013</v>
      </c>
      <c r="M83" s="130" t="s">
        <v>981</v>
      </c>
      <c r="N83">
        <v>4.51</v>
      </c>
      <c r="O83">
        <v>7.43</v>
      </c>
      <c r="P83">
        <v>12.37</v>
      </c>
      <c r="Q83">
        <v>5.44</v>
      </c>
      <c r="R83" s="130" t="s">
        <v>1023</v>
      </c>
      <c r="S83">
        <v>64.27</v>
      </c>
      <c r="T83" s="130"/>
      <c r="U83">
        <v>283</v>
      </c>
      <c r="V83">
        <v>327</v>
      </c>
      <c r="W83">
        <v>-0.47</v>
      </c>
      <c r="X83" s="130"/>
    </row>
    <row r="84" spans="1:24" x14ac:dyDescent="0.3">
      <c r="A84" s="130" t="s">
        <v>707</v>
      </c>
      <c r="B84">
        <v>82</v>
      </c>
      <c r="C84" s="130" t="s">
        <v>889</v>
      </c>
      <c r="D84" s="130" t="s">
        <v>6</v>
      </c>
      <c r="E84">
        <v>12</v>
      </c>
      <c r="F84">
        <v>0</v>
      </c>
      <c r="G84">
        <v>6320200</v>
      </c>
      <c r="H84">
        <v>75806</v>
      </c>
      <c r="I84">
        <v>34728</v>
      </c>
      <c r="J84">
        <v>16.809999999999999</v>
      </c>
      <c r="K84" s="130" t="s">
        <v>917</v>
      </c>
      <c r="M84" s="130" t="s">
        <v>994</v>
      </c>
      <c r="N84">
        <v>0.72</v>
      </c>
      <c r="O84">
        <v>6.04</v>
      </c>
      <c r="P84">
        <v>10.15</v>
      </c>
      <c r="Q84">
        <v>50.76</v>
      </c>
      <c r="R84" s="130" t="s">
        <v>2886</v>
      </c>
      <c r="S84">
        <v>24.61</v>
      </c>
      <c r="T84" s="130"/>
      <c r="U84">
        <v>536</v>
      </c>
      <c r="V84">
        <v>582</v>
      </c>
      <c r="W84">
        <v>2.27</v>
      </c>
      <c r="X84" s="130"/>
    </row>
    <row r="85" spans="1:24" x14ac:dyDescent="0.3">
      <c r="A85" s="130" t="s">
        <v>706</v>
      </c>
      <c r="B85">
        <v>83</v>
      </c>
      <c r="C85" s="130" t="s">
        <v>889</v>
      </c>
      <c r="D85" s="130" t="s">
        <v>6</v>
      </c>
      <c r="E85">
        <v>54.5</v>
      </c>
      <c r="F85">
        <v>-0.91</v>
      </c>
      <c r="G85">
        <v>33200</v>
      </c>
      <c r="H85">
        <v>1823</v>
      </c>
      <c r="I85">
        <v>16350</v>
      </c>
      <c r="J85">
        <v>4.9000000000000004</v>
      </c>
      <c r="K85" s="130" t="s">
        <v>997</v>
      </c>
      <c r="M85" s="130" t="s">
        <v>977</v>
      </c>
      <c r="N85">
        <v>11.57</v>
      </c>
      <c r="O85">
        <v>17.46</v>
      </c>
      <c r="P85">
        <v>16.22</v>
      </c>
      <c r="Q85">
        <v>54.55</v>
      </c>
      <c r="R85" s="130" t="s">
        <v>1006</v>
      </c>
      <c r="S85">
        <v>21.5</v>
      </c>
      <c r="T85" s="130"/>
      <c r="U85">
        <v>190</v>
      </c>
      <c r="V85">
        <v>83</v>
      </c>
      <c r="W85">
        <v>-0.06</v>
      </c>
      <c r="X85" s="130"/>
    </row>
    <row r="86" spans="1:24" x14ac:dyDescent="0.3">
      <c r="A86" s="130" t="s">
        <v>705</v>
      </c>
      <c r="B86">
        <v>84</v>
      </c>
      <c r="C86" s="130" t="s">
        <v>889</v>
      </c>
      <c r="D86" s="130" t="s">
        <v>6</v>
      </c>
      <c r="E86">
        <v>22.7</v>
      </c>
      <c r="F86">
        <v>0.44</v>
      </c>
      <c r="G86">
        <v>9308500</v>
      </c>
      <c r="H86">
        <v>210921</v>
      </c>
      <c r="I86">
        <v>360748</v>
      </c>
      <c r="J86">
        <v>46.71</v>
      </c>
      <c r="K86" s="130" t="s">
        <v>2279</v>
      </c>
      <c r="M86" s="130" t="s">
        <v>891</v>
      </c>
      <c r="N86">
        <v>0.48</v>
      </c>
      <c r="O86">
        <v>9.09</v>
      </c>
      <c r="P86">
        <v>9.39</v>
      </c>
      <c r="Q86">
        <v>10.62</v>
      </c>
      <c r="R86" s="130" t="s">
        <v>1076</v>
      </c>
      <c r="S86">
        <v>65.98</v>
      </c>
      <c r="T86" s="130"/>
      <c r="U86">
        <v>799</v>
      </c>
      <c r="V86">
        <v>701</v>
      </c>
      <c r="W86">
        <v>2.17</v>
      </c>
      <c r="X86" s="130"/>
    </row>
    <row r="87" spans="1:24" x14ac:dyDescent="0.3">
      <c r="A87" s="130" t="s">
        <v>2867</v>
      </c>
      <c r="B87">
        <v>85</v>
      </c>
      <c r="C87" s="130" t="s">
        <v>892</v>
      </c>
      <c r="D87" s="130" t="s">
        <v>6</v>
      </c>
      <c r="E87">
        <v>44.25</v>
      </c>
      <c r="F87">
        <v>0</v>
      </c>
      <c r="G87">
        <v>2008200</v>
      </c>
      <c r="H87">
        <v>87156</v>
      </c>
      <c r="I87">
        <v>0</v>
      </c>
      <c r="K87" s="130" t="s">
        <v>908</v>
      </c>
      <c r="M87" s="130" t="s">
        <v>908</v>
      </c>
      <c r="N87">
        <v>0</v>
      </c>
      <c r="O87">
        <v>21.21</v>
      </c>
      <c r="P87">
        <v>58.63</v>
      </c>
      <c r="Q87">
        <v>21.97</v>
      </c>
      <c r="R87" s="130" t="s">
        <v>908</v>
      </c>
      <c r="S87">
        <v>32.89</v>
      </c>
      <c r="T87" s="130"/>
      <c r="X87" s="130"/>
    </row>
    <row r="88" spans="1:24" x14ac:dyDescent="0.3">
      <c r="A88" s="130" t="s">
        <v>704</v>
      </c>
      <c r="B88">
        <v>86</v>
      </c>
      <c r="C88" s="130" t="s">
        <v>889</v>
      </c>
      <c r="D88" s="130" t="s">
        <v>6</v>
      </c>
      <c r="E88">
        <v>1.54</v>
      </c>
      <c r="F88">
        <v>0</v>
      </c>
      <c r="G88">
        <v>5143500</v>
      </c>
      <c r="H88">
        <v>7926</v>
      </c>
      <c r="I88">
        <v>4631</v>
      </c>
      <c r="K88" s="130" t="s">
        <v>2839</v>
      </c>
      <c r="L88">
        <v>0.28000000000000003</v>
      </c>
      <c r="M88" s="130"/>
      <c r="N88">
        <v>0</v>
      </c>
      <c r="O88">
        <v>-8.23</v>
      </c>
      <c r="P88">
        <v>-6.67</v>
      </c>
      <c r="Q88">
        <v>-24.56</v>
      </c>
      <c r="R88" s="130"/>
      <c r="S88">
        <v>77.989999999999995</v>
      </c>
      <c r="T88" s="130"/>
      <c r="X88" s="130"/>
    </row>
    <row r="89" spans="1:24" x14ac:dyDescent="0.3">
      <c r="A89" s="130" t="s">
        <v>703</v>
      </c>
      <c r="B89">
        <v>87</v>
      </c>
      <c r="C89" s="130" t="s">
        <v>889</v>
      </c>
      <c r="D89" s="130" t="s">
        <v>6</v>
      </c>
      <c r="E89">
        <v>13.9</v>
      </c>
      <c r="F89">
        <v>2.96</v>
      </c>
      <c r="G89">
        <v>15489500</v>
      </c>
      <c r="H89">
        <v>212251</v>
      </c>
      <c r="I89">
        <v>27800</v>
      </c>
      <c r="J89">
        <v>37.33</v>
      </c>
      <c r="K89" s="130" t="s">
        <v>2098</v>
      </c>
      <c r="M89" s="130"/>
      <c r="N89">
        <v>0.37</v>
      </c>
      <c r="O89">
        <v>9.81</v>
      </c>
      <c r="P89">
        <v>13.34</v>
      </c>
      <c r="Q89">
        <v>11.32</v>
      </c>
      <c r="R89" s="130"/>
      <c r="S89">
        <v>49.34</v>
      </c>
      <c r="T89" s="130"/>
      <c r="U89">
        <v>670</v>
      </c>
      <c r="V89">
        <v>643</v>
      </c>
      <c r="W89">
        <v>-0.2</v>
      </c>
      <c r="X89" s="130"/>
    </row>
    <row r="90" spans="1:24" x14ac:dyDescent="0.3">
      <c r="A90" s="130" t="s">
        <v>702</v>
      </c>
      <c r="B90">
        <v>88</v>
      </c>
      <c r="C90" s="130" t="s">
        <v>889</v>
      </c>
      <c r="D90" s="130" t="s">
        <v>6</v>
      </c>
      <c r="E90">
        <v>8.1999999999999993</v>
      </c>
      <c r="F90">
        <v>-1.2</v>
      </c>
      <c r="G90">
        <v>29984500</v>
      </c>
      <c r="H90">
        <v>246568</v>
      </c>
      <c r="I90">
        <v>125337</v>
      </c>
      <c r="J90">
        <v>105.88</v>
      </c>
      <c r="K90" s="130" t="s">
        <v>961</v>
      </c>
      <c r="M90" s="130" t="s">
        <v>913</v>
      </c>
      <c r="N90">
        <v>0.08</v>
      </c>
      <c r="O90">
        <v>3.06</v>
      </c>
      <c r="P90">
        <v>3.08</v>
      </c>
      <c r="Q90">
        <v>7.36</v>
      </c>
      <c r="R90" s="130" t="s">
        <v>1079</v>
      </c>
      <c r="S90">
        <v>54.02</v>
      </c>
      <c r="T90" s="130"/>
      <c r="U90">
        <v>1051</v>
      </c>
      <c r="V90">
        <v>1034</v>
      </c>
      <c r="W90">
        <v>4.67</v>
      </c>
      <c r="X90" s="130"/>
    </row>
    <row r="91" spans="1:24" x14ac:dyDescent="0.3">
      <c r="A91" s="130" t="s">
        <v>2869</v>
      </c>
      <c r="B91">
        <v>89</v>
      </c>
      <c r="C91" s="130" t="s">
        <v>898</v>
      </c>
      <c r="D91" s="130" t="s">
        <v>6</v>
      </c>
      <c r="E91">
        <v>11</v>
      </c>
      <c r="F91">
        <v>-2.65</v>
      </c>
      <c r="G91">
        <v>764400</v>
      </c>
      <c r="H91">
        <v>8494</v>
      </c>
      <c r="I91">
        <v>3178</v>
      </c>
      <c r="J91">
        <v>11.24</v>
      </c>
      <c r="K91" s="130" t="s">
        <v>1000</v>
      </c>
      <c r="M91" s="130"/>
      <c r="N91">
        <v>1.01</v>
      </c>
      <c r="O91">
        <v>4.91</v>
      </c>
      <c r="P91">
        <v>5.54</v>
      </c>
      <c r="Q91">
        <v>741.13</v>
      </c>
      <c r="R91" s="130"/>
      <c r="S91">
        <v>61.19</v>
      </c>
      <c r="T91" s="130"/>
      <c r="U91">
        <v>557</v>
      </c>
      <c r="V91">
        <v>532</v>
      </c>
      <c r="W91">
        <v>0.38</v>
      </c>
      <c r="X91" s="130"/>
    </row>
    <row r="92" spans="1:24" x14ac:dyDescent="0.3">
      <c r="A92" s="130" t="s">
        <v>701</v>
      </c>
      <c r="B92">
        <v>90</v>
      </c>
      <c r="C92" s="130" t="s">
        <v>889</v>
      </c>
      <c r="D92" s="130" t="s">
        <v>6</v>
      </c>
      <c r="E92">
        <v>29.25</v>
      </c>
      <c r="F92">
        <v>0</v>
      </c>
      <c r="G92">
        <v>743900</v>
      </c>
      <c r="H92">
        <v>21699</v>
      </c>
      <c r="I92">
        <v>16124</v>
      </c>
      <c r="J92">
        <v>16.07</v>
      </c>
      <c r="K92" s="130" t="s">
        <v>1080</v>
      </c>
      <c r="L92">
        <v>1.04</v>
      </c>
      <c r="M92" s="130" t="s">
        <v>979</v>
      </c>
      <c r="N92">
        <v>1.82</v>
      </c>
      <c r="O92">
        <v>7.76</v>
      </c>
      <c r="P92">
        <v>10.6</v>
      </c>
      <c r="Q92">
        <v>61.65</v>
      </c>
      <c r="R92" s="130" t="s">
        <v>3200</v>
      </c>
      <c r="S92">
        <v>17.96</v>
      </c>
      <c r="T92" s="130"/>
      <c r="U92">
        <v>514</v>
      </c>
      <c r="V92">
        <v>509</v>
      </c>
      <c r="W92">
        <v>0.21</v>
      </c>
      <c r="X92" s="130"/>
    </row>
    <row r="93" spans="1:24" x14ac:dyDescent="0.3">
      <c r="A93" s="130" t="s">
        <v>700</v>
      </c>
      <c r="B93">
        <v>91</v>
      </c>
      <c r="C93" s="130" t="s">
        <v>898</v>
      </c>
      <c r="D93" s="130" t="s">
        <v>6</v>
      </c>
      <c r="E93">
        <v>10.6</v>
      </c>
      <c r="F93">
        <v>0</v>
      </c>
      <c r="G93">
        <v>1201400</v>
      </c>
      <c r="H93">
        <v>12618</v>
      </c>
      <c r="I93">
        <v>7361</v>
      </c>
      <c r="J93">
        <v>13.23</v>
      </c>
      <c r="K93" s="130" t="s">
        <v>1074</v>
      </c>
      <c r="M93" s="130" t="s">
        <v>1011</v>
      </c>
      <c r="N93">
        <v>0.8</v>
      </c>
      <c r="O93">
        <v>4.7699999999999996</v>
      </c>
      <c r="P93">
        <v>11.67</v>
      </c>
      <c r="Q93">
        <v>5.53</v>
      </c>
      <c r="R93" s="130" t="s">
        <v>2932</v>
      </c>
      <c r="S93">
        <v>27.41</v>
      </c>
      <c r="T93" s="130"/>
      <c r="U93">
        <v>442</v>
      </c>
      <c r="V93">
        <v>603</v>
      </c>
      <c r="W93">
        <v>4.25</v>
      </c>
      <c r="X93" s="130"/>
    </row>
    <row r="94" spans="1:24" x14ac:dyDescent="0.3">
      <c r="A94" s="130" t="s">
        <v>699</v>
      </c>
      <c r="B94">
        <v>92</v>
      </c>
      <c r="C94" s="130" t="s">
        <v>889</v>
      </c>
      <c r="D94" s="130" t="s">
        <v>6</v>
      </c>
      <c r="E94">
        <v>39</v>
      </c>
      <c r="F94">
        <v>-0.64</v>
      </c>
      <c r="G94">
        <v>11211200</v>
      </c>
      <c r="H94">
        <v>437494</v>
      </c>
      <c r="I94">
        <v>101669</v>
      </c>
      <c r="J94">
        <v>38.270000000000003</v>
      </c>
      <c r="K94" s="130" t="s">
        <v>3201</v>
      </c>
      <c r="M94" s="130" t="s">
        <v>916</v>
      </c>
      <c r="N94">
        <v>1.02</v>
      </c>
      <c r="O94">
        <v>6.11</v>
      </c>
      <c r="P94">
        <v>9.39</v>
      </c>
      <c r="Q94">
        <v>8.66</v>
      </c>
      <c r="R94" s="130" t="s">
        <v>1017</v>
      </c>
      <c r="S94">
        <v>36.01</v>
      </c>
      <c r="T94" s="130"/>
      <c r="U94">
        <v>764</v>
      </c>
      <c r="V94">
        <v>782</v>
      </c>
      <c r="W94">
        <v>6.01</v>
      </c>
      <c r="X94" s="130"/>
    </row>
    <row r="95" spans="1:24" x14ac:dyDescent="0.3">
      <c r="A95" s="130" t="s">
        <v>698</v>
      </c>
      <c r="B95">
        <v>93</v>
      </c>
      <c r="C95" s="130" t="s">
        <v>889</v>
      </c>
      <c r="D95" s="130" t="s">
        <v>6</v>
      </c>
      <c r="E95">
        <v>1.37</v>
      </c>
      <c r="F95">
        <v>3.01</v>
      </c>
      <c r="G95">
        <v>14332800</v>
      </c>
      <c r="H95">
        <v>19792</v>
      </c>
      <c r="I95">
        <v>498</v>
      </c>
      <c r="K95" s="130" t="s">
        <v>917</v>
      </c>
      <c r="L95">
        <v>1.61</v>
      </c>
      <c r="M95" s="130"/>
      <c r="N95">
        <v>0</v>
      </c>
      <c r="O95">
        <v>-0.77</v>
      </c>
      <c r="P95">
        <v>-4.84</v>
      </c>
      <c r="Q95">
        <v>-14.62</v>
      </c>
      <c r="R95" s="130"/>
      <c r="S95">
        <v>44.63</v>
      </c>
      <c r="T95" s="130"/>
      <c r="X95" s="130"/>
    </row>
    <row r="96" spans="1:24" x14ac:dyDescent="0.3">
      <c r="A96" s="130" t="s">
        <v>697</v>
      </c>
      <c r="B96">
        <v>94</v>
      </c>
      <c r="C96" s="130" t="s">
        <v>889</v>
      </c>
      <c r="D96" s="130" t="s">
        <v>6</v>
      </c>
      <c r="E96">
        <v>135</v>
      </c>
      <c r="F96">
        <v>0.37</v>
      </c>
      <c r="G96">
        <v>1241700</v>
      </c>
      <c r="H96">
        <v>167022</v>
      </c>
      <c r="I96">
        <v>107269</v>
      </c>
      <c r="J96">
        <v>138.85</v>
      </c>
      <c r="K96" s="130" t="s">
        <v>3202</v>
      </c>
      <c r="M96" s="130" t="s">
        <v>1017</v>
      </c>
      <c r="N96">
        <v>0.98</v>
      </c>
      <c r="O96">
        <v>4.3499999999999996</v>
      </c>
      <c r="P96">
        <v>4.43</v>
      </c>
      <c r="Q96">
        <v>6.99</v>
      </c>
      <c r="R96" s="130" t="s">
        <v>2289</v>
      </c>
      <c r="S96">
        <v>49.02</v>
      </c>
      <c r="T96" s="130"/>
      <c r="U96">
        <v>1023</v>
      </c>
      <c r="V96">
        <v>996</v>
      </c>
      <c r="W96">
        <v>56.24</v>
      </c>
      <c r="X96" s="130"/>
    </row>
    <row r="97" spans="1:24" x14ac:dyDescent="0.3">
      <c r="A97" s="130" t="s">
        <v>696</v>
      </c>
      <c r="B97">
        <v>95</v>
      </c>
      <c r="C97" s="130" t="s">
        <v>889</v>
      </c>
      <c r="D97" s="130" t="s">
        <v>6</v>
      </c>
      <c r="E97">
        <v>0.95</v>
      </c>
      <c r="F97">
        <v>-2.06</v>
      </c>
      <c r="G97">
        <v>17239000</v>
      </c>
      <c r="H97">
        <v>16567</v>
      </c>
      <c r="I97">
        <v>3352</v>
      </c>
      <c r="K97" s="130" t="s">
        <v>2295</v>
      </c>
      <c r="M97" s="130"/>
      <c r="N97">
        <v>0</v>
      </c>
      <c r="O97">
        <v>-1.61</v>
      </c>
      <c r="P97">
        <v>-3.49</v>
      </c>
      <c r="Q97">
        <v>-8.44</v>
      </c>
      <c r="R97" s="130"/>
      <c r="S97">
        <v>30.59</v>
      </c>
      <c r="T97" s="130"/>
      <c r="X97" s="130"/>
    </row>
    <row r="98" spans="1:24" x14ac:dyDescent="0.3">
      <c r="A98" s="130" t="s">
        <v>695</v>
      </c>
      <c r="B98">
        <v>96</v>
      </c>
      <c r="C98" s="130" t="s">
        <v>889</v>
      </c>
      <c r="D98" s="130" t="s">
        <v>6</v>
      </c>
      <c r="E98">
        <v>9.35</v>
      </c>
      <c r="F98">
        <v>-0.53</v>
      </c>
      <c r="G98">
        <v>160200</v>
      </c>
      <c r="H98">
        <v>1499</v>
      </c>
      <c r="I98">
        <v>3740</v>
      </c>
      <c r="J98">
        <v>8.89</v>
      </c>
      <c r="K98" s="130" t="s">
        <v>2938</v>
      </c>
      <c r="M98" s="130" t="s">
        <v>891</v>
      </c>
      <c r="N98">
        <v>1.05</v>
      </c>
      <c r="O98">
        <v>28.47</v>
      </c>
      <c r="P98">
        <v>60.82</v>
      </c>
      <c r="Q98">
        <v>15.17</v>
      </c>
      <c r="R98" s="130" t="s">
        <v>955</v>
      </c>
      <c r="S98">
        <v>24.41</v>
      </c>
      <c r="T98" s="130"/>
      <c r="U98">
        <v>82</v>
      </c>
      <c r="V98">
        <v>94</v>
      </c>
      <c r="W98">
        <v>0.39</v>
      </c>
      <c r="X98" s="130"/>
    </row>
    <row r="99" spans="1:24" x14ac:dyDescent="0.3">
      <c r="A99" s="130" t="s">
        <v>694</v>
      </c>
      <c r="B99">
        <v>97</v>
      </c>
      <c r="C99" s="130" t="s">
        <v>889</v>
      </c>
      <c r="D99" s="130" t="s">
        <v>6</v>
      </c>
      <c r="E99">
        <v>30.75</v>
      </c>
      <c r="F99">
        <v>0</v>
      </c>
      <c r="G99">
        <v>5721400</v>
      </c>
      <c r="H99">
        <v>175627</v>
      </c>
      <c r="I99">
        <v>123240</v>
      </c>
      <c r="J99">
        <v>34.659999999999997</v>
      </c>
      <c r="K99" s="130" t="s">
        <v>900</v>
      </c>
      <c r="M99" s="130" t="s">
        <v>916</v>
      </c>
      <c r="N99">
        <v>0.89</v>
      </c>
      <c r="O99">
        <v>3.01</v>
      </c>
      <c r="P99">
        <v>3.12</v>
      </c>
      <c r="Q99">
        <v>2.42</v>
      </c>
      <c r="R99" s="130" t="s">
        <v>3203</v>
      </c>
      <c r="S99">
        <v>25.57</v>
      </c>
      <c r="T99" s="130"/>
      <c r="U99">
        <v>930</v>
      </c>
      <c r="V99">
        <v>919</v>
      </c>
      <c r="W99">
        <v>1.25</v>
      </c>
      <c r="X99" s="130"/>
    </row>
    <row r="100" spans="1:24" x14ac:dyDescent="0.3">
      <c r="A100" s="130" t="s">
        <v>693</v>
      </c>
      <c r="B100">
        <v>98</v>
      </c>
      <c r="C100" s="130" t="s">
        <v>889</v>
      </c>
      <c r="D100" s="130" t="s">
        <v>6</v>
      </c>
      <c r="E100">
        <v>2.38</v>
      </c>
      <c r="F100">
        <v>-3.25</v>
      </c>
      <c r="G100">
        <v>9259800</v>
      </c>
      <c r="H100">
        <v>22301</v>
      </c>
      <c r="I100">
        <v>3807</v>
      </c>
      <c r="J100">
        <v>21.91</v>
      </c>
      <c r="K100" s="130" t="s">
        <v>1732</v>
      </c>
      <c r="M100" s="130" t="s">
        <v>896</v>
      </c>
      <c r="N100">
        <v>0.11</v>
      </c>
      <c r="O100">
        <v>4.53</v>
      </c>
      <c r="P100">
        <v>5.27</v>
      </c>
      <c r="Q100">
        <v>20.25</v>
      </c>
      <c r="R100" s="130" t="s">
        <v>931</v>
      </c>
      <c r="S100">
        <v>24.75</v>
      </c>
      <c r="T100" s="130"/>
      <c r="U100">
        <v>749</v>
      </c>
      <c r="V100">
        <v>743</v>
      </c>
      <c r="W100">
        <v>-0.08</v>
      </c>
      <c r="X100" s="130"/>
    </row>
    <row r="101" spans="1:24" x14ac:dyDescent="0.3">
      <c r="A101" s="130" t="s">
        <v>692</v>
      </c>
      <c r="B101">
        <v>99</v>
      </c>
      <c r="C101" s="130" t="s">
        <v>889</v>
      </c>
      <c r="D101" s="130" t="s">
        <v>6</v>
      </c>
      <c r="E101">
        <v>2.1800000000000002</v>
      </c>
      <c r="F101">
        <v>0</v>
      </c>
      <c r="G101">
        <v>437600</v>
      </c>
      <c r="H101">
        <v>955</v>
      </c>
      <c r="I101">
        <v>2346</v>
      </c>
      <c r="K101" s="130" t="s">
        <v>2094</v>
      </c>
      <c r="M101" s="130"/>
      <c r="N101">
        <v>0</v>
      </c>
      <c r="O101">
        <v>-3.44</v>
      </c>
      <c r="P101">
        <v>-4.45</v>
      </c>
      <c r="Q101">
        <v>-8.24</v>
      </c>
      <c r="R101" s="130"/>
      <c r="S101">
        <v>26.64</v>
      </c>
      <c r="T101" s="130"/>
      <c r="X101" s="130"/>
    </row>
    <row r="102" spans="1:24" x14ac:dyDescent="0.3">
      <c r="A102" s="130" t="s">
        <v>691</v>
      </c>
      <c r="B102">
        <v>100</v>
      </c>
      <c r="C102" s="130" t="s">
        <v>889</v>
      </c>
      <c r="D102" s="130" t="s">
        <v>6</v>
      </c>
      <c r="E102">
        <v>269</v>
      </c>
      <c r="F102">
        <v>-2.1800000000000002</v>
      </c>
      <c r="G102">
        <v>87100</v>
      </c>
      <c r="H102">
        <v>23516</v>
      </c>
      <c r="I102">
        <v>28640</v>
      </c>
      <c r="J102">
        <v>24.71</v>
      </c>
      <c r="K102" s="130" t="s">
        <v>985</v>
      </c>
      <c r="M102" s="130" t="s">
        <v>1613</v>
      </c>
      <c r="N102">
        <v>10.97</v>
      </c>
      <c r="O102">
        <v>2.2000000000000002</v>
      </c>
      <c r="P102">
        <v>3.92</v>
      </c>
      <c r="Q102">
        <v>5.91</v>
      </c>
      <c r="R102" s="130" t="s">
        <v>2930</v>
      </c>
      <c r="S102">
        <v>84.28</v>
      </c>
      <c r="T102" s="130"/>
      <c r="U102">
        <v>828</v>
      </c>
      <c r="V102">
        <v>874</v>
      </c>
      <c r="W102">
        <v>8.18</v>
      </c>
      <c r="X102" s="130"/>
    </row>
    <row r="103" spans="1:24" x14ac:dyDescent="0.3">
      <c r="A103" s="130" t="s">
        <v>690</v>
      </c>
      <c r="B103">
        <v>101</v>
      </c>
      <c r="C103" s="130" t="s">
        <v>889</v>
      </c>
      <c r="D103" s="130" t="s">
        <v>6</v>
      </c>
      <c r="E103">
        <v>41.5</v>
      </c>
      <c r="F103">
        <v>-6.21</v>
      </c>
      <c r="G103">
        <v>16574100</v>
      </c>
      <c r="H103">
        <v>697920</v>
      </c>
      <c r="I103">
        <v>70864</v>
      </c>
      <c r="J103">
        <v>23.66</v>
      </c>
      <c r="K103" s="130" t="s">
        <v>1032</v>
      </c>
      <c r="M103" s="130"/>
      <c r="N103">
        <v>1.81</v>
      </c>
      <c r="O103">
        <v>1.05</v>
      </c>
      <c r="P103">
        <v>6.87</v>
      </c>
      <c r="Q103">
        <v>7.83</v>
      </c>
      <c r="R103" s="130" t="s">
        <v>959</v>
      </c>
      <c r="S103">
        <v>44.59</v>
      </c>
      <c r="T103" s="130"/>
      <c r="U103">
        <v>718</v>
      </c>
      <c r="V103">
        <v>896</v>
      </c>
      <c r="W103">
        <v>4.49</v>
      </c>
      <c r="X103" s="130"/>
    </row>
    <row r="104" spans="1:24" x14ac:dyDescent="0.3">
      <c r="A104" s="130" t="s">
        <v>689</v>
      </c>
      <c r="B104">
        <v>102</v>
      </c>
      <c r="C104" s="130" t="s">
        <v>889</v>
      </c>
      <c r="D104" s="130" t="s">
        <v>6</v>
      </c>
      <c r="E104">
        <v>1.07</v>
      </c>
      <c r="F104">
        <v>-0.93</v>
      </c>
      <c r="G104">
        <v>12780600</v>
      </c>
      <c r="H104">
        <v>13682</v>
      </c>
      <c r="I104">
        <v>18591</v>
      </c>
      <c r="K104" s="130" t="s">
        <v>1051</v>
      </c>
      <c r="M104" s="130" t="s">
        <v>896</v>
      </c>
      <c r="N104">
        <v>0</v>
      </c>
      <c r="O104">
        <v>-0.36</v>
      </c>
      <c r="P104">
        <v>-1.8</v>
      </c>
      <c r="Q104">
        <v>-76.760000000000005</v>
      </c>
      <c r="R104" s="130" t="s">
        <v>2258</v>
      </c>
      <c r="S104">
        <v>71.989999999999995</v>
      </c>
      <c r="T104" s="130"/>
      <c r="X104" s="130"/>
    </row>
    <row r="105" spans="1:24" x14ac:dyDescent="0.3">
      <c r="A105" s="130" t="s">
        <v>688</v>
      </c>
      <c r="B105">
        <v>103</v>
      </c>
      <c r="C105" s="130" t="s">
        <v>889</v>
      </c>
      <c r="D105" s="130" t="s">
        <v>235</v>
      </c>
      <c r="E105">
        <v>0.14000000000000001</v>
      </c>
      <c r="F105">
        <v>0</v>
      </c>
      <c r="G105">
        <v>0</v>
      </c>
      <c r="H105">
        <v>0</v>
      </c>
      <c r="I105">
        <v>963</v>
      </c>
      <c r="K105" s="130" t="s">
        <v>988</v>
      </c>
      <c r="L105">
        <v>2.61</v>
      </c>
      <c r="M105" s="130"/>
      <c r="N105">
        <v>0</v>
      </c>
      <c r="O105">
        <v>-15.49</v>
      </c>
      <c r="P105">
        <v>-48.47</v>
      </c>
      <c r="Q105">
        <v>-99.21</v>
      </c>
      <c r="R105" s="130"/>
      <c r="S105">
        <v>78.59</v>
      </c>
      <c r="T105" s="130"/>
      <c r="X105" s="130"/>
    </row>
    <row r="106" spans="1:24" x14ac:dyDescent="0.3">
      <c r="A106" s="130" t="s">
        <v>687</v>
      </c>
      <c r="B106">
        <v>104</v>
      </c>
      <c r="C106" s="130" t="s">
        <v>889</v>
      </c>
      <c r="D106" s="130" t="s">
        <v>6</v>
      </c>
      <c r="E106">
        <v>4.78</v>
      </c>
      <c r="F106">
        <v>1.7</v>
      </c>
      <c r="G106">
        <v>14477400</v>
      </c>
      <c r="H106">
        <v>69018</v>
      </c>
      <c r="I106">
        <v>2103</v>
      </c>
      <c r="J106">
        <v>24.33</v>
      </c>
      <c r="K106" s="130" t="s">
        <v>2263</v>
      </c>
      <c r="M106" s="130" t="s">
        <v>902</v>
      </c>
      <c r="N106">
        <v>0.2</v>
      </c>
      <c r="O106">
        <v>7.75</v>
      </c>
      <c r="P106">
        <v>12.28</v>
      </c>
      <c r="Q106">
        <v>8.85</v>
      </c>
      <c r="R106" s="130" t="s">
        <v>1074</v>
      </c>
      <c r="S106">
        <v>38.33</v>
      </c>
      <c r="T106" s="130"/>
      <c r="U106">
        <v>586</v>
      </c>
      <c r="V106">
        <v>617</v>
      </c>
      <c r="W106">
        <v>-2.99</v>
      </c>
      <c r="X106" s="130"/>
    </row>
    <row r="107" spans="1:24" x14ac:dyDescent="0.3">
      <c r="A107" s="130" t="s">
        <v>686</v>
      </c>
      <c r="B107">
        <v>105</v>
      </c>
      <c r="C107" s="130" t="s">
        <v>889</v>
      </c>
      <c r="D107" s="130" t="s">
        <v>6</v>
      </c>
      <c r="E107">
        <v>17.3</v>
      </c>
      <c r="F107">
        <v>0</v>
      </c>
      <c r="G107">
        <v>1461100</v>
      </c>
      <c r="H107">
        <v>25752</v>
      </c>
      <c r="I107">
        <v>14195</v>
      </c>
      <c r="J107">
        <v>65.31</v>
      </c>
      <c r="K107" s="130" t="s">
        <v>3204</v>
      </c>
      <c r="M107" s="130" t="s">
        <v>1011</v>
      </c>
      <c r="N107">
        <v>0.27</v>
      </c>
      <c r="O107">
        <v>26.53</v>
      </c>
      <c r="P107">
        <v>31.77</v>
      </c>
      <c r="Q107">
        <v>38.020000000000003</v>
      </c>
      <c r="R107" s="130" t="s">
        <v>1732</v>
      </c>
      <c r="S107">
        <v>29.66</v>
      </c>
      <c r="T107" s="130"/>
      <c r="U107">
        <v>545</v>
      </c>
      <c r="V107">
        <v>524</v>
      </c>
      <c r="W107">
        <v>2.6</v>
      </c>
      <c r="X107" s="130"/>
    </row>
    <row r="108" spans="1:24" x14ac:dyDescent="0.3">
      <c r="A108" s="130" t="s">
        <v>685</v>
      </c>
      <c r="B108">
        <v>106</v>
      </c>
      <c r="C108" s="130" t="s">
        <v>889</v>
      </c>
      <c r="D108" s="130" t="s">
        <v>6</v>
      </c>
      <c r="E108">
        <v>16.899999999999999</v>
      </c>
      <c r="F108">
        <v>-0.59</v>
      </c>
      <c r="G108">
        <v>2039100</v>
      </c>
      <c r="H108">
        <v>34454</v>
      </c>
      <c r="I108">
        <v>51507</v>
      </c>
      <c r="J108">
        <v>13.16</v>
      </c>
      <c r="K108" s="130" t="s">
        <v>954</v>
      </c>
      <c r="M108" s="130" t="s">
        <v>957</v>
      </c>
      <c r="N108">
        <v>1.3</v>
      </c>
      <c r="O108">
        <v>7.77</v>
      </c>
      <c r="P108">
        <v>9.1300000000000008</v>
      </c>
      <c r="Q108">
        <v>61.76</v>
      </c>
      <c r="R108" s="130" t="s">
        <v>3205</v>
      </c>
      <c r="S108">
        <v>21.18</v>
      </c>
      <c r="T108" s="130"/>
      <c r="U108">
        <v>506</v>
      </c>
      <c r="V108">
        <v>458</v>
      </c>
      <c r="W108">
        <v>-1.3</v>
      </c>
      <c r="X108" s="130"/>
    </row>
    <row r="109" spans="1:24" x14ac:dyDescent="0.3">
      <c r="A109" s="130" t="s">
        <v>684</v>
      </c>
      <c r="B109">
        <v>107</v>
      </c>
      <c r="C109" s="130" t="s">
        <v>889</v>
      </c>
      <c r="D109" s="130" t="s">
        <v>6</v>
      </c>
      <c r="E109">
        <v>3.16</v>
      </c>
      <c r="F109">
        <v>3.27</v>
      </c>
      <c r="G109">
        <v>54326500</v>
      </c>
      <c r="H109">
        <v>172574</v>
      </c>
      <c r="I109">
        <v>2886</v>
      </c>
      <c r="K109" s="130" t="s">
        <v>1019</v>
      </c>
      <c r="M109" s="130"/>
      <c r="N109">
        <v>0</v>
      </c>
      <c r="O109">
        <v>1.41</v>
      </c>
      <c r="P109">
        <v>-0.94</v>
      </c>
      <c r="Q109">
        <v>-1.45</v>
      </c>
      <c r="R109" s="130"/>
      <c r="S109">
        <v>56.17</v>
      </c>
      <c r="T109" s="130"/>
      <c r="X109" s="130"/>
    </row>
    <row r="110" spans="1:24" x14ac:dyDescent="0.3">
      <c r="A110" s="130" t="s">
        <v>2775</v>
      </c>
      <c r="B110">
        <v>108</v>
      </c>
      <c r="C110" s="130" t="s">
        <v>892</v>
      </c>
      <c r="D110" s="130" t="s">
        <v>6</v>
      </c>
      <c r="E110">
        <v>13.3</v>
      </c>
      <c r="F110">
        <v>-3.62</v>
      </c>
      <c r="G110">
        <v>29755300</v>
      </c>
      <c r="H110">
        <v>411560</v>
      </c>
      <c r="I110">
        <v>0</v>
      </c>
      <c r="K110" s="130" t="s">
        <v>908</v>
      </c>
      <c r="M110" s="130" t="s">
        <v>908</v>
      </c>
      <c r="N110">
        <v>0</v>
      </c>
      <c r="O110">
        <v>8.5</v>
      </c>
      <c r="P110">
        <v>39.11</v>
      </c>
      <c r="Q110">
        <v>16.100000000000001</v>
      </c>
      <c r="R110" s="130" t="s">
        <v>908</v>
      </c>
      <c r="S110">
        <v>26.96</v>
      </c>
      <c r="T110" s="130"/>
      <c r="X110" s="130"/>
    </row>
    <row r="111" spans="1:24" x14ac:dyDescent="0.3">
      <c r="A111" s="130" t="s">
        <v>683</v>
      </c>
      <c r="B111">
        <v>109</v>
      </c>
      <c r="C111" s="130" t="s">
        <v>889</v>
      </c>
      <c r="D111" s="130" t="s">
        <v>6</v>
      </c>
      <c r="E111">
        <v>1.99</v>
      </c>
      <c r="F111">
        <v>1.02</v>
      </c>
      <c r="G111">
        <v>141000</v>
      </c>
      <c r="H111">
        <v>280</v>
      </c>
      <c r="I111">
        <v>2040</v>
      </c>
      <c r="J111">
        <v>45.23</v>
      </c>
      <c r="K111" s="130" t="s">
        <v>955</v>
      </c>
      <c r="L111">
        <v>0.04</v>
      </c>
      <c r="M111" s="130" t="s">
        <v>904</v>
      </c>
      <c r="N111">
        <v>0.04</v>
      </c>
      <c r="O111">
        <v>4.96</v>
      </c>
      <c r="P111">
        <v>3.6</v>
      </c>
      <c r="Q111">
        <v>16.53</v>
      </c>
      <c r="R111" s="130" t="s">
        <v>972</v>
      </c>
      <c r="S111">
        <v>15.87</v>
      </c>
      <c r="T111" s="130"/>
      <c r="U111">
        <v>968</v>
      </c>
      <c r="V111">
        <v>881</v>
      </c>
      <c r="W111">
        <v>0.5</v>
      </c>
      <c r="X111" s="130"/>
    </row>
    <row r="112" spans="1:24" x14ac:dyDescent="0.3">
      <c r="A112" s="130" t="s">
        <v>682</v>
      </c>
      <c r="B112">
        <v>110</v>
      </c>
      <c r="C112" s="130" t="s">
        <v>889</v>
      </c>
      <c r="D112" s="130" t="s">
        <v>6</v>
      </c>
      <c r="E112">
        <v>1.18</v>
      </c>
      <c r="F112">
        <v>-3.28</v>
      </c>
      <c r="G112">
        <v>134035300</v>
      </c>
      <c r="H112">
        <v>159501</v>
      </c>
      <c r="I112">
        <v>9739</v>
      </c>
      <c r="J112">
        <v>30.79</v>
      </c>
      <c r="K112" s="130" t="s">
        <v>3206</v>
      </c>
      <c r="M112" s="130" t="s">
        <v>904</v>
      </c>
      <c r="N112">
        <v>0.04</v>
      </c>
      <c r="O112">
        <v>13.27</v>
      </c>
      <c r="P112">
        <v>12.3</v>
      </c>
      <c r="Q112">
        <v>35.85</v>
      </c>
      <c r="R112" s="130" t="s">
        <v>899</v>
      </c>
      <c r="S112">
        <v>30.38</v>
      </c>
      <c r="T112" s="130"/>
      <c r="U112">
        <v>636</v>
      </c>
      <c r="V112">
        <v>505</v>
      </c>
      <c r="W112">
        <v>0.01</v>
      </c>
      <c r="X112" s="130"/>
    </row>
    <row r="113" spans="1:24" x14ac:dyDescent="0.3">
      <c r="A113" s="130" t="s">
        <v>681</v>
      </c>
      <c r="B113">
        <v>111</v>
      </c>
      <c r="C113" s="130" t="s">
        <v>889</v>
      </c>
      <c r="D113" s="130" t="s">
        <v>6</v>
      </c>
      <c r="E113">
        <v>5.45</v>
      </c>
      <c r="F113">
        <v>-0.91</v>
      </c>
      <c r="G113">
        <v>317900</v>
      </c>
      <c r="H113">
        <v>1745</v>
      </c>
      <c r="I113">
        <v>4426</v>
      </c>
      <c r="J113">
        <v>74.59</v>
      </c>
      <c r="K113" s="130" t="s">
        <v>1615</v>
      </c>
      <c r="M113" s="130" t="s">
        <v>949</v>
      </c>
      <c r="N113">
        <v>7.0000000000000007E-2</v>
      </c>
      <c r="O113">
        <v>3.7</v>
      </c>
      <c r="P113">
        <v>3.16</v>
      </c>
      <c r="Q113">
        <v>3.59</v>
      </c>
      <c r="R113" s="130" t="s">
        <v>950</v>
      </c>
      <c r="S113">
        <v>24.69</v>
      </c>
      <c r="T113" s="130"/>
      <c r="U113">
        <v>1028</v>
      </c>
      <c r="V113">
        <v>992</v>
      </c>
      <c r="W113">
        <v>-9.4499999999999993</v>
      </c>
      <c r="X113" s="130"/>
    </row>
    <row r="114" spans="1:24" x14ac:dyDescent="0.3">
      <c r="A114" s="130" t="s">
        <v>680</v>
      </c>
      <c r="B114">
        <v>112</v>
      </c>
      <c r="C114" s="130" t="s">
        <v>889</v>
      </c>
      <c r="D114" s="130" t="s">
        <v>6</v>
      </c>
      <c r="E114">
        <v>1.57</v>
      </c>
      <c r="F114">
        <v>0</v>
      </c>
      <c r="G114">
        <v>970500</v>
      </c>
      <c r="H114">
        <v>1512</v>
      </c>
      <c r="I114">
        <v>1760</v>
      </c>
      <c r="J114">
        <v>20.64</v>
      </c>
      <c r="K114" s="130" t="s">
        <v>915</v>
      </c>
      <c r="L114">
        <v>0.02</v>
      </c>
      <c r="M114" s="130" t="s">
        <v>888</v>
      </c>
      <c r="N114">
        <v>0.08</v>
      </c>
      <c r="O114">
        <v>5.54</v>
      </c>
      <c r="P114">
        <v>4.5199999999999996</v>
      </c>
      <c r="Q114">
        <v>5.64</v>
      </c>
      <c r="R114" s="130" t="s">
        <v>2215</v>
      </c>
      <c r="S114">
        <v>31.1</v>
      </c>
      <c r="T114" s="130"/>
      <c r="U114">
        <v>766</v>
      </c>
      <c r="V114">
        <v>671</v>
      </c>
      <c r="W114">
        <v>-0.25</v>
      </c>
      <c r="X114" s="130"/>
    </row>
    <row r="115" spans="1:24" x14ac:dyDescent="0.3">
      <c r="A115" s="130" t="s">
        <v>679</v>
      </c>
      <c r="B115">
        <v>113</v>
      </c>
      <c r="C115" s="130" t="s">
        <v>889</v>
      </c>
      <c r="D115" s="130" t="s">
        <v>6</v>
      </c>
      <c r="E115">
        <v>0.4</v>
      </c>
      <c r="F115">
        <v>-2.44</v>
      </c>
      <c r="G115">
        <v>4443800</v>
      </c>
      <c r="H115">
        <v>1789</v>
      </c>
      <c r="I115">
        <v>852</v>
      </c>
      <c r="K115" s="130" t="s">
        <v>1007</v>
      </c>
      <c r="M115" s="130"/>
      <c r="N115">
        <v>0</v>
      </c>
      <c r="O115">
        <v>-2.31</v>
      </c>
      <c r="P115">
        <v>-16.09</v>
      </c>
      <c r="Q115">
        <v>-21.56</v>
      </c>
      <c r="R115" s="130"/>
      <c r="S115">
        <v>50.02</v>
      </c>
      <c r="T115" s="130"/>
      <c r="X115" s="130"/>
    </row>
    <row r="116" spans="1:24" x14ac:dyDescent="0.3">
      <c r="A116" s="130" t="s">
        <v>678</v>
      </c>
      <c r="B116">
        <v>114</v>
      </c>
      <c r="C116" s="130" t="s">
        <v>889</v>
      </c>
      <c r="D116" s="130" t="s">
        <v>6</v>
      </c>
      <c r="E116">
        <v>11.8</v>
      </c>
      <c r="F116">
        <v>0</v>
      </c>
      <c r="G116">
        <v>1100</v>
      </c>
      <c r="H116">
        <v>13</v>
      </c>
      <c r="I116">
        <v>142</v>
      </c>
      <c r="K116" s="130" t="s">
        <v>1062</v>
      </c>
      <c r="L116">
        <v>0.57999999999999996</v>
      </c>
      <c r="M116" s="130"/>
      <c r="N116">
        <v>0</v>
      </c>
      <c r="O116">
        <v>-3.88</v>
      </c>
      <c r="P116">
        <v>-3.42</v>
      </c>
      <c r="Q116">
        <v>-4.84</v>
      </c>
      <c r="R116" s="130"/>
      <c r="S116">
        <v>29.51</v>
      </c>
      <c r="T116" s="130"/>
      <c r="X116" s="130"/>
    </row>
    <row r="117" spans="1:24" x14ac:dyDescent="0.3">
      <c r="A117" s="130" t="s">
        <v>677</v>
      </c>
      <c r="B117">
        <v>115</v>
      </c>
      <c r="C117" s="130" t="s">
        <v>889</v>
      </c>
      <c r="D117" s="130" t="s">
        <v>6</v>
      </c>
      <c r="E117">
        <v>9.1999999999999993</v>
      </c>
      <c r="F117">
        <v>0</v>
      </c>
      <c r="G117">
        <v>19995700</v>
      </c>
      <c r="H117">
        <v>184411</v>
      </c>
      <c r="I117">
        <v>121111</v>
      </c>
      <c r="J117">
        <v>22.99</v>
      </c>
      <c r="K117" s="130" t="s">
        <v>2385</v>
      </c>
      <c r="M117" s="130" t="s">
        <v>994</v>
      </c>
      <c r="N117">
        <v>0.4</v>
      </c>
      <c r="O117">
        <v>5.26</v>
      </c>
      <c r="P117">
        <v>9.6199999999999992</v>
      </c>
      <c r="Q117">
        <v>12.48</v>
      </c>
      <c r="R117" s="130" t="s">
        <v>2169</v>
      </c>
      <c r="S117">
        <v>59.67</v>
      </c>
      <c r="T117" s="130"/>
      <c r="U117">
        <v>631</v>
      </c>
      <c r="V117">
        <v>704</v>
      </c>
      <c r="W117">
        <v>2.44</v>
      </c>
      <c r="X117" s="130"/>
    </row>
    <row r="118" spans="1:24" x14ac:dyDescent="0.3">
      <c r="A118" s="130" t="s">
        <v>676</v>
      </c>
      <c r="B118">
        <v>116</v>
      </c>
      <c r="C118" s="130" t="s">
        <v>889</v>
      </c>
      <c r="D118" s="130" t="s">
        <v>6</v>
      </c>
      <c r="E118">
        <v>0.93</v>
      </c>
      <c r="F118">
        <v>-1.06</v>
      </c>
      <c r="G118">
        <v>2066700</v>
      </c>
      <c r="H118">
        <v>1942</v>
      </c>
      <c r="I118">
        <v>703</v>
      </c>
      <c r="K118" s="130" t="s">
        <v>1013</v>
      </c>
      <c r="M118" s="130" t="s">
        <v>904</v>
      </c>
      <c r="N118">
        <v>0</v>
      </c>
      <c r="O118">
        <v>-3.55</v>
      </c>
      <c r="P118">
        <v>-7.55</v>
      </c>
      <c r="Q118">
        <v>-9.93</v>
      </c>
      <c r="R118" s="130" t="s">
        <v>3207</v>
      </c>
      <c r="S118">
        <v>34.090000000000003</v>
      </c>
      <c r="T118" s="130"/>
      <c r="X118" s="130"/>
    </row>
    <row r="119" spans="1:24" x14ac:dyDescent="0.3">
      <c r="A119" s="130" t="s">
        <v>675</v>
      </c>
      <c r="B119">
        <v>117</v>
      </c>
      <c r="C119" s="130" t="s">
        <v>898</v>
      </c>
      <c r="D119" s="130" t="s">
        <v>6</v>
      </c>
      <c r="E119">
        <v>41</v>
      </c>
      <c r="F119">
        <v>6.49</v>
      </c>
      <c r="G119">
        <v>542800</v>
      </c>
      <c r="H119">
        <v>23045</v>
      </c>
      <c r="I119">
        <v>1230</v>
      </c>
      <c r="J119">
        <v>9.86</v>
      </c>
      <c r="K119" s="130" t="s">
        <v>2160</v>
      </c>
      <c r="M119" s="130" t="s">
        <v>891</v>
      </c>
      <c r="N119">
        <v>3.6</v>
      </c>
      <c r="O119">
        <v>6.87</v>
      </c>
      <c r="P119">
        <v>14.43</v>
      </c>
      <c r="Q119">
        <v>16.010000000000002</v>
      </c>
      <c r="R119" s="130" t="s">
        <v>3208</v>
      </c>
      <c r="S119">
        <v>28.43</v>
      </c>
      <c r="T119" s="130"/>
      <c r="U119">
        <v>342</v>
      </c>
      <c r="V119">
        <v>446</v>
      </c>
      <c r="W119">
        <v>0.15</v>
      </c>
      <c r="X119" s="130"/>
    </row>
    <row r="120" spans="1:24" x14ac:dyDescent="0.3">
      <c r="A120" s="130" t="s">
        <v>674</v>
      </c>
      <c r="B120">
        <v>118</v>
      </c>
      <c r="C120" s="130" t="s">
        <v>889</v>
      </c>
      <c r="D120" s="130" t="s">
        <v>6</v>
      </c>
      <c r="E120">
        <v>1.1499999999999999</v>
      </c>
      <c r="F120">
        <v>9.52</v>
      </c>
      <c r="G120">
        <v>347226600</v>
      </c>
      <c r="H120">
        <v>388197</v>
      </c>
      <c r="I120">
        <v>5234</v>
      </c>
      <c r="K120" s="130" t="s">
        <v>2100</v>
      </c>
      <c r="M120" s="130"/>
      <c r="N120">
        <v>0</v>
      </c>
      <c r="O120">
        <v>2.5299999999999998</v>
      </c>
      <c r="P120">
        <v>-3.13</v>
      </c>
      <c r="Q120">
        <v>3.26</v>
      </c>
      <c r="R120" s="130"/>
      <c r="S120">
        <v>88.11</v>
      </c>
      <c r="T120" s="130"/>
      <c r="X120" s="130"/>
    </row>
    <row r="121" spans="1:24" x14ac:dyDescent="0.3">
      <c r="A121" s="130" t="s">
        <v>2163</v>
      </c>
      <c r="B121">
        <v>119</v>
      </c>
      <c r="C121" s="130" t="s">
        <v>898</v>
      </c>
      <c r="D121" s="130" t="s">
        <v>6</v>
      </c>
      <c r="E121">
        <v>20.7</v>
      </c>
      <c r="F121">
        <v>-8</v>
      </c>
      <c r="G121">
        <v>32431700</v>
      </c>
      <c r="H121">
        <v>683084</v>
      </c>
      <c r="I121">
        <v>29729</v>
      </c>
      <c r="K121" s="130" t="s">
        <v>3209</v>
      </c>
      <c r="M121" s="130"/>
      <c r="N121">
        <v>0</v>
      </c>
      <c r="O121">
        <v>-17.579999999999998</v>
      </c>
      <c r="P121">
        <v>-19.89</v>
      </c>
      <c r="Q121">
        <v>-244.95</v>
      </c>
      <c r="R121" s="130"/>
      <c r="S121">
        <v>25.59</v>
      </c>
      <c r="T121" s="130"/>
      <c r="X121" s="130"/>
    </row>
    <row r="122" spans="1:24" x14ac:dyDescent="0.3">
      <c r="A122" s="130" t="s">
        <v>673</v>
      </c>
      <c r="B122">
        <v>120</v>
      </c>
      <c r="C122" s="130" t="s">
        <v>898</v>
      </c>
      <c r="D122" s="130" t="s">
        <v>6</v>
      </c>
      <c r="E122">
        <v>3.88</v>
      </c>
      <c r="F122">
        <v>-0.51</v>
      </c>
      <c r="G122">
        <v>9376800</v>
      </c>
      <c r="H122">
        <v>37159</v>
      </c>
      <c r="I122">
        <v>1141</v>
      </c>
      <c r="J122">
        <v>12.61</v>
      </c>
      <c r="K122" s="130" t="s">
        <v>2143</v>
      </c>
      <c r="M122" s="130" t="s">
        <v>904</v>
      </c>
      <c r="N122">
        <v>0.32</v>
      </c>
      <c r="O122">
        <v>9.06</v>
      </c>
      <c r="P122">
        <v>16.88</v>
      </c>
      <c r="Q122">
        <v>5.89</v>
      </c>
      <c r="R122" s="130" t="s">
        <v>1001</v>
      </c>
      <c r="S122">
        <v>35.08</v>
      </c>
      <c r="T122" s="130"/>
      <c r="U122">
        <v>313</v>
      </c>
      <c r="V122">
        <v>383</v>
      </c>
      <c r="W122">
        <v>0.28999999999999998</v>
      </c>
      <c r="X122" s="130"/>
    </row>
    <row r="123" spans="1:24" x14ac:dyDescent="0.3">
      <c r="A123" s="130" t="s">
        <v>672</v>
      </c>
      <c r="B123">
        <v>121</v>
      </c>
      <c r="C123" s="130" t="s">
        <v>889</v>
      </c>
      <c r="D123" s="130" t="s">
        <v>6</v>
      </c>
      <c r="E123">
        <v>114.5</v>
      </c>
      <c r="F123">
        <v>-0.43</v>
      </c>
      <c r="G123">
        <v>4896300</v>
      </c>
      <c r="H123">
        <v>561505</v>
      </c>
      <c r="I123">
        <v>114500</v>
      </c>
      <c r="J123">
        <v>36.29</v>
      </c>
      <c r="K123" s="130" t="s">
        <v>3210</v>
      </c>
      <c r="M123" s="130" t="s">
        <v>967</v>
      </c>
      <c r="N123">
        <v>3.14</v>
      </c>
      <c r="O123">
        <v>21.59</v>
      </c>
      <c r="P123">
        <v>33.6</v>
      </c>
      <c r="Q123">
        <v>17.04</v>
      </c>
      <c r="R123" s="130" t="s">
        <v>3211</v>
      </c>
      <c r="S123">
        <v>28.85</v>
      </c>
      <c r="T123" s="130"/>
      <c r="U123">
        <v>462</v>
      </c>
      <c r="V123">
        <v>467</v>
      </c>
      <c r="W123">
        <v>1.31</v>
      </c>
      <c r="X123" s="130"/>
    </row>
    <row r="124" spans="1:24" x14ac:dyDescent="0.3">
      <c r="A124" s="130" t="s">
        <v>671</v>
      </c>
      <c r="B124">
        <v>122</v>
      </c>
      <c r="C124" s="130" t="s">
        <v>889</v>
      </c>
      <c r="D124" s="130" t="s">
        <v>6</v>
      </c>
      <c r="E124">
        <v>3.12</v>
      </c>
      <c r="F124">
        <v>-1.27</v>
      </c>
      <c r="G124">
        <v>8112300</v>
      </c>
      <c r="H124">
        <v>25326</v>
      </c>
      <c r="I124">
        <v>15474</v>
      </c>
      <c r="J124">
        <v>30.14</v>
      </c>
      <c r="K124" s="130" t="s">
        <v>1044</v>
      </c>
      <c r="M124" s="130" t="s">
        <v>904</v>
      </c>
      <c r="N124">
        <v>0.11</v>
      </c>
      <c r="O124">
        <v>2.16</v>
      </c>
      <c r="P124">
        <v>3.05</v>
      </c>
      <c r="Q124">
        <v>0.69</v>
      </c>
      <c r="R124" s="130" t="s">
        <v>945</v>
      </c>
      <c r="S124">
        <v>26.1</v>
      </c>
      <c r="T124" s="130"/>
      <c r="U124">
        <v>903</v>
      </c>
      <c r="V124">
        <v>926</v>
      </c>
      <c r="W124">
        <v>-1.36</v>
      </c>
      <c r="X124" s="130"/>
    </row>
    <row r="125" spans="1:24" x14ac:dyDescent="0.3">
      <c r="A125" s="130" t="s">
        <v>670</v>
      </c>
      <c r="B125">
        <v>123</v>
      </c>
      <c r="C125" s="130" t="s">
        <v>889</v>
      </c>
      <c r="D125" s="130" t="s">
        <v>6</v>
      </c>
      <c r="E125">
        <v>0.63</v>
      </c>
      <c r="F125">
        <v>0</v>
      </c>
      <c r="G125">
        <v>7793500</v>
      </c>
      <c r="H125">
        <v>4931</v>
      </c>
      <c r="I125">
        <v>1744</v>
      </c>
      <c r="J125">
        <v>28.72</v>
      </c>
      <c r="K125" s="130" t="s">
        <v>1022</v>
      </c>
      <c r="M125" s="130" t="s">
        <v>904</v>
      </c>
      <c r="N125">
        <v>0.02</v>
      </c>
      <c r="O125">
        <v>3.88</v>
      </c>
      <c r="P125">
        <v>4.49</v>
      </c>
      <c r="Q125">
        <v>2.59</v>
      </c>
      <c r="R125" s="130" t="s">
        <v>947</v>
      </c>
      <c r="S125">
        <v>48.19</v>
      </c>
      <c r="T125" s="130"/>
      <c r="U125">
        <v>857</v>
      </c>
      <c r="V125">
        <v>847</v>
      </c>
      <c r="W125">
        <v>-0.34</v>
      </c>
      <c r="X125" s="130"/>
    </row>
    <row r="126" spans="1:24" x14ac:dyDescent="0.3">
      <c r="A126" s="130" t="s">
        <v>669</v>
      </c>
      <c r="B126">
        <v>124</v>
      </c>
      <c r="C126" s="130" t="s">
        <v>889</v>
      </c>
      <c r="D126" s="130" t="s">
        <v>6</v>
      </c>
      <c r="E126">
        <v>3.5</v>
      </c>
      <c r="F126">
        <v>-0.56999999999999995</v>
      </c>
      <c r="G126">
        <v>1283500</v>
      </c>
      <c r="H126">
        <v>4474</v>
      </c>
      <c r="I126">
        <v>2608</v>
      </c>
      <c r="J126">
        <v>6.64</v>
      </c>
      <c r="K126" s="130" t="s">
        <v>1057</v>
      </c>
      <c r="M126" s="130"/>
      <c r="N126">
        <v>0.55000000000000004</v>
      </c>
      <c r="O126">
        <v>16.760000000000002</v>
      </c>
      <c r="P126">
        <v>21.62</v>
      </c>
      <c r="Q126">
        <v>44.61</v>
      </c>
      <c r="R126" s="130"/>
      <c r="S126">
        <v>68.290000000000006</v>
      </c>
      <c r="T126" s="130"/>
      <c r="U126">
        <v>142</v>
      </c>
      <c r="V126">
        <v>111</v>
      </c>
      <c r="W126">
        <v>-0.03</v>
      </c>
      <c r="X126" s="130"/>
    </row>
    <row r="127" spans="1:24" x14ac:dyDescent="0.3">
      <c r="A127" s="130" t="s">
        <v>668</v>
      </c>
      <c r="B127">
        <v>125</v>
      </c>
      <c r="C127" s="130" t="s">
        <v>889</v>
      </c>
      <c r="D127" s="130" t="s">
        <v>6</v>
      </c>
      <c r="E127">
        <v>30.75</v>
      </c>
      <c r="F127">
        <v>0.82</v>
      </c>
      <c r="G127">
        <v>2030500</v>
      </c>
      <c r="H127">
        <v>62152</v>
      </c>
      <c r="I127">
        <v>41513</v>
      </c>
      <c r="K127" s="130" t="s">
        <v>914</v>
      </c>
      <c r="M127" s="130"/>
      <c r="N127">
        <v>0</v>
      </c>
      <c r="O127">
        <v>-7.06</v>
      </c>
      <c r="P127">
        <v>-22.15</v>
      </c>
      <c r="Q127">
        <v>-24.69</v>
      </c>
      <c r="R127" s="130"/>
      <c r="S127">
        <v>72.400000000000006</v>
      </c>
      <c r="T127" s="130"/>
      <c r="X127" s="130"/>
    </row>
    <row r="128" spans="1:24" x14ac:dyDescent="0.3">
      <c r="A128" s="130" t="s">
        <v>667</v>
      </c>
      <c r="B128">
        <v>126</v>
      </c>
      <c r="C128" s="130" t="s">
        <v>898</v>
      </c>
      <c r="D128" s="130" t="s">
        <v>6</v>
      </c>
      <c r="E128">
        <v>3.94</v>
      </c>
      <c r="F128">
        <v>-1.01</v>
      </c>
      <c r="G128">
        <v>5779900</v>
      </c>
      <c r="H128">
        <v>22873</v>
      </c>
      <c r="I128">
        <v>3653</v>
      </c>
      <c r="J128">
        <v>73.319999999999993</v>
      </c>
      <c r="K128" s="130" t="s">
        <v>1039</v>
      </c>
      <c r="M128" s="130"/>
      <c r="N128">
        <v>0.05</v>
      </c>
      <c r="O128">
        <v>3.85</v>
      </c>
      <c r="P128">
        <v>2.88</v>
      </c>
      <c r="Q128">
        <v>3.82</v>
      </c>
      <c r="R128" s="130"/>
      <c r="S128">
        <v>32.159999999999997</v>
      </c>
      <c r="T128" s="130"/>
      <c r="U128">
        <v>1039</v>
      </c>
      <c r="V128">
        <v>987</v>
      </c>
      <c r="W128">
        <v>-0.17</v>
      </c>
      <c r="X128" s="130"/>
    </row>
    <row r="129" spans="1:24" x14ac:dyDescent="0.3">
      <c r="A129" s="130" t="s">
        <v>666</v>
      </c>
      <c r="B129">
        <v>127</v>
      </c>
      <c r="C129" s="130" t="s">
        <v>889</v>
      </c>
      <c r="D129" s="130" t="s">
        <v>6</v>
      </c>
      <c r="E129">
        <v>0.53</v>
      </c>
      <c r="F129">
        <v>0</v>
      </c>
      <c r="G129">
        <v>109560300</v>
      </c>
      <c r="H129">
        <v>58357</v>
      </c>
      <c r="I129">
        <v>4381</v>
      </c>
      <c r="K129" s="130" t="s">
        <v>1061</v>
      </c>
      <c r="M129" s="130"/>
      <c r="N129">
        <v>0</v>
      </c>
      <c r="O129">
        <v>-1.03</v>
      </c>
      <c r="P129">
        <v>-36.450000000000003</v>
      </c>
      <c r="Q129">
        <v>-79.709999999999994</v>
      </c>
      <c r="R129" s="130"/>
      <c r="S129">
        <v>44.18</v>
      </c>
      <c r="T129" s="130"/>
      <c r="X129" s="130"/>
    </row>
    <row r="130" spans="1:24" x14ac:dyDescent="0.3">
      <c r="A130" s="130" t="s">
        <v>665</v>
      </c>
      <c r="B130">
        <v>128</v>
      </c>
      <c r="C130" s="130" t="s">
        <v>889</v>
      </c>
      <c r="D130" s="130" t="s">
        <v>6</v>
      </c>
      <c r="E130">
        <v>1.69</v>
      </c>
      <c r="F130">
        <v>3.68</v>
      </c>
      <c r="G130">
        <v>197681100</v>
      </c>
      <c r="H130">
        <v>331485</v>
      </c>
      <c r="I130">
        <v>6769</v>
      </c>
      <c r="J130">
        <v>10.17</v>
      </c>
      <c r="K130" s="130" t="s">
        <v>954</v>
      </c>
      <c r="M130" s="130"/>
      <c r="N130">
        <v>0.16</v>
      </c>
      <c r="O130">
        <v>8.68</v>
      </c>
      <c r="P130">
        <v>11.83</v>
      </c>
      <c r="Q130">
        <v>47.77</v>
      </c>
      <c r="R130" s="130"/>
      <c r="S130">
        <v>39.74</v>
      </c>
      <c r="T130" s="130"/>
      <c r="U130">
        <v>364</v>
      </c>
      <c r="V130">
        <v>342</v>
      </c>
      <c r="W130">
        <v>0.7</v>
      </c>
      <c r="X130" s="130"/>
    </row>
    <row r="131" spans="1:24" x14ac:dyDescent="0.3">
      <c r="A131" s="130" t="s">
        <v>664</v>
      </c>
      <c r="B131">
        <v>129</v>
      </c>
      <c r="C131" s="130" t="s">
        <v>889</v>
      </c>
      <c r="D131" s="130" t="s">
        <v>6</v>
      </c>
      <c r="E131">
        <v>30</v>
      </c>
      <c r="F131">
        <v>1.69</v>
      </c>
      <c r="G131">
        <v>7100</v>
      </c>
      <c r="H131">
        <v>213</v>
      </c>
      <c r="I131">
        <v>360</v>
      </c>
      <c r="J131">
        <v>42.87</v>
      </c>
      <c r="K131" s="130" t="s">
        <v>1013</v>
      </c>
      <c r="L131">
        <v>0.41</v>
      </c>
      <c r="M131" s="130" t="s">
        <v>893</v>
      </c>
      <c r="N131">
        <v>0.7</v>
      </c>
      <c r="O131">
        <v>0.74</v>
      </c>
      <c r="P131">
        <v>1.61</v>
      </c>
      <c r="Q131">
        <v>-11.6</v>
      </c>
      <c r="R131" s="130" t="s">
        <v>3212</v>
      </c>
      <c r="S131">
        <v>55.53</v>
      </c>
      <c r="T131" s="130"/>
      <c r="U131">
        <v>996</v>
      </c>
      <c r="V131">
        <v>1040</v>
      </c>
      <c r="W131">
        <v>-0.22</v>
      </c>
      <c r="X131" s="130"/>
    </row>
    <row r="132" spans="1:24" x14ac:dyDescent="0.3">
      <c r="A132" s="130" t="s">
        <v>663</v>
      </c>
      <c r="B132">
        <v>130</v>
      </c>
      <c r="C132" s="130" t="s">
        <v>889</v>
      </c>
      <c r="D132" s="130" t="s">
        <v>3175</v>
      </c>
      <c r="E132">
        <v>13.3</v>
      </c>
      <c r="F132">
        <v>-0.75</v>
      </c>
      <c r="G132">
        <v>6253100</v>
      </c>
      <c r="H132">
        <v>84087</v>
      </c>
      <c r="I132">
        <v>13022</v>
      </c>
      <c r="J132">
        <v>60.68</v>
      </c>
      <c r="K132" s="130" t="s">
        <v>3213</v>
      </c>
      <c r="M132" s="130"/>
      <c r="N132">
        <v>0.2</v>
      </c>
      <c r="O132">
        <v>10.07</v>
      </c>
      <c r="P132">
        <v>11.67</v>
      </c>
      <c r="Q132">
        <v>29.77</v>
      </c>
      <c r="R132" s="130" t="s">
        <v>906</v>
      </c>
      <c r="S132">
        <v>49.55</v>
      </c>
      <c r="T132" s="130"/>
      <c r="U132">
        <v>768</v>
      </c>
      <c r="V132">
        <v>703</v>
      </c>
      <c r="W132">
        <v>1.63</v>
      </c>
      <c r="X132" s="130"/>
    </row>
    <row r="133" spans="1:24" x14ac:dyDescent="0.3">
      <c r="A133" s="130" t="s">
        <v>662</v>
      </c>
      <c r="B133">
        <v>131</v>
      </c>
      <c r="C133" s="130" t="s">
        <v>889</v>
      </c>
      <c r="D133" s="130" t="s">
        <v>6</v>
      </c>
      <c r="E133">
        <v>1.03</v>
      </c>
      <c r="F133">
        <v>0</v>
      </c>
      <c r="G133">
        <v>3482900</v>
      </c>
      <c r="H133">
        <v>3596</v>
      </c>
      <c r="I133">
        <v>1313</v>
      </c>
      <c r="J133">
        <v>34.72</v>
      </c>
      <c r="K133" s="130" t="s">
        <v>1013</v>
      </c>
      <c r="M133" s="130" t="s">
        <v>904</v>
      </c>
      <c r="N133">
        <v>0.03</v>
      </c>
      <c r="O133">
        <v>2.17</v>
      </c>
      <c r="P133">
        <v>2.0099999999999998</v>
      </c>
      <c r="Q133">
        <v>3.4</v>
      </c>
      <c r="R133" s="130" t="s">
        <v>1083</v>
      </c>
      <c r="S133">
        <v>25.85</v>
      </c>
      <c r="T133" s="130"/>
      <c r="U133">
        <v>951</v>
      </c>
      <c r="V133">
        <v>957</v>
      </c>
      <c r="W133">
        <v>1.93</v>
      </c>
      <c r="X133" s="130"/>
    </row>
    <row r="134" spans="1:24" x14ac:dyDescent="0.3">
      <c r="A134" s="130" t="s">
        <v>661</v>
      </c>
      <c r="B134">
        <v>132</v>
      </c>
      <c r="C134" s="130" t="s">
        <v>889</v>
      </c>
      <c r="D134" s="130" t="s">
        <v>6</v>
      </c>
      <c r="E134">
        <v>3.58</v>
      </c>
      <c r="F134">
        <v>-3.24</v>
      </c>
      <c r="G134">
        <v>91388900</v>
      </c>
      <c r="H134">
        <v>329953</v>
      </c>
      <c r="I134">
        <v>39380</v>
      </c>
      <c r="J134">
        <v>14.89</v>
      </c>
      <c r="K134" s="130" t="s">
        <v>3214</v>
      </c>
      <c r="M134" s="130" t="s">
        <v>896</v>
      </c>
      <c r="N134">
        <v>0.24</v>
      </c>
      <c r="O134">
        <v>40.450000000000003</v>
      </c>
      <c r="P134">
        <v>55.53</v>
      </c>
      <c r="Q134">
        <v>29.8</v>
      </c>
      <c r="R134" s="130" t="s">
        <v>979</v>
      </c>
      <c r="S134">
        <v>42.78</v>
      </c>
      <c r="T134" s="130"/>
      <c r="U134">
        <v>209</v>
      </c>
      <c r="V134">
        <v>210</v>
      </c>
      <c r="W134">
        <v>2.1</v>
      </c>
      <c r="X134" s="130"/>
    </row>
    <row r="135" spans="1:24" x14ac:dyDescent="0.3">
      <c r="A135" s="130" t="s">
        <v>660</v>
      </c>
      <c r="B135">
        <v>133</v>
      </c>
      <c r="C135" s="130" t="s">
        <v>889</v>
      </c>
      <c r="D135" s="130" t="s">
        <v>6</v>
      </c>
      <c r="E135">
        <v>1.0900000000000001</v>
      </c>
      <c r="F135">
        <v>4.8099999999999996</v>
      </c>
      <c r="G135">
        <v>132328400</v>
      </c>
      <c r="H135">
        <v>141380</v>
      </c>
      <c r="I135">
        <v>1957</v>
      </c>
      <c r="K135" s="130" t="s">
        <v>1055</v>
      </c>
      <c r="M135" s="130"/>
      <c r="N135">
        <v>0</v>
      </c>
      <c r="O135">
        <v>-5.81</v>
      </c>
      <c r="P135">
        <v>-37.11</v>
      </c>
      <c r="Q135">
        <v>-73.27</v>
      </c>
      <c r="R135" s="130"/>
      <c r="S135">
        <v>45.4</v>
      </c>
      <c r="T135" s="130"/>
      <c r="X135" s="130"/>
    </row>
    <row r="136" spans="1:24" x14ac:dyDescent="0.3">
      <c r="A136" s="130" t="s">
        <v>659</v>
      </c>
      <c r="B136">
        <v>134</v>
      </c>
      <c r="C136" s="130" t="s">
        <v>898</v>
      </c>
      <c r="D136" s="130" t="s">
        <v>6</v>
      </c>
      <c r="E136">
        <v>125</v>
      </c>
      <c r="F136">
        <v>0</v>
      </c>
      <c r="G136">
        <v>0</v>
      </c>
      <c r="H136">
        <v>0</v>
      </c>
      <c r="I136">
        <v>938</v>
      </c>
      <c r="K136" s="130" t="s">
        <v>1009</v>
      </c>
      <c r="M136" s="130"/>
      <c r="N136">
        <v>0</v>
      </c>
      <c r="O136">
        <v>-2.73</v>
      </c>
      <c r="P136">
        <v>-6.11</v>
      </c>
      <c r="Q136">
        <v>0.78</v>
      </c>
      <c r="R136" s="130"/>
      <c r="S136">
        <v>25.8</v>
      </c>
      <c r="T136" s="130"/>
      <c r="X136" s="130"/>
    </row>
    <row r="137" spans="1:24" x14ac:dyDescent="0.3">
      <c r="A137" s="130" t="s">
        <v>658</v>
      </c>
      <c r="B137">
        <v>135</v>
      </c>
      <c r="C137" s="130" t="s">
        <v>889</v>
      </c>
      <c r="D137" s="130" t="s">
        <v>6</v>
      </c>
      <c r="E137">
        <v>3.5</v>
      </c>
      <c r="F137">
        <v>-2.23</v>
      </c>
      <c r="G137">
        <v>38500</v>
      </c>
      <c r="H137">
        <v>136</v>
      </c>
      <c r="I137">
        <v>2800</v>
      </c>
      <c r="K137" s="130" t="s">
        <v>2175</v>
      </c>
      <c r="M137" s="130"/>
      <c r="N137">
        <v>0</v>
      </c>
      <c r="O137">
        <v>-2.16</v>
      </c>
      <c r="P137">
        <v>-15.62</v>
      </c>
      <c r="Q137">
        <v>-85.81</v>
      </c>
      <c r="R137" s="130"/>
      <c r="S137">
        <v>37.409999999999997</v>
      </c>
      <c r="T137" s="130"/>
      <c r="X137" s="130"/>
    </row>
    <row r="138" spans="1:24" x14ac:dyDescent="0.3">
      <c r="A138" s="130" t="s">
        <v>657</v>
      </c>
      <c r="B138">
        <v>136</v>
      </c>
      <c r="C138" s="130" t="s">
        <v>898</v>
      </c>
      <c r="D138" s="130" t="s">
        <v>6</v>
      </c>
      <c r="E138">
        <v>1.32</v>
      </c>
      <c r="F138">
        <v>0</v>
      </c>
      <c r="G138">
        <v>3343700</v>
      </c>
      <c r="H138">
        <v>4405</v>
      </c>
      <c r="I138">
        <v>1408</v>
      </c>
      <c r="K138" s="130" t="s">
        <v>1040</v>
      </c>
      <c r="M138" s="130"/>
      <c r="N138">
        <v>0</v>
      </c>
      <c r="O138">
        <v>1.56</v>
      </c>
      <c r="P138">
        <v>-5.89</v>
      </c>
      <c r="Q138">
        <v>-8.93</v>
      </c>
      <c r="R138" s="130"/>
      <c r="S138">
        <v>29.4</v>
      </c>
      <c r="T138" s="130"/>
      <c r="X138" s="130"/>
    </row>
    <row r="139" spans="1:24" x14ac:dyDescent="0.3">
      <c r="A139" s="130" t="s">
        <v>656</v>
      </c>
      <c r="B139">
        <v>137</v>
      </c>
      <c r="C139" s="130" t="s">
        <v>889</v>
      </c>
      <c r="D139" s="130" t="s">
        <v>6</v>
      </c>
      <c r="E139">
        <v>0.78</v>
      </c>
      <c r="F139">
        <v>-1.27</v>
      </c>
      <c r="G139">
        <v>20435400</v>
      </c>
      <c r="H139">
        <v>15698</v>
      </c>
      <c r="I139">
        <v>675</v>
      </c>
      <c r="K139" s="130" t="s">
        <v>2156</v>
      </c>
      <c r="M139" s="130"/>
      <c r="N139">
        <v>0</v>
      </c>
      <c r="O139">
        <v>-8.93</v>
      </c>
      <c r="P139">
        <v>-34.61</v>
      </c>
      <c r="Q139">
        <v>-11.02</v>
      </c>
      <c r="R139" s="130"/>
      <c r="S139">
        <v>63.74</v>
      </c>
      <c r="T139" s="130"/>
      <c r="X139" s="130"/>
    </row>
    <row r="140" spans="1:24" x14ac:dyDescent="0.3">
      <c r="A140" s="130" t="s">
        <v>655</v>
      </c>
      <c r="B140">
        <v>138</v>
      </c>
      <c r="C140" s="130" t="s">
        <v>898</v>
      </c>
      <c r="D140" s="130" t="s">
        <v>6</v>
      </c>
      <c r="E140">
        <v>0.88</v>
      </c>
      <c r="F140">
        <v>-1.1200000000000001</v>
      </c>
      <c r="G140">
        <v>8430000</v>
      </c>
      <c r="H140">
        <v>7424</v>
      </c>
      <c r="I140">
        <v>30644</v>
      </c>
      <c r="J140">
        <v>19.78</v>
      </c>
      <c r="K140" s="130" t="s">
        <v>974</v>
      </c>
      <c r="M140" s="130" t="s">
        <v>919</v>
      </c>
      <c r="N140">
        <v>0.04</v>
      </c>
      <c r="O140">
        <v>1.1499999999999999</v>
      </c>
      <c r="P140">
        <v>3.66</v>
      </c>
      <c r="Q140">
        <v>14.2</v>
      </c>
      <c r="R140" s="130" t="s">
        <v>1000</v>
      </c>
      <c r="S140">
        <v>5.17</v>
      </c>
      <c r="T140" s="130"/>
      <c r="U140">
        <v>778</v>
      </c>
      <c r="V140">
        <v>859</v>
      </c>
      <c r="X140" s="130"/>
    </row>
    <row r="141" spans="1:24" x14ac:dyDescent="0.3">
      <c r="A141" s="130" t="s">
        <v>654</v>
      </c>
      <c r="B141">
        <v>139</v>
      </c>
      <c r="C141" s="130" t="s">
        <v>898</v>
      </c>
      <c r="D141" s="130" t="s">
        <v>6</v>
      </c>
      <c r="E141">
        <v>3.22</v>
      </c>
      <c r="F141">
        <v>-2.42</v>
      </c>
      <c r="G141">
        <v>941500</v>
      </c>
      <c r="H141">
        <v>3055</v>
      </c>
      <c r="I141">
        <v>966</v>
      </c>
      <c r="K141" s="130" t="s">
        <v>1050</v>
      </c>
      <c r="M141" s="130"/>
      <c r="N141">
        <v>0</v>
      </c>
      <c r="O141">
        <v>-0.85</v>
      </c>
      <c r="P141">
        <v>-0.91</v>
      </c>
      <c r="Q141">
        <v>-7.75</v>
      </c>
      <c r="R141" s="130"/>
      <c r="S141">
        <v>26.68</v>
      </c>
      <c r="T141" s="130"/>
      <c r="X141" s="130"/>
    </row>
    <row r="142" spans="1:24" x14ac:dyDescent="0.3">
      <c r="A142" s="130" t="s">
        <v>653</v>
      </c>
      <c r="B142">
        <v>140</v>
      </c>
      <c r="C142" s="130" t="s">
        <v>889</v>
      </c>
      <c r="D142" s="130" t="s">
        <v>6</v>
      </c>
      <c r="E142">
        <v>22.7</v>
      </c>
      <c r="F142">
        <v>-0.44</v>
      </c>
      <c r="G142">
        <v>3863600</v>
      </c>
      <c r="H142">
        <v>87825</v>
      </c>
      <c r="I142">
        <v>38451</v>
      </c>
      <c r="J142">
        <v>55.13</v>
      </c>
      <c r="K142" s="130" t="s">
        <v>1006</v>
      </c>
      <c r="M142" s="130" t="s">
        <v>933</v>
      </c>
      <c r="N142">
        <v>0.42</v>
      </c>
      <c r="O142">
        <v>2.4900000000000002</v>
      </c>
      <c r="P142">
        <v>2.63</v>
      </c>
      <c r="Q142">
        <v>7.85</v>
      </c>
      <c r="R142" s="130" t="s">
        <v>1014</v>
      </c>
      <c r="S142">
        <v>65.12</v>
      </c>
      <c r="T142" s="130"/>
      <c r="U142">
        <v>1013</v>
      </c>
      <c r="V142">
        <v>1014</v>
      </c>
      <c r="W142">
        <v>-23.74</v>
      </c>
      <c r="X142" s="130"/>
    </row>
    <row r="143" spans="1:24" x14ac:dyDescent="0.3">
      <c r="A143" s="130" t="s">
        <v>652</v>
      </c>
      <c r="B143">
        <v>141</v>
      </c>
      <c r="C143" s="130" t="s">
        <v>889</v>
      </c>
      <c r="D143" s="130" t="s">
        <v>6</v>
      </c>
      <c r="E143">
        <v>4.9800000000000004</v>
      </c>
      <c r="F143">
        <v>-0.4</v>
      </c>
      <c r="G143">
        <v>12007800</v>
      </c>
      <c r="H143">
        <v>59791</v>
      </c>
      <c r="I143">
        <v>40484</v>
      </c>
      <c r="J143">
        <v>19.61</v>
      </c>
      <c r="K143" s="130" t="s">
        <v>960</v>
      </c>
      <c r="M143" s="130" t="s">
        <v>906</v>
      </c>
      <c r="N143">
        <v>0.25</v>
      </c>
      <c r="O143">
        <v>5.23</v>
      </c>
      <c r="P143">
        <v>8.6300000000000008</v>
      </c>
      <c r="Q143">
        <v>37</v>
      </c>
      <c r="R143" s="130" t="s">
        <v>1013</v>
      </c>
      <c r="S143">
        <v>24.22</v>
      </c>
      <c r="T143" s="130"/>
      <c r="U143">
        <v>626</v>
      </c>
      <c r="V143">
        <v>675</v>
      </c>
      <c r="W143">
        <v>0.19</v>
      </c>
      <c r="X143" s="130"/>
    </row>
    <row r="144" spans="1:24" x14ac:dyDescent="0.3">
      <c r="A144" s="130" t="s">
        <v>651</v>
      </c>
      <c r="B144">
        <v>142</v>
      </c>
      <c r="C144" s="130" t="s">
        <v>889</v>
      </c>
      <c r="D144" s="130" t="s">
        <v>6</v>
      </c>
      <c r="E144">
        <v>2.84</v>
      </c>
      <c r="F144">
        <v>0</v>
      </c>
      <c r="G144">
        <v>167800</v>
      </c>
      <c r="H144">
        <v>478</v>
      </c>
      <c r="I144">
        <v>1082</v>
      </c>
      <c r="K144" s="130" t="s">
        <v>1086</v>
      </c>
      <c r="M144" s="130"/>
      <c r="N144">
        <v>0</v>
      </c>
      <c r="O144">
        <v>-2.0699999999999998</v>
      </c>
      <c r="P144">
        <v>-1.96</v>
      </c>
      <c r="Q144">
        <v>-4.1399999999999997</v>
      </c>
      <c r="R144" s="130"/>
      <c r="S144">
        <v>36.950000000000003</v>
      </c>
      <c r="T144" s="130"/>
      <c r="X144" s="130"/>
    </row>
    <row r="145" spans="1:24" x14ac:dyDescent="0.3">
      <c r="A145" s="130" t="s">
        <v>650</v>
      </c>
      <c r="B145">
        <v>143</v>
      </c>
      <c r="C145" s="130" t="s">
        <v>889</v>
      </c>
      <c r="D145" s="130" t="s">
        <v>6</v>
      </c>
      <c r="E145">
        <v>2.12</v>
      </c>
      <c r="F145">
        <v>-1.85</v>
      </c>
      <c r="G145">
        <v>755700</v>
      </c>
      <c r="H145">
        <v>1601</v>
      </c>
      <c r="I145">
        <v>2035</v>
      </c>
      <c r="J145">
        <v>110.54</v>
      </c>
      <c r="K145" s="130" t="s">
        <v>995</v>
      </c>
      <c r="M145" s="130"/>
      <c r="N145">
        <v>0.02</v>
      </c>
      <c r="O145">
        <v>1.4</v>
      </c>
      <c r="P145">
        <v>0.87</v>
      </c>
      <c r="Q145">
        <v>4.67</v>
      </c>
      <c r="R145" s="130"/>
      <c r="S145">
        <v>41.38</v>
      </c>
      <c r="T145" s="130"/>
      <c r="U145">
        <v>1096</v>
      </c>
      <c r="V145">
        <v>1105</v>
      </c>
      <c r="W145">
        <v>-4.29</v>
      </c>
      <c r="X145" s="130"/>
    </row>
    <row r="146" spans="1:24" x14ac:dyDescent="0.3">
      <c r="A146" s="130" t="s">
        <v>649</v>
      </c>
      <c r="B146">
        <v>144</v>
      </c>
      <c r="C146" s="130" t="s">
        <v>898</v>
      </c>
      <c r="D146" s="130" t="s">
        <v>6</v>
      </c>
      <c r="E146">
        <v>1.53</v>
      </c>
      <c r="F146">
        <v>-0.65</v>
      </c>
      <c r="G146">
        <v>2618100</v>
      </c>
      <c r="H146">
        <v>4013</v>
      </c>
      <c r="I146">
        <v>1574</v>
      </c>
      <c r="J146">
        <v>14.9</v>
      </c>
      <c r="K146" s="130" t="s">
        <v>897</v>
      </c>
      <c r="M146" s="130"/>
      <c r="N146">
        <v>0.1</v>
      </c>
      <c r="O146">
        <v>3.71</v>
      </c>
      <c r="P146">
        <v>4.07</v>
      </c>
      <c r="Q146">
        <v>5.99</v>
      </c>
      <c r="R146" s="130" t="s">
        <v>1002</v>
      </c>
      <c r="S146">
        <v>35.229999999999997</v>
      </c>
      <c r="T146" s="130"/>
      <c r="U146">
        <v>682</v>
      </c>
      <c r="V146">
        <v>668</v>
      </c>
      <c r="W146">
        <v>-0.16</v>
      </c>
      <c r="X146" s="130"/>
    </row>
    <row r="147" spans="1:24" x14ac:dyDescent="0.3">
      <c r="A147" s="130" t="s">
        <v>648</v>
      </c>
      <c r="B147">
        <v>145</v>
      </c>
      <c r="C147" s="130" t="s">
        <v>889</v>
      </c>
      <c r="D147" s="130" t="s">
        <v>6</v>
      </c>
      <c r="E147">
        <v>8.1</v>
      </c>
      <c r="F147">
        <v>8.7200000000000006</v>
      </c>
      <c r="G147">
        <v>7753600</v>
      </c>
      <c r="H147">
        <v>60640</v>
      </c>
      <c r="I147">
        <v>2069</v>
      </c>
      <c r="K147" s="130" t="s">
        <v>3215</v>
      </c>
      <c r="M147" s="130"/>
      <c r="N147">
        <v>0</v>
      </c>
      <c r="O147">
        <v>-10.42</v>
      </c>
      <c r="P147">
        <v>-28.28</v>
      </c>
      <c r="Q147">
        <v>-34.58</v>
      </c>
      <c r="R147" s="130"/>
      <c r="S147">
        <v>57.91</v>
      </c>
      <c r="T147" s="130"/>
      <c r="X147" s="130"/>
    </row>
    <row r="148" spans="1:24" x14ac:dyDescent="0.3">
      <c r="A148" s="130" t="s">
        <v>647</v>
      </c>
      <c r="B148">
        <v>146</v>
      </c>
      <c r="C148" s="130" t="s">
        <v>889</v>
      </c>
      <c r="D148" s="130" t="s">
        <v>6</v>
      </c>
      <c r="E148">
        <v>3.08</v>
      </c>
      <c r="F148">
        <v>-0.65</v>
      </c>
      <c r="G148">
        <v>583300</v>
      </c>
      <c r="H148">
        <v>1788</v>
      </c>
      <c r="I148">
        <v>12391</v>
      </c>
      <c r="J148">
        <v>47.63</v>
      </c>
      <c r="K148" s="130" t="s">
        <v>2296</v>
      </c>
      <c r="M148" s="130" t="s">
        <v>888</v>
      </c>
      <c r="N148">
        <v>0.06</v>
      </c>
      <c r="O148">
        <v>4.07</v>
      </c>
      <c r="P148">
        <v>7.22</v>
      </c>
      <c r="Q148">
        <v>8.4</v>
      </c>
      <c r="R148" s="130" t="s">
        <v>3180</v>
      </c>
      <c r="S148">
        <v>15.09</v>
      </c>
      <c r="T148" s="130"/>
      <c r="U148">
        <v>870</v>
      </c>
      <c r="V148">
        <v>939</v>
      </c>
      <c r="W148">
        <v>-2.35</v>
      </c>
      <c r="X148" s="130"/>
    </row>
    <row r="149" spans="1:24" x14ac:dyDescent="0.3">
      <c r="A149" s="130" t="s">
        <v>646</v>
      </c>
      <c r="B149">
        <v>147</v>
      </c>
      <c r="C149" s="130" t="s">
        <v>898</v>
      </c>
      <c r="D149" s="130" t="s">
        <v>6</v>
      </c>
      <c r="E149">
        <v>1.96</v>
      </c>
      <c r="F149">
        <v>1.03</v>
      </c>
      <c r="G149">
        <v>31100</v>
      </c>
      <c r="H149">
        <v>60</v>
      </c>
      <c r="I149">
        <v>2015</v>
      </c>
      <c r="K149" s="130" t="s">
        <v>972</v>
      </c>
      <c r="M149" s="130" t="s">
        <v>888</v>
      </c>
      <c r="N149">
        <v>0</v>
      </c>
      <c r="O149">
        <v>-0.01</v>
      </c>
      <c r="P149">
        <v>-0.86</v>
      </c>
      <c r="Q149">
        <v>-0.85</v>
      </c>
      <c r="R149" s="130" t="s">
        <v>1031</v>
      </c>
      <c r="S149">
        <v>27.53</v>
      </c>
      <c r="T149" s="130"/>
      <c r="X149" s="130"/>
    </row>
    <row r="150" spans="1:24" x14ac:dyDescent="0.3">
      <c r="A150" s="130" t="s">
        <v>645</v>
      </c>
      <c r="B150">
        <v>148</v>
      </c>
      <c r="C150" s="130" t="s">
        <v>889</v>
      </c>
      <c r="D150" s="130" t="s">
        <v>6</v>
      </c>
      <c r="E150">
        <v>2.02</v>
      </c>
      <c r="F150">
        <v>-0.98</v>
      </c>
      <c r="G150">
        <v>381600</v>
      </c>
      <c r="H150">
        <v>773</v>
      </c>
      <c r="I150">
        <v>1190</v>
      </c>
      <c r="J150">
        <v>17.89</v>
      </c>
      <c r="K150" s="130" t="s">
        <v>890</v>
      </c>
      <c r="M150" s="130" t="s">
        <v>888</v>
      </c>
      <c r="N150">
        <v>0.11</v>
      </c>
      <c r="O150">
        <v>5.9</v>
      </c>
      <c r="P150">
        <v>8.5500000000000007</v>
      </c>
      <c r="Q150">
        <v>5.96</v>
      </c>
      <c r="R150" s="130" t="s">
        <v>2156</v>
      </c>
      <c r="S150">
        <v>42.65</v>
      </c>
      <c r="T150" s="130"/>
      <c r="U150">
        <v>609</v>
      </c>
      <c r="V150">
        <v>610</v>
      </c>
      <c r="W150">
        <v>-31.52</v>
      </c>
      <c r="X150" s="130"/>
    </row>
    <row r="151" spans="1:24" x14ac:dyDescent="0.3">
      <c r="A151" s="130" t="s">
        <v>644</v>
      </c>
      <c r="B151">
        <v>149</v>
      </c>
      <c r="C151" s="130" t="s">
        <v>889</v>
      </c>
      <c r="D151" s="130" t="s">
        <v>6</v>
      </c>
      <c r="E151">
        <v>81.75</v>
      </c>
      <c r="F151">
        <v>-0.3</v>
      </c>
      <c r="G151">
        <v>2530700</v>
      </c>
      <c r="H151">
        <v>206617</v>
      </c>
      <c r="I151">
        <v>98100</v>
      </c>
      <c r="J151">
        <v>43.04</v>
      </c>
      <c r="K151" s="130" t="s">
        <v>3216</v>
      </c>
      <c r="M151" s="130" t="s">
        <v>981</v>
      </c>
      <c r="N151">
        <v>1.9</v>
      </c>
      <c r="O151">
        <v>25.72</v>
      </c>
      <c r="P151">
        <v>59.36</v>
      </c>
      <c r="Q151">
        <v>5.13</v>
      </c>
      <c r="R151" s="130" t="s">
        <v>1079</v>
      </c>
      <c r="S151">
        <v>45.71</v>
      </c>
      <c r="T151" s="130"/>
      <c r="U151">
        <v>460</v>
      </c>
      <c r="V151">
        <v>478</v>
      </c>
      <c r="W151">
        <v>0.94</v>
      </c>
      <c r="X151" s="130"/>
    </row>
    <row r="152" spans="1:24" x14ac:dyDescent="0.3">
      <c r="A152" s="130" t="s">
        <v>643</v>
      </c>
      <c r="B152">
        <v>150</v>
      </c>
      <c r="C152" s="130" t="s">
        <v>889</v>
      </c>
      <c r="D152" s="130" t="s">
        <v>6</v>
      </c>
      <c r="E152">
        <v>7.2</v>
      </c>
      <c r="F152">
        <v>3.6</v>
      </c>
      <c r="G152">
        <v>698900</v>
      </c>
      <c r="H152">
        <v>4982</v>
      </c>
      <c r="I152">
        <v>965</v>
      </c>
      <c r="K152" s="130" t="s">
        <v>962</v>
      </c>
      <c r="M152" s="130"/>
      <c r="N152">
        <v>0</v>
      </c>
      <c r="O152">
        <v>-0.3</v>
      </c>
      <c r="P152">
        <v>-3.1</v>
      </c>
      <c r="Q152">
        <v>-18.25</v>
      </c>
      <c r="R152" s="130"/>
      <c r="S152">
        <v>46.83</v>
      </c>
      <c r="T152" s="130"/>
      <c r="X152" s="130"/>
    </row>
    <row r="153" spans="1:24" x14ac:dyDescent="0.3">
      <c r="A153" s="130" t="s">
        <v>642</v>
      </c>
      <c r="B153">
        <v>151</v>
      </c>
      <c r="C153" s="130" t="s">
        <v>898</v>
      </c>
      <c r="D153" s="130" t="s">
        <v>6</v>
      </c>
      <c r="E153">
        <v>2.4</v>
      </c>
      <c r="F153">
        <v>0.84</v>
      </c>
      <c r="G153">
        <v>4046400</v>
      </c>
      <c r="H153">
        <v>9699</v>
      </c>
      <c r="I153">
        <v>14310</v>
      </c>
      <c r="J153">
        <v>23.87</v>
      </c>
      <c r="K153" s="130" t="s">
        <v>975</v>
      </c>
      <c r="M153" s="130" t="s">
        <v>896</v>
      </c>
      <c r="N153">
        <v>0.1</v>
      </c>
      <c r="O153">
        <v>6.66</v>
      </c>
      <c r="P153">
        <v>6.81</v>
      </c>
      <c r="Q153">
        <v>6.18</v>
      </c>
      <c r="R153" s="130" t="s">
        <v>1093</v>
      </c>
      <c r="S153">
        <v>15.1</v>
      </c>
      <c r="T153" s="130"/>
      <c r="U153">
        <v>731</v>
      </c>
      <c r="V153">
        <v>651</v>
      </c>
      <c r="W153">
        <v>0.01</v>
      </c>
      <c r="X153" s="130"/>
    </row>
    <row r="154" spans="1:24" x14ac:dyDescent="0.3">
      <c r="A154" s="130" t="s">
        <v>641</v>
      </c>
      <c r="B154">
        <v>152</v>
      </c>
      <c r="C154" s="130" t="s">
        <v>889</v>
      </c>
      <c r="D154" s="130" t="s">
        <v>6</v>
      </c>
      <c r="E154">
        <v>58.25</v>
      </c>
      <c r="F154">
        <v>0</v>
      </c>
      <c r="G154">
        <v>14170400</v>
      </c>
      <c r="H154">
        <v>827253</v>
      </c>
      <c r="I154">
        <v>523266</v>
      </c>
      <c r="J154">
        <v>53.1</v>
      </c>
      <c r="K154" s="130" t="s">
        <v>3217</v>
      </c>
      <c r="M154" s="130" t="s">
        <v>967</v>
      </c>
      <c r="N154">
        <v>1.1000000000000001</v>
      </c>
      <c r="O154">
        <v>4.88</v>
      </c>
      <c r="P154">
        <v>10.42</v>
      </c>
      <c r="Q154">
        <v>1.63</v>
      </c>
      <c r="R154" s="130" t="s">
        <v>1097</v>
      </c>
      <c r="S154">
        <v>57.5</v>
      </c>
      <c r="T154" s="130"/>
      <c r="U154">
        <v>782</v>
      </c>
      <c r="V154">
        <v>907</v>
      </c>
      <c r="W154">
        <v>4</v>
      </c>
      <c r="X154" s="130"/>
    </row>
    <row r="155" spans="1:24" x14ac:dyDescent="0.3">
      <c r="A155" s="130" t="s">
        <v>2876</v>
      </c>
      <c r="B155">
        <v>153</v>
      </c>
      <c r="C155" s="130" t="s">
        <v>892</v>
      </c>
      <c r="D155" s="130" t="s">
        <v>6</v>
      </c>
      <c r="E155">
        <v>8.3000000000000007</v>
      </c>
      <c r="F155">
        <v>6.41</v>
      </c>
      <c r="G155">
        <v>4277700</v>
      </c>
      <c r="H155">
        <v>35214</v>
      </c>
      <c r="I155">
        <v>1245</v>
      </c>
      <c r="J155">
        <v>36.4</v>
      </c>
      <c r="K155" s="130"/>
      <c r="M155" s="130"/>
      <c r="N155">
        <v>0.22</v>
      </c>
      <c r="O155">
        <v>5.04</v>
      </c>
      <c r="P155">
        <v>6.24</v>
      </c>
      <c r="Q155">
        <v>9.15</v>
      </c>
      <c r="R155" s="130"/>
      <c r="S155">
        <v>33.5</v>
      </c>
      <c r="T155" s="130"/>
      <c r="U155">
        <v>852</v>
      </c>
      <c r="V155">
        <v>841</v>
      </c>
      <c r="X155" s="130"/>
    </row>
    <row r="156" spans="1:24" x14ac:dyDescent="0.3">
      <c r="A156" s="130" t="s">
        <v>640</v>
      </c>
      <c r="B156">
        <v>154</v>
      </c>
      <c r="C156" s="130" t="s">
        <v>889</v>
      </c>
      <c r="D156" s="130" t="s">
        <v>6</v>
      </c>
      <c r="E156">
        <v>27</v>
      </c>
      <c r="F156">
        <v>0</v>
      </c>
      <c r="G156">
        <v>49643600</v>
      </c>
      <c r="H156">
        <v>1337813</v>
      </c>
      <c r="I156">
        <v>232504</v>
      </c>
      <c r="J156">
        <v>18.02</v>
      </c>
      <c r="K156" s="130" t="s">
        <v>984</v>
      </c>
      <c r="M156" s="130" t="s">
        <v>912</v>
      </c>
      <c r="N156">
        <v>1.51</v>
      </c>
      <c r="O156">
        <v>5.78</v>
      </c>
      <c r="P156">
        <v>6.38</v>
      </c>
      <c r="Q156">
        <v>2.1800000000000002</v>
      </c>
      <c r="R156" s="130" t="s">
        <v>2390</v>
      </c>
      <c r="S156">
        <v>45.49</v>
      </c>
      <c r="T156" s="130"/>
      <c r="U156">
        <v>668</v>
      </c>
      <c r="V156">
        <v>619</v>
      </c>
      <c r="W156">
        <v>1.25</v>
      </c>
      <c r="X156" s="130"/>
    </row>
    <row r="157" spans="1:24" x14ac:dyDescent="0.3">
      <c r="A157" s="130" t="s">
        <v>639</v>
      </c>
      <c r="B157">
        <v>155</v>
      </c>
      <c r="C157" s="130" t="s">
        <v>898</v>
      </c>
      <c r="D157" s="130" t="s">
        <v>6</v>
      </c>
      <c r="E157">
        <v>3.92</v>
      </c>
      <c r="F157">
        <v>0.51</v>
      </c>
      <c r="G157">
        <v>4900</v>
      </c>
      <c r="H157">
        <v>19</v>
      </c>
      <c r="I157">
        <v>157</v>
      </c>
      <c r="K157" s="130" t="s">
        <v>1028</v>
      </c>
      <c r="M157" s="130"/>
      <c r="N157">
        <v>0</v>
      </c>
      <c r="O157">
        <v>-1.61</v>
      </c>
      <c r="P157">
        <v>-7.85</v>
      </c>
      <c r="Q157">
        <v>-0.9</v>
      </c>
      <c r="R157" s="130"/>
      <c r="S157">
        <v>46.05</v>
      </c>
      <c r="T157" s="130"/>
      <c r="X157" s="130"/>
    </row>
    <row r="158" spans="1:24" x14ac:dyDescent="0.3">
      <c r="A158" s="130" t="s">
        <v>638</v>
      </c>
      <c r="B158">
        <v>156</v>
      </c>
      <c r="C158" s="130" t="s">
        <v>889</v>
      </c>
      <c r="D158" s="130" t="s">
        <v>6</v>
      </c>
      <c r="E158">
        <v>3.08</v>
      </c>
      <c r="F158">
        <v>-1.28</v>
      </c>
      <c r="G158">
        <v>2585500</v>
      </c>
      <c r="H158">
        <v>8006</v>
      </c>
      <c r="I158">
        <v>1949</v>
      </c>
      <c r="J158">
        <v>6.25</v>
      </c>
      <c r="K158" s="130" t="s">
        <v>915</v>
      </c>
      <c r="M158" s="130" t="s">
        <v>1011</v>
      </c>
      <c r="N158">
        <v>0.5</v>
      </c>
      <c r="O158">
        <v>8.84</v>
      </c>
      <c r="P158">
        <v>15.87</v>
      </c>
      <c r="Q158">
        <v>5.78</v>
      </c>
      <c r="R158" s="130" t="s">
        <v>3218</v>
      </c>
      <c r="S158">
        <v>55.34</v>
      </c>
      <c r="T158" s="130"/>
      <c r="U158">
        <v>215</v>
      </c>
      <c r="V158">
        <v>269</v>
      </c>
      <c r="W158">
        <v>-0.02</v>
      </c>
      <c r="X158" s="130"/>
    </row>
    <row r="159" spans="1:24" x14ac:dyDescent="0.3">
      <c r="A159" s="130" t="s">
        <v>637</v>
      </c>
      <c r="B159">
        <v>157</v>
      </c>
      <c r="C159" s="130" t="s">
        <v>889</v>
      </c>
      <c r="D159" s="130" t="s">
        <v>6</v>
      </c>
      <c r="E159">
        <v>1.99</v>
      </c>
      <c r="F159">
        <v>-0.5</v>
      </c>
      <c r="G159">
        <v>75900</v>
      </c>
      <c r="H159">
        <v>151</v>
      </c>
      <c r="I159">
        <v>875</v>
      </c>
      <c r="J159">
        <v>13.97</v>
      </c>
      <c r="K159" s="130" t="s">
        <v>985</v>
      </c>
      <c r="M159" s="130" t="s">
        <v>904</v>
      </c>
      <c r="N159">
        <v>0.14000000000000001</v>
      </c>
      <c r="O159">
        <v>3.53</v>
      </c>
      <c r="P159">
        <v>6.55</v>
      </c>
      <c r="Q159">
        <v>4.1100000000000003</v>
      </c>
      <c r="R159" s="130" t="s">
        <v>972</v>
      </c>
      <c r="S159">
        <v>28.69</v>
      </c>
      <c r="T159" s="130"/>
      <c r="U159">
        <v>599</v>
      </c>
      <c r="V159">
        <v>667</v>
      </c>
      <c r="W159">
        <v>-0.04</v>
      </c>
      <c r="X159" s="130"/>
    </row>
    <row r="160" spans="1:24" x14ac:dyDescent="0.3">
      <c r="A160" s="130" t="s">
        <v>636</v>
      </c>
      <c r="B160">
        <v>158</v>
      </c>
      <c r="C160" s="130" t="s">
        <v>889</v>
      </c>
      <c r="D160" s="130" t="s">
        <v>6</v>
      </c>
      <c r="E160">
        <v>53.25</v>
      </c>
      <c r="F160">
        <v>0.95</v>
      </c>
      <c r="G160">
        <v>7827700</v>
      </c>
      <c r="H160">
        <v>413845</v>
      </c>
      <c r="I160">
        <v>238986</v>
      </c>
      <c r="J160">
        <v>32.85</v>
      </c>
      <c r="K160" s="130" t="s">
        <v>3206</v>
      </c>
      <c r="M160" s="130" t="s">
        <v>1013</v>
      </c>
      <c r="N160">
        <v>1.64</v>
      </c>
      <c r="O160">
        <v>4.6399999999999997</v>
      </c>
      <c r="P160">
        <v>10.67</v>
      </c>
      <c r="Q160">
        <v>24.22</v>
      </c>
      <c r="R160" s="130" t="s">
        <v>1096</v>
      </c>
      <c r="S160">
        <v>62.75</v>
      </c>
      <c r="T160" s="130"/>
      <c r="U160">
        <v>696</v>
      </c>
      <c r="V160">
        <v>840</v>
      </c>
      <c r="W160">
        <v>2.52</v>
      </c>
      <c r="X160" s="130"/>
    </row>
    <row r="161" spans="1:24" x14ac:dyDescent="0.3">
      <c r="A161" s="130" t="s">
        <v>635</v>
      </c>
      <c r="B161">
        <v>159</v>
      </c>
      <c r="C161" s="130" t="s">
        <v>898</v>
      </c>
      <c r="D161" s="130" t="s">
        <v>6</v>
      </c>
      <c r="E161">
        <v>3.86</v>
      </c>
      <c r="F161">
        <v>-2.5299999999999998</v>
      </c>
      <c r="G161">
        <v>294100</v>
      </c>
      <c r="H161">
        <v>1131</v>
      </c>
      <c r="I161">
        <v>768</v>
      </c>
      <c r="J161">
        <v>10.29</v>
      </c>
      <c r="K161" s="130" t="s">
        <v>1096</v>
      </c>
      <c r="M161" s="130" t="s">
        <v>902</v>
      </c>
      <c r="N161">
        <v>0.37</v>
      </c>
      <c r="O161">
        <v>14.2</v>
      </c>
      <c r="P161">
        <v>13.43</v>
      </c>
      <c r="Q161">
        <v>14.64</v>
      </c>
      <c r="R161" s="130" t="s">
        <v>2377</v>
      </c>
      <c r="S161">
        <v>18.22</v>
      </c>
      <c r="T161" s="130"/>
      <c r="U161">
        <v>338</v>
      </c>
      <c r="V161">
        <v>208</v>
      </c>
      <c r="W161">
        <v>1.38</v>
      </c>
      <c r="X161" s="130"/>
    </row>
    <row r="162" spans="1:24" x14ac:dyDescent="0.3">
      <c r="A162" s="130" t="s">
        <v>634</v>
      </c>
      <c r="B162">
        <v>160</v>
      </c>
      <c r="C162" s="130" t="s">
        <v>889</v>
      </c>
      <c r="D162" s="130" t="s">
        <v>6</v>
      </c>
      <c r="E162">
        <v>0.97</v>
      </c>
      <c r="F162">
        <v>0</v>
      </c>
      <c r="G162">
        <v>1624800</v>
      </c>
      <c r="H162">
        <v>1576</v>
      </c>
      <c r="I162">
        <v>873</v>
      </c>
      <c r="K162" s="130" t="s">
        <v>995</v>
      </c>
      <c r="M162" s="130" t="s">
        <v>904</v>
      </c>
      <c r="N162">
        <v>0</v>
      </c>
      <c r="O162">
        <v>-5.19</v>
      </c>
      <c r="P162">
        <v>-5.59</v>
      </c>
      <c r="Q162">
        <v>-11.16</v>
      </c>
      <c r="R162" s="130" t="s">
        <v>925</v>
      </c>
      <c r="S162">
        <v>45.7</v>
      </c>
      <c r="T162" s="130"/>
      <c r="X162" s="130"/>
    </row>
    <row r="163" spans="1:24" x14ac:dyDescent="0.3">
      <c r="A163" s="130" t="s">
        <v>633</v>
      </c>
      <c r="B163">
        <v>161</v>
      </c>
      <c r="C163" s="130" t="s">
        <v>898</v>
      </c>
      <c r="D163" s="130" t="s">
        <v>6</v>
      </c>
      <c r="E163">
        <v>6.8</v>
      </c>
      <c r="F163">
        <v>0</v>
      </c>
      <c r="G163">
        <v>2421600</v>
      </c>
      <c r="H163">
        <v>16341</v>
      </c>
      <c r="I163">
        <v>4080</v>
      </c>
      <c r="J163">
        <v>53.41</v>
      </c>
      <c r="K163" s="130" t="s">
        <v>2889</v>
      </c>
      <c r="M163" s="130" t="s">
        <v>902</v>
      </c>
      <c r="N163">
        <v>0.12</v>
      </c>
      <c r="O163">
        <v>8.56</v>
      </c>
      <c r="P163">
        <v>11.09</v>
      </c>
      <c r="Q163">
        <v>1.31</v>
      </c>
      <c r="R163" s="130" t="s">
        <v>1061</v>
      </c>
      <c r="S163">
        <v>31.55</v>
      </c>
      <c r="T163" s="130"/>
      <c r="U163">
        <v>771</v>
      </c>
      <c r="V163">
        <v>736</v>
      </c>
      <c r="X163" s="130"/>
    </row>
    <row r="164" spans="1:24" x14ac:dyDescent="0.3">
      <c r="A164" s="130" t="s">
        <v>632</v>
      </c>
      <c r="B164">
        <v>162</v>
      </c>
      <c r="C164" s="130" t="s">
        <v>889</v>
      </c>
      <c r="D164" s="130" t="s">
        <v>6</v>
      </c>
      <c r="E164">
        <v>1.45</v>
      </c>
      <c r="F164">
        <v>0</v>
      </c>
      <c r="G164">
        <v>820400</v>
      </c>
      <c r="H164">
        <v>1190</v>
      </c>
      <c r="I164">
        <v>1099</v>
      </c>
      <c r="K164" s="130" t="s">
        <v>2381</v>
      </c>
      <c r="M164" s="130"/>
      <c r="N164">
        <v>0</v>
      </c>
      <c r="O164">
        <v>0.2</v>
      </c>
      <c r="P164">
        <v>-5.33</v>
      </c>
      <c r="Q164">
        <v>-17.079999999999998</v>
      </c>
      <c r="R164" s="130"/>
      <c r="S164">
        <v>58.93</v>
      </c>
      <c r="T164" s="130"/>
      <c r="X164" s="130"/>
    </row>
    <row r="165" spans="1:24" x14ac:dyDescent="0.3">
      <c r="A165" s="130" t="s">
        <v>631</v>
      </c>
      <c r="B165">
        <v>163</v>
      </c>
      <c r="C165" s="130" t="s">
        <v>898</v>
      </c>
      <c r="D165" s="130" t="s">
        <v>6</v>
      </c>
      <c r="E165">
        <v>32</v>
      </c>
      <c r="F165">
        <v>0.79</v>
      </c>
      <c r="G165">
        <v>6105800</v>
      </c>
      <c r="H165">
        <v>193952</v>
      </c>
      <c r="I165">
        <v>192992</v>
      </c>
      <c r="K165" s="130" t="s">
        <v>2878</v>
      </c>
      <c r="M165" s="130" t="s">
        <v>912</v>
      </c>
      <c r="N165">
        <v>0</v>
      </c>
      <c r="O165">
        <v>0.37</v>
      </c>
      <c r="P165">
        <v>-2.21</v>
      </c>
      <c r="Q165">
        <v>-1.6</v>
      </c>
      <c r="R165" s="130" t="s">
        <v>922</v>
      </c>
      <c r="S165">
        <v>53.11</v>
      </c>
      <c r="T165" s="130"/>
      <c r="X165" s="130"/>
    </row>
    <row r="166" spans="1:24" x14ac:dyDescent="0.3">
      <c r="A166" s="130" t="s">
        <v>630</v>
      </c>
      <c r="B166">
        <v>164</v>
      </c>
      <c r="C166" s="130" t="s">
        <v>889</v>
      </c>
      <c r="D166" s="130" t="s">
        <v>6</v>
      </c>
      <c r="E166">
        <v>1.25</v>
      </c>
      <c r="F166">
        <v>1.63</v>
      </c>
      <c r="G166">
        <v>7871600</v>
      </c>
      <c r="H166">
        <v>9735</v>
      </c>
      <c r="I166">
        <v>625</v>
      </c>
      <c r="K166" s="130" t="s">
        <v>1047</v>
      </c>
      <c r="M166" s="130"/>
      <c r="N166">
        <v>0</v>
      </c>
      <c r="O166">
        <v>-0.84</v>
      </c>
      <c r="P166">
        <v>-3.53</v>
      </c>
      <c r="Q166">
        <v>1.92</v>
      </c>
      <c r="R166" s="130"/>
      <c r="S166">
        <v>25.89</v>
      </c>
      <c r="T166" s="130"/>
      <c r="X166" s="130"/>
    </row>
    <row r="167" spans="1:24" x14ac:dyDescent="0.3">
      <c r="A167" s="130" t="s">
        <v>629</v>
      </c>
      <c r="B167">
        <v>165</v>
      </c>
      <c r="C167" s="130" t="s">
        <v>898</v>
      </c>
      <c r="D167" s="130" t="s">
        <v>6</v>
      </c>
      <c r="E167">
        <v>49.25</v>
      </c>
      <c r="F167">
        <v>0.51</v>
      </c>
      <c r="G167">
        <v>21700</v>
      </c>
      <c r="H167">
        <v>1069</v>
      </c>
      <c r="I167">
        <v>2561</v>
      </c>
      <c r="J167">
        <v>11.93</v>
      </c>
      <c r="K167" s="130" t="s">
        <v>1013</v>
      </c>
      <c r="L167">
        <v>0.22</v>
      </c>
      <c r="M167" s="130" t="s">
        <v>1016</v>
      </c>
      <c r="N167">
        <v>4.13</v>
      </c>
      <c r="O167">
        <v>5.87</v>
      </c>
      <c r="P167">
        <v>5.92</v>
      </c>
      <c r="Q167">
        <v>7.31</v>
      </c>
      <c r="R167" s="130" t="s">
        <v>2274</v>
      </c>
      <c r="S167">
        <v>38.07</v>
      </c>
      <c r="T167" s="130"/>
      <c r="U167">
        <v>579</v>
      </c>
      <c r="V167">
        <v>509</v>
      </c>
      <c r="W167">
        <v>1.39</v>
      </c>
      <c r="X167" s="130"/>
    </row>
    <row r="168" spans="1:24" x14ac:dyDescent="0.3">
      <c r="A168" s="130" t="s">
        <v>628</v>
      </c>
      <c r="B168">
        <v>166</v>
      </c>
      <c r="C168" s="130" t="s">
        <v>889</v>
      </c>
      <c r="D168" s="130" t="s">
        <v>6</v>
      </c>
      <c r="E168">
        <v>2.7</v>
      </c>
      <c r="F168">
        <v>-0.74</v>
      </c>
      <c r="G168">
        <v>465400</v>
      </c>
      <c r="H168">
        <v>1255</v>
      </c>
      <c r="I168">
        <v>1340</v>
      </c>
      <c r="J168">
        <v>3.08</v>
      </c>
      <c r="K168" s="130" t="s">
        <v>1611</v>
      </c>
      <c r="L168">
        <v>2.56</v>
      </c>
      <c r="M168" s="130" t="s">
        <v>913</v>
      </c>
      <c r="N168">
        <v>0.88</v>
      </c>
      <c r="O168">
        <v>25.37</v>
      </c>
      <c r="P168">
        <v>63.44</v>
      </c>
      <c r="Q168">
        <v>16.45</v>
      </c>
      <c r="R168" s="130"/>
      <c r="S168">
        <v>19.7</v>
      </c>
      <c r="T168" s="130"/>
      <c r="U168">
        <v>12</v>
      </c>
      <c r="V168">
        <v>36</v>
      </c>
      <c r="W168">
        <v>0.03</v>
      </c>
      <c r="X168" s="130"/>
    </row>
    <row r="169" spans="1:24" x14ac:dyDescent="0.3">
      <c r="A169" s="130" t="s">
        <v>627</v>
      </c>
      <c r="B169">
        <v>167</v>
      </c>
      <c r="C169" s="130" t="s">
        <v>889</v>
      </c>
      <c r="D169" s="130" t="s">
        <v>6</v>
      </c>
      <c r="E169">
        <v>62.5</v>
      </c>
      <c r="F169">
        <v>0</v>
      </c>
      <c r="G169">
        <v>0</v>
      </c>
      <c r="H169">
        <v>0</v>
      </c>
      <c r="I169">
        <v>1281</v>
      </c>
      <c r="J169">
        <v>67.78</v>
      </c>
      <c r="K169" s="130" t="s">
        <v>1061</v>
      </c>
      <c r="L169">
        <v>0.12</v>
      </c>
      <c r="M169" s="130" t="s">
        <v>1018</v>
      </c>
      <c r="N169">
        <v>0.92</v>
      </c>
      <c r="O169">
        <v>1.75</v>
      </c>
      <c r="P169">
        <v>1.58</v>
      </c>
      <c r="Q169">
        <v>17.89</v>
      </c>
      <c r="R169" s="130" t="s">
        <v>950</v>
      </c>
      <c r="S169">
        <v>21.08</v>
      </c>
      <c r="T169" s="130"/>
      <c r="U169">
        <v>1054</v>
      </c>
      <c r="V169">
        <v>1065</v>
      </c>
      <c r="W169">
        <v>-4.1399999999999997</v>
      </c>
      <c r="X169" s="130"/>
    </row>
    <row r="170" spans="1:24" x14ac:dyDescent="0.3">
      <c r="A170" s="130" t="s">
        <v>626</v>
      </c>
      <c r="B170">
        <v>168</v>
      </c>
      <c r="C170" s="130" t="s">
        <v>889</v>
      </c>
      <c r="D170" s="130" t="s">
        <v>6</v>
      </c>
      <c r="E170">
        <v>1.99</v>
      </c>
      <c r="F170">
        <v>-0.5</v>
      </c>
      <c r="G170">
        <v>3303100</v>
      </c>
      <c r="H170">
        <v>6577</v>
      </c>
      <c r="I170">
        <v>2340</v>
      </c>
      <c r="J170">
        <v>27.8</v>
      </c>
      <c r="K170" s="130" t="s">
        <v>998</v>
      </c>
      <c r="M170" s="130" t="s">
        <v>896</v>
      </c>
      <c r="N170">
        <v>7.0000000000000007E-2</v>
      </c>
      <c r="O170">
        <v>3.33</v>
      </c>
      <c r="P170">
        <v>5.14</v>
      </c>
      <c r="Q170">
        <v>3.38</v>
      </c>
      <c r="R170" s="130" t="s">
        <v>3099</v>
      </c>
      <c r="S170">
        <v>70.77</v>
      </c>
      <c r="T170" s="130"/>
      <c r="U170">
        <v>822</v>
      </c>
      <c r="V170">
        <v>851</v>
      </c>
      <c r="W170">
        <v>-1.35</v>
      </c>
      <c r="X170" s="130"/>
    </row>
    <row r="171" spans="1:24" x14ac:dyDescent="0.3">
      <c r="A171" s="130" t="s">
        <v>625</v>
      </c>
      <c r="B171">
        <v>169</v>
      </c>
      <c r="C171" s="130" t="s">
        <v>889</v>
      </c>
      <c r="D171" s="130" t="s">
        <v>6</v>
      </c>
      <c r="E171">
        <v>8.5</v>
      </c>
      <c r="F171">
        <v>0.59</v>
      </c>
      <c r="G171">
        <v>49700</v>
      </c>
      <c r="H171">
        <v>412</v>
      </c>
      <c r="I171">
        <v>3382</v>
      </c>
      <c r="J171">
        <v>47.43</v>
      </c>
      <c r="K171" s="130" t="s">
        <v>992</v>
      </c>
      <c r="M171" s="130" t="s">
        <v>946</v>
      </c>
      <c r="N171">
        <v>0.18</v>
      </c>
      <c r="O171">
        <v>1.91</v>
      </c>
      <c r="P171">
        <v>1.65</v>
      </c>
      <c r="Q171">
        <v>-0.61</v>
      </c>
      <c r="R171" s="130" t="s">
        <v>2170</v>
      </c>
      <c r="S171">
        <v>25.95</v>
      </c>
      <c r="T171" s="130"/>
      <c r="U171">
        <v>1011</v>
      </c>
      <c r="V171">
        <v>1017</v>
      </c>
      <c r="W171">
        <v>-0.41</v>
      </c>
      <c r="X171" s="130"/>
    </row>
    <row r="172" spans="1:24" x14ac:dyDescent="0.3">
      <c r="A172" s="130" t="s">
        <v>2879</v>
      </c>
      <c r="B172">
        <v>170</v>
      </c>
      <c r="C172" s="130" t="s">
        <v>892</v>
      </c>
      <c r="D172" s="130" t="s">
        <v>6</v>
      </c>
      <c r="E172">
        <v>3.06</v>
      </c>
      <c r="F172">
        <v>-0.65</v>
      </c>
      <c r="G172">
        <v>3480200</v>
      </c>
      <c r="H172">
        <v>10719</v>
      </c>
      <c r="I172">
        <v>3917</v>
      </c>
      <c r="J172">
        <v>26.52</v>
      </c>
      <c r="K172" s="130" t="s">
        <v>2377</v>
      </c>
      <c r="M172" s="130"/>
      <c r="N172">
        <v>0.12</v>
      </c>
      <c r="O172">
        <v>6.78</v>
      </c>
      <c r="P172">
        <v>6.57</v>
      </c>
      <c r="Q172">
        <v>9.66</v>
      </c>
      <c r="R172" s="130"/>
      <c r="S172">
        <v>46.3</v>
      </c>
      <c r="T172" s="130"/>
      <c r="U172">
        <v>765</v>
      </c>
      <c r="V172">
        <v>674</v>
      </c>
      <c r="X172" s="130"/>
    </row>
    <row r="173" spans="1:24" x14ac:dyDescent="0.3">
      <c r="A173" s="130" t="s">
        <v>624</v>
      </c>
      <c r="B173">
        <v>171</v>
      </c>
      <c r="C173" s="130" t="s">
        <v>889</v>
      </c>
      <c r="D173" s="130" t="s">
        <v>6</v>
      </c>
      <c r="E173">
        <v>3.4</v>
      </c>
      <c r="F173">
        <v>-1.73</v>
      </c>
      <c r="G173">
        <v>2962200</v>
      </c>
      <c r="H173">
        <v>10106</v>
      </c>
      <c r="I173">
        <v>2142</v>
      </c>
      <c r="J173">
        <v>10.41</v>
      </c>
      <c r="K173" s="130" t="s">
        <v>1096</v>
      </c>
      <c r="M173" s="130"/>
      <c r="N173">
        <v>0.33</v>
      </c>
      <c r="O173">
        <v>8.76</v>
      </c>
      <c r="P173">
        <v>13.33</v>
      </c>
      <c r="Q173">
        <v>9.34</v>
      </c>
      <c r="R173" s="130"/>
      <c r="S173">
        <v>54.63</v>
      </c>
      <c r="T173" s="130"/>
      <c r="U173">
        <v>336</v>
      </c>
      <c r="V173">
        <v>338</v>
      </c>
      <c r="W173">
        <v>0.4</v>
      </c>
      <c r="X173" s="130"/>
    </row>
    <row r="174" spans="1:24" x14ac:dyDescent="0.3">
      <c r="A174" s="130" t="s">
        <v>623</v>
      </c>
      <c r="B174">
        <v>172</v>
      </c>
      <c r="C174" s="130" t="s">
        <v>889</v>
      </c>
      <c r="D174" s="130" t="s">
        <v>6</v>
      </c>
      <c r="E174">
        <v>3.82</v>
      </c>
      <c r="F174">
        <v>0.53</v>
      </c>
      <c r="G174">
        <v>157900</v>
      </c>
      <c r="H174">
        <v>606</v>
      </c>
      <c r="I174">
        <v>1100</v>
      </c>
      <c r="K174" s="130" t="s">
        <v>1076</v>
      </c>
      <c r="M174" s="130" t="s">
        <v>919</v>
      </c>
      <c r="N174">
        <v>0</v>
      </c>
      <c r="O174">
        <v>-0.59</v>
      </c>
      <c r="P174">
        <v>-4.62</v>
      </c>
      <c r="Q174">
        <v>-4.41</v>
      </c>
      <c r="R174" s="130" t="s">
        <v>1028</v>
      </c>
      <c r="S174">
        <v>33.99</v>
      </c>
      <c r="T174" s="130"/>
      <c r="X174" s="130"/>
    </row>
    <row r="175" spans="1:24" x14ac:dyDescent="0.3">
      <c r="A175" s="130" t="s">
        <v>622</v>
      </c>
      <c r="B175">
        <v>173</v>
      </c>
      <c r="C175" s="130" t="s">
        <v>889</v>
      </c>
      <c r="D175" s="130" t="s">
        <v>6</v>
      </c>
      <c r="E175">
        <v>3</v>
      </c>
      <c r="F175">
        <v>0.67</v>
      </c>
      <c r="G175">
        <v>15559000</v>
      </c>
      <c r="H175">
        <v>46787</v>
      </c>
      <c r="I175">
        <v>27377</v>
      </c>
      <c r="J175">
        <v>16.57</v>
      </c>
      <c r="K175" s="130" t="s">
        <v>2870</v>
      </c>
      <c r="M175" s="130" t="s">
        <v>906</v>
      </c>
      <c r="N175">
        <v>0.18</v>
      </c>
      <c r="O175">
        <v>23.87</v>
      </c>
      <c r="P175">
        <v>31.77</v>
      </c>
      <c r="Q175">
        <v>20.28</v>
      </c>
      <c r="R175" s="130" t="s">
        <v>3219</v>
      </c>
      <c r="S175">
        <v>41.04</v>
      </c>
      <c r="T175" s="130"/>
      <c r="U175">
        <v>269</v>
      </c>
      <c r="V175">
        <v>260</v>
      </c>
      <c r="W175">
        <v>-2.12</v>
      </c>
      <c r="X175" s="130"/>
    </row>
    <row r="176" spans="1:24" x14ac:dyDescent="0.3">
      <c r="A176" s="130" t="s">
        <v>621</v>
      </c>
      <c r="B176">
        <v>174</v>
      </c>
      <c r="C176" s="130" t="s">
        <v>889</v>
      </c>
      <c r="D176" s="130" t="s">
        <v>6</v>
      </c>
      <c r="E176">
        <v>0.6</v>
      </c>
      <c r="F176">
        <v>1.69</v>
      </c>
      <c r="G176">
        <v>85087900</v>
      </c>
      <c r="H176">
        <v>51597</v>
      </c>
      <c r="I176">
        <v>3232</v>
      </c>
      <c r="J176">
        <v>28.94</v>
      </c>
      <c r="K176" s="130" t="s">
        <v>1612</v>
      </c>
      <c r="M176" s="130" t="s">
        <v>919</v>
      </c>
      <c r="N176">
        <v>0.02</v>
      </c>
      <c r="O176">
        <v>5.18</v>
      </c>
      <c r="P176">
        <v>4.6399999999999997</v>
      </c>
      <c r="Q176">
        <v>9.61</v>
      </c>
      <c r="R176" s="130" t="s">
        <v>1612</v>
      </c>
      <c r="S176">
        <v>29.21</v>
      </c>
      <c r="T176" s="130"/>
      <c r="U176">
        <v>850</v>
      </c>
      <c r="V176">
        <v>778</v>
      </c>
      <c r="W176">
        <v>-18.61</v>
      </c>
      <c r="X176" s="130"/>
    </row>
    <row r="177" spans="1:24" x14ac:dyDescent="0.3">
      <c r="A177" s="130" t="s">
        <v>620</v>
      </c>
      <c r="B177">
        <v>175</v>
      </c>
      <c r="C177" s="130" t="s">
        <v>889</v>
      </c>
      <c r="D177" s="130" t="s">
        <v>6</v>
      </c>
      <c r="E177">
        <v>16.899999999999999</v>
      </c>
      <c r="F177">
        <v>-1.74</v>
      </c>
      <c r="G177">
        <v>452900</v>
      </c>
      <c r="H177">
        <v>7668</v>
      </c>
      <c r="I177">
        <v>5372</v>
      </c>
      <c r="J177">
        <v>29.94</v>
      </c>
      <c r="K177" s="130" t="s">
        <v>1061</v>
      </c>
      <c r="M177" s="130" t="s">
        <v>952</v>
      </c>
      <c r="N177">
        <v>0.56999999999999995</v>
      </c>
      <c r="O177">
        <v>5.62</v>
      </c>
      <c r="P177">
        <v>3.97</v>
      </c>
      <c r="Q177">
        <v>-0.71</v>
      </c>
      <c r="R177" s="130" t="s">
        <v>3220</v>
      </c>
      <c r="S177">
        <v>24.02</v>
      </c>
      <c r="T177" s="130"/>
      <c r="U177">
        <v>878</v>
      </c>
      <c r="V177">
        <v>764</v>
      </c>
      <c r="W177">
        <v>-0.33</v>
      </c>
      <c r="X177" s="130"/>
    </row>
    <row r="178" spans="1:24" x14ac:dyDescent="0.3">
      <c r="A178" s="130" t="s">
        <v>619</v>
      </c>
      <c r="B178">
        <v>176</v>
      </c>
      <c r="C178" s="130" t="s">
        <v>889</v>
      </c>
      <c r="D178" s="130" t="s">
        <v>6</v>
      </c>
      <c r="E178">
        <v>395</v>
      </c>
      <c r="F178">
        <v>-0.25</v>
      </c>
      <c r="G178">
        <v>979800</v>
      </c>
      <c r="H178">
        <v>388145</v>
      </c>
      <c r="I178">
        <v>492716</v>
      </c>
      <c r="J178">
        <v>82.69</v>
      </c>
      <c r="K178" s="130" t="s">
        <v>2257</v>
      </c>
      <c r="M178" s="130" t="s">
        <v>1024</v>
      </c>
      <c r="N178">
        <v>4.96</v>
      </c>
      <c r="O178">
        <v>10.48</v>
      </c>
      <c r="P178">
        <v>16.16</v>
      </c>
      <c r="Q178">
        <v>7.51</v>
      </c>
      <c r="R178" s="130" t="s">
        <v>1064</v>
      </c>
      <c r="S178">
        <v>22.35</v>
      </c>
      <c r="T178" s="130"/>
      <c r="U178">
        <v>701</v>
      </c>
      <c r="V178">
        <v>712</v>
      </c>
      <c r="W178">
        <v>-4.78</v>
      </c>
      <c r="X178" s="130"/>
    </row>
    <row r="179" spans="1:24" x14ac:dyDescent="0.3">
      <c r="A179" s="130" t="s">
        <v>618</v>
      </c>
      <c r="B179">
        <v>177</v>
      </c>
      <c r="C179" s="130" t="s">
        <v>889</v>
      </c>
      <c r="D179" s="130" t="s">
        <v>6</v>
      </c>
      <c r="E179">
        <v>3.62</v>
      </c>
      <c r="F179">
        <v>-3.21</v>
      </c>
      <c r="G179">
        <v>8020400</v>
      </c>
      <c r="H179">
        <v>29288</v>
      </c>
      <c r="I179">
        <v>2644</v>
      </c>
      <c r="J179">
        <v>28.81</v>
      </c>
      <c r="K179" s="130" t="s">
        <v>1034</v>
      </c>
      <c r="M179" s="130"/>
      <c r="N179">
        <v>0.12</v>
      </c>
      <c r="O179">
        <v>3.04</v>
      </c>
      <c r="P179">
        <v>2.0699999999999998</v>
      </c>
      <c r="Q179">
        <v>1.4</v>
      </c>
      <c r="R179" s="130"/>
      <c r="S179">
        <v>66.790000000000006</v>
      </c>
      <c r="T179" s="130"/>
      <c r="U179">
        <v>909</v>
      </c>
      <c r="V179">
        <v>878</v>
      </c>
      <c r="W179">
        <v>-0.73</v>
      </c>
      <c r="X179" s="130"/>
    </row>
    <row r="180" spans="1:24" x14ac:dyDescent="0.3">
      <c r="A180" s="130" t="s">
        <v>827</v>
      </c>
      <c r="B180">
        <v>178</v>
      </c>
      <c r="C180" s="130" t="s">
        <v>892</v>
      </c>
      <c r="D180" s="130" t="s">
        <v>6</v>
      </c>
      <c r="E180">
        <v>1.24</v>
      </c>
      <c r="F180">
        <v>1.64</v>
      </c>
      <c r="G180">
        <v>1535000</v>
      </c>
      <c r="H180">
        <v>1890</v>
      </c>
      <c r="I180">
        <v>1042</v>
      </c>
      <c r="K180" s="130" t="s">
        <v>3221</v>
      </c>
      <c r="M180" s="130" t="s">
        <v>896</v>
      </c>
      <c r="N180">
        <v>0</v>
      </c>
      <c r="O180">
        <v>-0.02</v>
      </c>
      <c r="P180">
        <v>-0.68</v>
      </c>
      <c r="Q180">
        <v>-7.91</v>
      </c>
      <c r="R180" s="130" t="s">
        <v>1076</v>
      </c>
      <c r="S180">
        <v>24.84</v>
      </c>
      <c r="T180" s="130"/>
      <c r="X180" s="130"/>
    </row>
    <row r="181" spans="1:24" x14ac:dyDescent="0.3">
      <c r="A181" s="130" t="s">
        <v>617</v>
      </c>
      <c r="B181">
        <v>179</v>
      </c>
      <c r="C181" s="130" t="s">
        <v>889</v>
      </c>
      <c r="D181" s="130" t="s">
        <v>95</v>
      </c>
      <c r="E181">
        <v>0.67</v>
      </c>
      <c r="F181">
        <v>3.08</v>
      </c>
      <c r="G181">
        <v>34534100</v>
      </c>
      <c r="H181">
        <v>22694</v>
      </c>
      <c r="I181">
        <v>1082</v>
      </c>
      <c r="K181" s="130" t="s">
        <v>3222</v>
      </c>
      <c r="M181" s="130"/>
      <c r="N181">
        <v>0</v>
      </c>
      <c r="O181">
        <v>-32.32</v>
      </c>
      <c r="P181">
        <v>-63</v>
      </c>
      <c r="Q181">
        <v>-33.83</v>
      </c>
      <c r="R181" s="130"/>
      <c r="S181">
        <v>50.26</v>
      </c>
      <c r="T181" s="130"/>
      <c r="X181" s="130"/>
    </row>
    <row r="182" spans="1:24" x14ac:dyDescent="0.3">
      <c r="A182" s="130" t="s">
        <v>828</v>
      </c>
      <c r="B182">
        <v>180</v>
      </c>
      <c r="C182" s="130" t="s">
        <v>892</v>
      </c>
      <c r="D182" s="130" t="s">
        <v>6</v>
      </c>
      <c r="E182">
        <v>27.25</v>
      </c>
      <c r="F182">
        <v>-0.91</v>
      </c>
      <c r="G182">
        <v>1813500</v>
      </c>
      <c r="H182">
        <v>48893</v>
      </c>
      <c r="I182">
        <v>11990</v>
      </c>
      <c r="J182">
        <v>79.540000000000006</v>
      </c>
      <c r="K182" s="130" t="s">
        <v>2897</v>
      </c>
      <c r="M182" s="130"/>
      <c r="N182">
        <v>0.34</v>
      </c>
      <c r="O182">
        <v>15.34</v>
      </c>
      <c r="P182">
        <v>16.329999999999998</v>
      </c>
      <c r="Q182">
        <v>15.1</v>
      </c>
      <c r="R182" s="130"/>
      <c r="S182">
        <v>31.08</v>
      </c>
      <c r="T182" s="130"/>
      <c r="U182">
        <v>699</v>
      </c>
      <c r="V182">
        <v>618</v>
      </c>
      <c r="X182" s="130"/>
    </row>
    <row r="183" spans="1:24" x14ac:dyDescent="0.3">
      <c r="A183" s="130" t="s">
        <v>829</v>
      </c>
      <c r="B183">
        <v>181</v>
      </c>
      <c r="C183" s="130" t="s">
        <v>898</v>
      </c>
      <c r="D183" s="130" t="s">
        <v>6</v>
      </c>
      <c r="E183">
        <v>11.5</v>
      </c>
      <c r="F183">
        <v>-0.86</v>
      </c>
      <c r="G183">
        <v>1055600</v>
      </c>
      <c r="H183">
        <v>12137</v>
      </c>
      <c r="I183">
        <v>13584</v>
      </c>
      <c r="J183">
        <v>27.37</v>
      </c>
      <c r="K183" s="130" t="s">
        <v>929</v>
      </c>
      <c r="M183" s="130" t="s">
        <v>930</v>
      </c>
      <c r="N183">
        <v>0.42</v>
      </c>
      <c r="O183">
        <v>5.73</v>
      </c>
      <c r="P183">
        <v>4.75</v>
      </c>
      <c r="Q183">
        <v>30.11</v>
      </c>
      <c r="R183" s="130"/>
      <c r="S183">
        <v>25.34</v>
      </c>
      <c r="T183" s="130"/>
      <c r="U183">
        <v>837</v>
      </c>
      <c r="V183">
        <v>735</v>
      </c>
      <c r="X183" s="130"/>
    </row>
    <row r="184" spans="1:24" x14ac:dyDescent="0.3">
      <c r="A184" s="130" t="s">
        <v>616</v>
      </c>
      <c r="B184">
        <v>182</v>
      </c>
      <c r="C184" s="130" t="s">
        <v>889</v>
      </c>
      <c r="D184" s="130" t="s">
        <v>6</v>
      </c>
      <c r="E184">
        <v>11.3</v>
      </c>
      <c r="F184">
        <v>0</v>
      </c>
      <c r="G184">
        <v>3196400</v>
      </c>
      <c r="H184">
        <v>36629</v>
      </c>
      <c r="I184">
        <v>4633</v>
      </c>
      <c r="K184" s="130" t="s">
        <v>2280</v>
      </c>
      <c r="M184" s="130"/>
      <c r="N184">
        <v>0</v>
      </c>
      <c r="O184">
        <v>12.84</v>
      </c>
      <c r="P184">
        <v>-1.02</v>
      </c>
      <c r="Q184">
        <v>-1.26</v>
      </c>
      <c r="R184" s="130"/>
      <c r="S184">
        <v>59.49</v>
      </c>
      <c r="T184" s="130"/>
      <c r="X184" s="130"/>
    </row>
    <row r="185" spans="1:24" x14ac:dyDescent="0.3">
      <c r="A185" s="130" t="s">
        <v>615</v>
      </c>
      <c r="B185">
        <v>183</v>
      </c>
      <c r="C185" s="130" t="s">
        <v>898</v>
      </c>
      <c r="D185" s="130" t="s">
        <v>6</v>
      </c>
      <c r="E185">
        <v>23</v>
      </c>
      <c r="F185">
        <v>1.32</v>
      </c>
      <c r="G185">
        <v>12497400</v>
      </c>
      <c r="H185">
        <v>289881</v>
      </c>
      <c r="I185">
        <v>55710</v>
      </c>
      <c r="J185">
        <v>32.770000000000003</v>
      </c>
      <c r="K185" s="130" t="s">
        <v>3223</v>
      </c>
      <c r="M185" s="130" t="s">
        <v>919</v>
      </c>
      <c r="N185">
        <v>0.7</v>
      </c>
      <c r="O185">
        <v>10.210000000000001</v>
      </c>
      <c r="P185">
        <v>19.52</v>
      </c>
      <c r="Q185">
        <v>7.98</v>
      </c>
      <c r="R185" s="130" t="s">
        <v>906</v>
      </c>
      <c r="S185">
        <v>22.21</v>
      </c>
      <c r="T185" s="130"/>
      <c r="U185">
        <v>529</v>
      </c>
      <c r="V185">
        <v>604</v>
      </c>
      <c r="X185" s="130"/>
    </row>
    <row r="186" spans="1:24" x14ac:dyDescent="0.3">
      <c r="A186" s="130" t="s">
        <v>2882</v>
      </c>
      <c r="B186">
        <v>184</v>
      </c>
      <c r="C186" s="130" t="s">
        <v>892</v>
      </c>
      <c r="D186" s="130" t="s">
        <v>6</v>
      </c>
      <c r="E186">
        <v>9.1999999999999993</v>
      </c>
      <c r="F186">
        <v>-0.54</v>
      </c>
      <c r="G186">
        <v>4152000</v>
      </c>
      <c r="H186">
        <v>38590</v>
      </c>
      <c r="I186">
        <v>0</v>
      </c>
      <c r="K186" s="130" t="s">
        <v>908</v>
      </c>
      <c r="M186" s="130" t="s">
        <v>908</v>
      </c>
      <c r="N186">
        <v>0</v>
      </c>
      <c r="O186">
        <v>10.119999999999999</v>
      </c>
      <c r="P186">
        <v>24.48</v>
      </c>
      <c r="Q186">
        <v>7.57</v>
      </c>
      <c r="R186" s="130" t="s">
        <v>908</v>
      </c>
      <c r="S186">
        <v>26.04</v>
      </c>
      <c r="T186" s="130"/>
      <c r="X186" s="130"/>
    </row>
    <row r="187" spans="1:24" x14ac:dyDescent="0.3">
      <c r="A187" s="130" t="s">
        <v>614</v>
      </c>
      <c r="B187">
        <v>185</v>
      </c>
      <c r="C187" s="130" t="s">
        <v>889</v>
      </c>
      <c r="D187" s="130" t="s">
        <v>6</v>
      </c>
      <c r="E187">
        <v>8.9499999999999993</v>
      </c>
      <c r="F187">
        <v>4.07</v>
      </c>
      <c r="G187">
        <v>5257500</v>
      </c>
      <c r="H187">
        <v>46769</v>
      </c>
      <c r="I187">
        <v>7653</v>
      </c>
      <c r="J187">
        <v>13.07</v>
      </c>
      <c r="K187" s="130" t="s">
        <v>2280</v>
      </c>
      <c r="M187" s="130" t="s">
        <v>1021</v>
      </c>
      <c r="N187">
        <v>0.69</v>
      </c>
      <c r="O187">
        <v>20.85</v>
      </c>
      <c r="P187">
        <v>30.16</v>
      </c>
      <c r="Q187">
        <v>13.3</v>
      </c>
      <c r="R187" s="130" t="s">
        <v>2859</v>
      </c>
      <c r="S187">
        <v>34.590000000000003</v>
      </c>
      <c r="T187" s="130"/>
      <c r="U187">
        <v>214</v>
      </c>
      <c r="V187">
        <v>217</v>
      </c>
      <c r="W187">
        <v>0.85</v>
      </c>
      <c r="X187" s="130"/>
    </row>
    <row r="188" spans="1:24" x14ac:dyDescent="0.3">
      <c r="A188" s="130" t="s">
        <v>613</v>
      </c>
      <c r="B188">
        <v>186</v>
      </c>
      <c r="C188" s="130" t="s">
        <v>889</v>
      </c>
      <c r="D188" s="130" t="s">
        <v>6</v>
      </c>
      <c r="E188">
        <v>44.25</v>
      </c>
      <c r="F188">
        <v>-0.56000000000000005</v>
      </c>
      <c r="G188">
        <v>4840500</v>
      </c>
      <c r="H188">
        <v>214978</v>
      </c>
      <c r="I188">
        <v>104776</v>
      </c>
      <c r="J188">
        <v>31.08</v>
      </c>
      <c r="K188" s="130" t="s">
        <v>2896</v>
      </c>
      <c r="M188" s="130" t="s">
        <v>1087</v>
      </c>
      <c r="N188">
        <v>1.46</v>
      </c>
      <c r="O188">
        <v>4.1399999999999997</v>
      </c>
      <c r="P188">
        <v>15.74</v>
      </c>
      <c r="Q188">
        <v>5.32</v>
      </c>
      <c r="R188" s="130" t="s">
        <v>2925</v>
      </c>
      <c r="S188">
        <v>29.26</v>
      </c>
      <c r="T188" s="130"/>
      <c r="U188">
        <v>578</v>
      </c>
      <c r="V188">
        <v>852</v>
      </c>
      <c r="W188">
        <v>-0.2</v>
      </c>
      <c r="X188" s="130"/>
    </row>
    <row r="189" spans="1:24" x14ac:dyDescent="0.3">
      <c r="A189" s="130" t="s">
        <v>612</v>
      </c>
      <c r="B189">
        <v>187</v>
      </c>
      <c r="C189" s="130" t="s">
        <v>898</v>
      </c>
      <c r="D189" s="130" t="s">
        <v>6</v>
      </c>
      <c r="E189">
        <v>28</v>
      </c>
      <c r="F189">
        <v>0</v>
      </c>
      <c r="G189">
        <v>0</v>
      </c>
      <c r="H189">
        <v>0</v>
      </c>
      <c r="I189">
        <v>280</v>
      </c>
      <c r="J189">
        <v>17.89</v>
      </c>
      <c r="K189" s="130" t="s">
        <v>1050</v>
      </c>
      <c r="M189" s="130" t="s">
        <v>912</v>
      </c>
      <c r="N189">
        <v>1.57</v>
      </c>
      <c r="O189">
        <v>3.75</v>
      </c>
      <c r="P189">
        <v>4.17</v>
      </c>
      <c r="Q189">
        <v>7.35</v>
      </c>
      <c r="R189" s="130" t="s">
        <v>968</v>
      </c>
      <c r="S189">
        <v>26.7</v>
      </c>
      <c r="T189" s="130"/>
      <c r="U189">
        <v>738</v>
      </c>
      <c r="V189">
        <v>725</v>
      </c>
      <c r="W189">
        <v>-1.4</v>
      </c>
      <c r="X189" s="130"/>
    </row>
    <row r="190" spans="1:24" x14ac:dyDescent="0.3">
      <c r="A190" s="130" t="s">
        <v>1730</v>
      </c>
      <c r="B190">
        <v>188</v>
      </c>
      <c r="C190" s="130" t="s">
        <v>889</v>
      </c>
      <c r="D190" s="130" t="s">
        <v>6</v>
      </c>
      <c r="E190">
        <v>9.3000000000000007</v>
      </c>
      <c r="F190">
        <v>-1.59</v>
      </c>
      <c r="G190">
        <v>317200</v>
      </c>
      <c r="H190">
        <v>2954</v>
      </c>
      <c r="I190">
        <v>7905</v>
      </c>
      <c r="K190" s="130" t="s">
        <v>2283</v>
      </c>
      <c r="M190" s="130"/>
      <c r="N190">
        <v>0</v>
      </c>
      <c r="O190">
        <v>-1.1000000000000001</v>
      </c>
      <c r="P190">
        <v>-20.23</v>
      </c>
      <c r="Q190">
        <v>-36.770000000000003</v>
      </c>
      <c r="R190" s="130"/>
      <c r="S190">
        <v>26.81</v>
      </c>
      <c r="T190" s="130"/>
      <c r="X190" s="130"/>
    </row>
    <row r="191" spans="1:24" x14ac:dyDescent="0.3">
      <c r="A191" s="130" t="s">
        <v>611</v>
      </c>
      <c r="B191">
        <v>189</v>
      </c>
      <c r="C191" s="130" t="s">
        <v>889</v>
      </c>
      <c r="D191" s="130" t="s">
        <v>95</v>
      </c>
      <c r="E191">
        <v>0.63</v>
      </c>
      <c r="F191">
        <v>-3.08</v>
      </c>
      <c r="G191">
        <v>5811600</v>
      </c>
      <c r="H191">
        <v>3739</v>
      </c>
      <c r="I191">
        <v>901</v>
      </c>
      <c r="K191" s="130" t="s">
        <v>3190</v>
      </c>
      <c r="M191" s="130"/>
      <c r="N191">
        <v>0</v>
      </c>
      <c r="O191">
        <v>-4.03</v>
      </c>
      <c r="P191">
        <v>-5.86</v>
      </c>
      <c r="Q191">
        <v>-21.12</v>
      </c>
      <c r="R191" s="130"/>
      <c r="S191">
        <v>42.61</v>
      </c>
      <c r="T191" s="130"/>
      <c r="X191" s="130"/>
    </row>
    <row r="192" spans="1:24" x14ac:dyDescent="0.3">
      <c r="A192" s="130" t="s">
        <v>610</v>
      </c>
      <c r="B192">
        <v>190</v>
      </c>
      <c r="C192" s="130" t="s">
        <v>889</v>
      </c>
      <c r="D192" s="130" t="s">
        <v>6</v>
      </c>
      <c r="E192">
        <v>96</v>
      </c>
      <c r="F192">
        <v>-1.03</v>
      </c>
      <c r="G192">
        <v>15569700</v>
      </c>
      <c r="H192">
        <v>1500568</v>
      </c>
      <c r="I192">
        <v>358080</v>
      </c>
      <c r="J192">
        <v>62.79</v>
      </c>
      <c r="K192" s="130" t="s">
        <v>3224</v>
      </c>
      <c r="M192" s="130" t="s">
        <v>957</v>
      </c>
      <c r="N192">
        <v>1.53</v>
      </c>
      <c r="O192">
        <v>8.86</v>
      </c>
      <c r="P192">
        <v>19.88</v>
      </c>
      <c r="Q192">
        <v>27.82</v>
      </c>
      <c r="R192" s="130" t="s">
        <v>2104</v>
      </c>
      <c r="S192">
        <v>40.369999999999997</v>
      </c>
      <c r="T192" s="130"/>
      <c r="U192">
        <v>619</v>
      </c>
      <c r="V192">
        <v>736</v>
      </c>
      <c r="W192">
        <v>2.76</v>
      </c>
      <c r="X192" s="130"/>
    </row>
    <row r="193" spans="1:24" x14ac:dyDescent="0.3">
      <c r="A193" s="130" t="s">
        <v>609</v>
      </c>
      <c r="B193">
        <v>191</v>
      </c>
      <c r="C193" s="130" t="s">
        <v>889</v>
      </c>
      <c r="D193" s="130" t="s">
        <v>6</v>
      </c>
      <c r="E193">
        <v>1.59</v>
      </c>
      <c r="F193">
        <v>-1.24</v>
      </c>
      <c r="G193">
        <v>291700</v>
      </c>
      <c r="H193">
        <v>465</v>
      </c>
      <c r="I193">
        <v>901</v>
      </c>
      <c r="K193" s="130" t="s">
        <v>985</v>
      </c>
      <c r="M193" s="130"/>
      <c r="N193">
        <v>0</v>
      </c>
      <c r="O193">
        <v>-19.559999999999999</v>
      </c>
      <c r="P193">
        <v>-21.75</v>
      </c>
      <c r="Q193">
        <v>-8.49</v>
      </c>
      <c r="R193" s="130"/>
      <c r="S193">
        <v>39.409999999999997</v>
      </c>
      <c r="T193" s="130"/>
      <c r="X193" s="130"/>
    </row>
    <row r="194" spans="1:24" x14ac:dyDescent="0.3">
      <c r="A194" s="130" t="s">
        <v>608</v>
      </c>
      <c r="B194">
        <v>192</v>
      </c>
      <c r="C194" s="130" t="s">
        <v>889</v>
      </c>
      <c r="D194" s="130" t="s">
        <v>6</v>
      </c>
      <c r="E194">
        <v>9.5</v>
      </c>
      <c r="F194">
        <v>0.53</v>
      </c>
      <c r="G194">
        <v>1931300</v>
      </c>
      <c r="H194">
        <v>18331</v>
      </c>
      <c r="I194">
        <v>15805</v>
      </c>
      <c r="J194">
        <v>15.02</v>
      </c>
      <c r="K194" s="130" t="s">
        <v>979</v>
      </c>
      <c r="M194" s="130" t="s">
        <v>1041</v>
      </c>
      <c r="N194">
        <v>0.62</v>
      </c>
      <c r="O194">
        <v>6.38</v>
      </c>
      <c r="P194">
        <v>9.49</v>
      </c>
      <c r="Q194">
        <v>24.81</v>
      </c>
      <c r="R194" s="130" t="s">
        <v>3225</v>
      </c>
      <c r="S194">
        <v>41.08</v>
      </c>
      <c r="T194" s="130"/>
      <c r="U194">
        <v>531</v>
      </c>
      <c r="V194">
        <v>543</v>
      </c>
      <c r="W194">
        <v>-1.56</v>
      </c>
      <c r="X194" s="130"/>
    </row>
    <row r="195" spans="1:24" x14ac:dyDescent="0.3">
      <c r="A195" s="130" t="s">
        <v>607</v>
      </c>
      <c r="B195">
        <v>193</v>
      </c>
      <c r="C195" s="130" t="s">
        <v>889</v>
      </c>
      <c r="D195" s="130" t="s">
        <v>6</v>
      </c>
      <c r="E195">
        <v>1.86</v>
      </c>
      <c r="F195">
        <v>0</v>
      </c>
      <c r="G195">
        <v>2420500</v>
      </c>
      <c r="H195">
        <v>4514</v>
      </c>
      <c r="I195">
        <v>1785</v>
      </c>
      <c r="J195">
        <v>45.91</v>
      </c>
      <c r="K195" s="130" t="s">
        <v>979</v>
      </c>
      <c r="M195" s="130" t="s">
        <v>919</v>
      </c>
      <c r="N195">
        <v>0.04</v>
      </c>
      <c r="O195">
        <v>5.0199999999999996</v>
      </c>
      <c r="P195">
        <v>3.11</v>
      </c>
      <c r="Q195">
        <v>3.1</v>
      </c>
      <c r="R195" s="130" t="s">
        <v>1731</v>
      </c>
      <c r="S195">
        <v>49.74</v>
      </c>
      <c r="T195" s="130"/>
      <c r="U195">
        <v>980</v>
      </c>
      <c r="V195">
        <v>877</v>
      </c>
      <c r="W195">
        <v>-5.21</v>
      </c>
      <c r="X195" s="130"/>
    </row>
    <row r="196" spans="1:24" x14ac:dyDescent="0.3">
      <c r="A196" s="130" t="s">
        <v>606</v>
      </c>
      <c r="B196">
        <v>194</v>
      </c>
      <c r="C196" s="130" t="s">
        <v>889</v>
      </c>
      <c r="D196" s="130" t="s">
        <v>6</v>
      </c>
      <c r="E196">
        <v>3.28</v>
      </c>
      <c r="F196">
        <v>0.61</v>
      </c>
      <c r="G196">
        <v>17883600</v>
      </c>
      <c r="H196">
        <v>58175</v>
      </c>
      <c r="I196">
        <v>3637</v>
      </c>
      <c r="J196">
        <v>24.04</v>
      </c>
      <c r="K196" s="130" t="s">
        <v>1083</v>
      </c>
      <c r="M196" s="130" t="s">
        <v>913</v>
      </c>
      <c r="N196">
        <v>0.13</v>
      </c>
      <c r="O196">
        <v>5.83</v>
      </c>
      <c r="P196">
        <v>8.5299999999999994</v>
      </c>
      <c r="Q196">
        <v>23.01</v>
      </c>
      <c r="R196" s="130" t="s">
        <v>1715</v>
      </c>
      <c r="S196">
        <v>48.5</v>
      </c>
      <c r="T196" s="130"/>
      <c r="U196">
        <v>693</v>
      </c>
      <c r="V196">
        <v>698</v>
      </c>
      <c r="W196">
        <v>0.27</v>
      </c>
      <c r="X196" s="130"/>
    </row>
    <row r="197" spans="1:24" x14ac:dyDescent="0.3">
      <c r="A197" s="130" t="s">
        <v>605</v>
      </c>
      <c r="B197">
        <v>195</v>
      </c>
      <c r="C197" s="130" t="s">
        <v>889</v>
      </c>
      <c r="D197" s="130" t="s">
        <v>6</v>
      </c>
      <c r="E197">
        <v>1.63</v>
      </c>
      <c r="F197">
        <v>0.62</v>
      </c>
      <c r="G197">
        <v>43986400</v>
      </c>
      <c r="H197">
        <v>71646</v>
      </c>
      <c r="I197">
        <v>4531</v>
      </c>
      <c r="J197">
        <v>23.01</v>
      </c>
      <c r="K197" s="130" t="s">
        <v>3226</v>
      </c>
      <c r="M197" s="130"/>
      <c r="N197">
        <v>0.08</v>
      </c>
      <c r="O197">
        <v>16.72</v>
      </c>
      <c r="P197">
        <v>14.15</v>
      </c>
      <c r="Q197">
        <v>91.64</v>
      </c>
      <c r="R197" s="130"/>
      <c r="S197">
        <v>32.11</v>
      </c>
      <c r="T197" s="130"/>
      <c r="U197">
        <v>509</v>
      </c>
      <c r="V197">
        <v>364</v>
      </c>
      <c r="W197">
        <v>257.75</v>
      </c>
      <c r="X197" s="130"/>
    </row>
    <row r="198" spans="1:24" x14ac:dyDescent="0.3">
      <c r="A198" s="130" t="s">
        <v>604</v>
      </c>
      <c r="B198">
        <v>196</v>
      </c>
      <c r="C198" s="130" t="s">
        <v>889</v>
      </c>
      <c r="D198" s="130" t="s">
        <v>95</v>
      </c>
      <c r="E198">
        <v>0.2</v>
      </c>
      <c r="F198">
        <v>0</v>
      </c>
      <c r="G198">
        <v>106535100</v>
      </c>
      <c r="H198">
        <v>20796</v>
      </c>
      <c r="I198">
        <v>7996</v>
      </c>
      <c r="J198">
        <v>9.52</v>
      </c>
      <c r="K198" s="130" t="s">
        <v>3227</v>
      </c>
      <c r="M198" s="130"/>
      <c r="N198">
        <v>0.02</v>
      </c>
      <c r="O198">
        <v>46.56</v>
      </c>
      <c r="P198">
        <v>148.08000000000001</v>
      </c>
      <c r="Q198">
        <v>44.63</v>
      </c>
      <c r="R198" s="130"/>
      <c r="S198">
        <v>54.81</v>
      </c>
      <c r="T198" s="130"/>
      <c r="U198">
        <v>89</v>
      </c>
      <c r="V198">
        <v>94</v>
      </c>
      <c r="W198">
        <v>-0.12</v>
      </c>
      <c r="X198" s="130"/>
    </row>
    <row r="199" spans="1:24" x14ac:dyDescent="0.3">
      <c r="A199" s="130" t="s">
        <v>603</v>
      </c>
      <c r="B199">
        <v>197</v>
      </c>
      <c r="C199" s="130" t="s">
        <v>889</v>
      </c>
      <c r="D199" s="130" t="s">
        <v>6</v>
      </c>
      <c r="E199">
        <v>172.5</v>
      </c>
      <c r="F199">
        <v>0</v>
      </c>
      <c r="G199">
        <v>766300</v>
      </c>
      <c r="H199">
        <v>132345</v>
      </c>
      <c r="I199">
        <v>90815</v>
      </c>
      <c r="J199">
        <v>18.260000000000002</v>
      </c>
      <c r="K199" s="130" t="s">
        <v>977</v>
      </c>
      <c r="M199" s="130" t="s">
        <v>2270</v>
      </c>
      <c r="N199">
        <v>9.4499999999999993</v>
      </c>
      <c r="O199">
        <v>5.67</v>
      </c>
      <c r="P199">
        <v>4.63</v>
      </c>
      <c r="Q199">
        <v>12.18</v>
      </c>
      <c r="R199" s="130" t="s">
        <v>2877</v>
      </c>
      <c r="S199">
        <v>50</v>
      </c>
      <c r="T199" s="130"/>
      <c r="U199">
        <v>732</v>
      </c>
      <c r="V199">
        <v>631</v>
      </c>
      <c r="W199">
        <v>0.42</v>
      </c>
      <c r="X199" s="130"/>
    </row>
    <row r="200" spans="1:24" x14ac:dyDescent="0.3">
      <c r="A200" s="130" t="s">
        <v>602</v>
      </c>
      <c r="B200">
        <v>198</v>
      </c>
      <c r="C200" s="130" t="s">
        <v>889</v>
      </c>
      <c r="D200" s="130" t="s">
        <v>6</v>
      </c>
      <c r="E200">
        <v>7.7</v>
      </c>
      <c r="F200">
        <v>-1.28</v>
      </c>
      <c r="G200">
        <v>1160700</v>
      </c>
      <c r="H200">
        <v>8966</v>
      </c>
      <c r="I200">
        <v>4620</v>
      </c>
      <c r="J200">
        <v>15.38</v>
      </c>
      <c r="K200" s="130" t="s">
        <v>3228</v>
      </c>
      <c r="M200" s="130" t="s">
        <v>937</v>
      </c>
      <c r="N200">
        <v>0.5</v>
      </c>
      <c r="O200">
        <v>32.76</v>
      </c>
      <c r="P200">
        <v>33.69</v>
      </c>
      <c r="Q200">
        <v>28.74</v>
      </c>
      <c r="R200" s="130" t="s">
        <v>2100</v>
      </c>
      <c r="S200">
        <v>52.36</v>
      </c>
      <c r="T200" s="130"/>
      <c r="U200">
        <v>244</v>
      </c>
      <c r="V200">
        <v>220</v>
      </c>
      <c r="W200">
        <v>0.52</v>
      </c>
      <c r="X200" s="130"/>
    </row>
    <row r="201" spans="1:24" x14ac:dyDescent="0.3">
      <c r="A201" s="130" t="s">
        <v>601</v>
      </c>
      <c r="B201">
        <v>199</v>
      </c>
      <c r="C201" s="130" t="s">
        <v>889</v>
      </c>
      <c r="D201" s="130" t="s">
        <v>6</v>
      </c>
      <c r="E201">
        <v>0.27</v>
      </c>
      <c r="F201">
        <v>3.85</v>
      </c>
      <c r="G201">
        <v>24167000</v>
      </c>
      <c r="H201">
        <v>6417</v>
      </c>
      <c r="I201">
        <v>2277</v>
      </c>
      <c r="J201">
        <v>34.369999999999997</v>
      </c>
      <c r="K201" s="130" t="s">
        <v>1091</v>
      </c>
      <c r="M201" s="130"/>
      <c r="N201">
        <v>0.01</v>
      </c>
      <c r="O201">
        <v>2.4500000000000002</v>
      </c>
      <c r="P201">
        <v>3.09</v>
      </c>
      <c r="Q201">
        <v>2.94</v>
      </c>
      <c r="R201" s="130"/>
      <c r="S201">
        <v>30.99</v>
      </c>
      <c r="T201" s="130"/>
      <c r="U201">
        <v>936</v>
      </c>
      <c r="V201">
        <v>952</v>
      </c>
      <c r="W201">
        <v>-1.24</v>
      </c>
      <c r="X201" s="130"/>
    </row>
    <row r="202" spans="1:24" x14ac:dyDescent="0.3">
      <c r="A202" s="130" t="s">
        <v>600</v>
      </c>
      <c r="B202">
        <v>200</v>
      </c>
      <c r="C202" s="130" t="s">
        <v>889</v>
      </c>
      <c r="D202" s="130" t="s">
        <v>6</v>
      </c>
      <c r="E202">
        <v>5.85</v>
      </c>
      <c r="F202">
        <v>-0.85</v>
      </c>
      <c r="G202">
        <v>1402100</v>
      </c>
      <c r="H202">
        <v>8184</v>
      </c>
      <c r="I202">
        <v>5455</v>
      </c>
      <c r="J202">
        <v>19.170000000000002</v>
      </c>
      <c r="K202" s="130" t="s">
        <v>2103</v>
      </c>
      <c r="M202" s="130" t="s">
        <v>891</v>
      </c>
      <c r="N202">
        <v>0.3</v>
      </c>
      <c r="O202">
        <v>6.1</v>
      </c>
      <c r="P202">
        <v>7.98</v>
      </c>
      <c r="Q202">
        <v>20.010000000000002</v>
      </c>
      <c r="R202" s="130" t="s">
        <v>3229</v>
      </c>
      <c r="S202">
        <v>36.39</v>
      </c>
      <c r="T202" s="130"/>
      <c r="U202">
        <v>646</v>
      </c>
      <c r="V202">
        <v>620</v>
      </c>
      <c r="W202">
        <v>0.44</v>
      </c>
      <c r="X202" s="130"/>
    </row>
    <row r="203" spans="1:24" x14ac:dyDescent="0.3">
      <c r="A203" s="130" t="s">
        <v>599</v>
      </c>
      <c r="B203">
        <v>201</v>
      </c>
      <c r="C203" s="130" t="s">
        <v>889</v>
      </c>
      <c r="D203" s="130" t="s">
        <v>6</v>
      </c>
      <c r="E203">
        <v>12.2</v>
      </c>
      <c r="F203">
        <v>0</v>
      </c>
      <c r="G203">
        <v>6578100</v>
      </c>
      <c r="H203">
        <v>80680</v>
      </c>
      <c r="I203">
        <v>34160</v>
      </c>
      <c r="J203">
        <v>20.48</v>
      </c>
      <c r="K203" s="130" t="s">
        <v>3099</v>
      </c>
      <c r="M203" s="130" t="s">
        <v>940</v>
      </c>
      <c r="N203">
        <v>0.61</v>
      </c>
      <c r="O203">
        <v>12.22</v>
      </c>
      <c r="P203">
        <v>15.5</v>
      </c>
      <c r="Q203">
        <v>14.47</v>
      </c>
      <c r="R203" s="130" t="s">
        <v>911</v>
      </c>
      <c r="S203">
        <v>25.95</v>
      </c>
      <c r="T203" s="130"/>
      <c r="U203">
        <v>471</v>
      </c>
      <c r="V203">
        <v>430</v>
      </c>
      <c r="W203">
        <v>-5.07</v>
      </c>
      <c r="X203" s="130"/>
    </row>
    <row r="204" spans="1:24" x14ac:dyDescent="0.3">
      <c r="A204" s="130" t="s">
        <v>598</v>
      </c>
      <c r="B204">
        <v>202</v>
      </c>
      <c r="C204" s="130" t="s">
        <v>889</v>
      </c>
      <c r="D204" s="130" t="s">
        <v>6</v>
      </c>
      <c r="E204">
        <v>2.9</v>
      </c>
      <c r="F204">
        <v>-0.68</v>
      </c>
      <c r="G204">
        <v>4695900</v>
      </c>
      <c r="H204">
        <v>13674</v>
      </c>
      <c r="I204">
        <v>13142</v>
      </c>
      <c r="K204" s="130" t="s">
        <v>1026</v>
      </c>
      <c r="M204" s="130"/>
      <c r="N204">
        <v>0</v>
      </c>
      <c r="O204">
        <v>-8.1300000000000008</v>
      </c>
      <c r="P204">
        <v>-42.52</v>
      </c>
      <c r="Q204">
        <v>-207.82</v>
      </c>
      <c r="R204" s="130"/>
      <c r="S204">
        <v>61.32</v>
      </c>
      <c r="T204" s="130"/>
      <c r="X204" s="130"/>
    </row>
    <row r="205" spans="1:24" x14ac:dyDescent="0.3">
      <c r="A205" s="130" t="s">
        <v>597</v>
      </c>
      <c r="B205">
        <v>203</v>
      </c>
      <c r="C205" s="130" t="s">
        <v>889</v>
      </c>
      <c r="D205" s="130" t="s">
        <v>6</v>
      </c>
      <c r="E205">
        <v>7.5</v>
      </c>
      <c r="F205">
        <v>0</v>
      </c>
      <c r="G205">
        <v>12783200</v>
      </c>
      <c r="H205">
        <v>95827</v>
      </c>
      <c r="I205">
        <v>25956</v>
      </c>
      <c r="J205">
        <v>6.46</v>
      </c>
      <c r="K205" s="130" t="s">
        <v>983</v>
      </c>
      <c r="M205" s="130"/>
      <c r="N205">
        <v>1.19</v>
      </c>
      <c r="O205">
        <v>8.52</v>
      </c>
      <c r="P205">
        <v>26.07</v>
      </c>
      <c r="Q205">
        <v>3.06</v>
      </c>
      <c r="R205" s="130"/>
      <c r="S205">
        <v>34.01</v>
      </c>
      <c r="T205" s="130"/>
      <c r="U205">
        <v>108</v>
      </c>
      <c r="V205">
        <v>284</v>
      </c>
      <c r="W205">
        <v>-3.82</v>
      </c>
      <c r="X205" s="130"/>
    </row>
    <row r="206" spans="1:24" x14ac:dyDescent="0.3">
      <c r="A206" s="130" t="s">
        <v>596</v>
      </c>
      <c r="B206">
        <v>204</v>
      </c>
      <c r="C206" s="130" t="s">
        <v>898</v>
      </c>
      <c r="D206" s="130" t="s">
        <v>6</v>
      </c>
      <c r="E206">
        <v>0.51</v>
      </c>
      <c r="F206">
        <v>0</v>
      </c>
      <c r="G206">
        <v>6025200</v>
      </c>
      <c r="H206">
        <v>3072</v>
      </c>
      <c r="I206">
        <v>2561</v>
      </c>
      <c r="J206">
        <v>67.59</v>
      </c>
      <c r="K206" s="130" t="s">
        <v>959</v>
      </c>
      <c r="M206" s="130" t="s">
        <v>919</v>
      </c>
      <c r="N206">
        <v>0.01</v>
      </c>
      <c r="O206">
        <v>1.19</v>
      </c>
      <c r="P206">
        <v>0.81</v>
      </c>
      <c r="Q206">
        <v>-0.83</v>
      </c>
      <c r="R206" s="130" t="s">
        <v>1568</v>
      </c>
      <c r="S206">
        <v>39.65</v>
      </c>
      <c r="T206" s="130"/>
      <c r="U206">
        <v>1069</v>
      </c>
      <c r="V206">
        <v>1084</v>
      </c>
      <c r="W206">
        <v>9.7799999999999994</v>
      </c>
      <c r="X206" s="130"/>
    </row>
    <row r="207" spans="1:24" x14ac:dyDescent="0.3">
      <c r="A207" s="130" t="s">
        <v>595</v>
      </c>
      <c r="B207">
        <v>205</v>
      </c>
      <c r="C207" s="130" t="s">
        <v>898</v>
      </c>
      <c r="D207" s="130" t="s">
        <v>6</v>
      </c>
      <c r="E207">
        <v>3.02</v>
      </c>
      <c r="F207">
        <v>0.67</v>
      </c>
      <c r="G207">
        <v>24080300</v>
      </c>
      <c r="H207">
        <v>73647</v>
      </c>
      <c r="I207">
        <v>6765</v>
      </c>
      <c r="J207">
        <v>29.87</v>
      </c>
      <c r="K207" s="130" t="s">
        <v>2156</v>
      </c>
      <c r="M207" s="130"/>
      <c r="N207">
        <v>0.1</v>
      </c>
      <c r="O207">
        <v>7.59</v>
      </c>
      <c r="P207">
        <v>8.65</v>
      </c>
      <c r="Q207">
        <v>30</v>
      </c>
      <c r="R207" s="130"/>
      <c r="S207">
        <v>33.85</v>
      </c>
      <c r="T207" s="130"/>
      <c r="U207">
        <v>741</v>
      </c>
      <c r="V207">
        <v>684</v>
      </c>
      <c r="X207" s="130"/>
    </row>
    <row r="208" spans="1:24" x14ac:dyDescent="0.3">
      <c r="A208" s="130" t="s">
        <v>594</v>
      </c>
      <c r="B208">
        <v>206</v>
      </c>
      <c r="C208" s="130" t="s">
        <v>889</v>
      </c>
      <c r="D208" s="130" t="s">
        <v>6</v>
      </c>
      <c r="E208">
        <v>1.64</v>
      </c>
      <c r="F208">
        <v>0</v>
      </c>
      <c r="G208">
        <v>489100</v>
      </c>
      <c r="H208">
        <v>804</v>
      </c>
      <c r="I208">
        <v>918</v>
      </c>
      <c r="J208">
        <v>20.239999999999998</v>
      </c>
      <c r="K208" s="130" t="s">
        <v>1091</v>
      </c>
      <c r="M208" s="130" t="s">
        <v>906</v>
      </c>
      <c r="N208">
        <v>0.08</v>
      </c>
      <c r="O208">
        <v>4.6399999999999997</v>
      </c>
      <c r="P208">
        <v>5.21</v>
      </c>
      <c r="Q208">
        <v>2.58</v>
      </c>
      <c r="R208" s="130" t="s">
        <v>953</v>
      </c>
      <c r="S208">
        <v>43.09</v>
      </c>
      <c r="T208" s="130"/>
      <c r="U208">
        <v>737</v>
      </c>
      <c r="V208">
        <v>718</v>
      </c>
      <c r="W208">
        <v>-0.28000000000000003</v>
      </c>
      <c r="X208" s="130"/>
    </row>
    <row r="209" spans="1:24" x14ac:dyDescent="0.3">
      <c r="A209" s="130" t="s">
        <v>593</v>
      </c>
      <c r="B209">
        <v>207</v>
      </c>
      <c r="C209" s="130" t="s">
        <v>889</v>
      </c>
      <c r="D209" s="130" t="s">
        <v>6</v>
      </c>
      <c r="E209">
        <v>0.43</v>
      </c>
      <c r="F209">
        <v>2.38</v>
      </c>
      <c r="G209">
        <v>214868300</v>
      </c>
      <c r="H209">
        <v>94598</v>
      </c>
      <c r="I209">
        <v>1670</v>
      </c>
      <c r="J209">
        <v>35.299999999999997</v>
      </c>
      <c r="K209" s="130" t="s">
        <v>1013</v>
      </c>
      <c r="M209" s="130"/>
      <c r="N209">
        <v>0.01</v>
      </c>
      <c r="O209">
        <v>5.24</v>
      </c>
      <c r="P209">
        <v>2</v>
      </c>
      <c r="Q209">
        <v>-0.44</v>
      </c>
      <c r="R209" s="130"/>
      <c r="S209">
        <v>62.74</v>
      </c>
      <c r="T209" s="130"/>
      <c r="U209">
        <v>937</v>
      </c>
      <c r="V209">
        <v>802</v>
      </c>
      <c r="W209">
        <v>-10.11</v>
      </c>
      <c r="X209" s="130"/>
    </row>
    <row r="210" spans="1:24" x14ac:dyDescent="0.3">
      <c r="A210" s="130" t="s">
        <v>592</v>
      </c>
      <c r="B210">
        <v>208</v>
      </c>
      <c r="C210" s="130" t="s">
        <v>898</v>
      </c>
      <c r="D210" s="130" t="s">
        <v>6</v>
      </c>
      <c r="E210">
        <v>21.5</v>
      </c>
      <c r="F210">
        <v>0</v>
      </c>
      <c r="G210">
        <v>7000</v>
      </c>
      <c r="H210">
        <v>147</v>
      </c>
      <c r="I210">
        <v>379</v>
      </c>
      <c r="J210">
        <v>28.15</v>
      </c>
      <c r="K210" s="130" t="s">
        <v>1565</v>
      </c>
      <c r="M210" s="130"/>
      <c r="N210">
        <v>0.76</v>
      </c>
      <c r="O210">
        <v>1.23</v>
      </c>
      <c r="P210">
        <v>1.23</v>
      </c>
      <c r="Q210">
        <v>3.03</v>
      </c>
      <c r="R210" s="130"/>
      <c r="S210">
        <v>24.82</v>
      </c>
      <c r="T210" s="130"/>
      <c r="U210">
        <v>924</v>
      </c>
      <c r="V210">
        <v>948</v>
      </c>
      <c r="W210">
        <v>0.11</v>
      </c>
      <c r="X210" s="130"/>
    </row>
    <row r="211" spans="1:24" x14ac:dyDescent="0.3">
      <c r="A211" s="130" t="s">
        <v>591</v>
      </c>
      <c r="B211">
        <v>209</v>
      </c>
      <c r="C211" s="130" t="s">
        <v>898</v>
      </c>
      <c r="D211" s="130" t="s">
        <v>6</v>
      </c>
      <c r="E211">
        <v>1.1499999999999999</v>
      </c>
      <c r="F211">
        <v>-1.71</v>
      </c>
      <c r="G211">
        <v>1783900</v>
      </c>
      <c r="H211">
        <v>2059</v>
      </c>
      <c r="I211">
        <v>707</v>
      </c>
      <c r="K211" s="130" t="s">
        <v>992</v>
      </c>
      <c r="M211" s="130"/>
      <c r="N211">
        <v>0</v>
      </c>
      <c r="O211">
        <v>-5.44</v>
      </c>
      <c r="P211">
        <v>-6.03</v>
      </c>
      <c r="Q211">
        <v>-25.02</v>
      </c>
      <c r="R211" s="130"/>
      <c r="S211">
        <v>51.66</v>
      </c>
      <c r="T211" s="130"/>
      <c r="X211" s="130"/>
    </row>
    <row r="212" spans="1:24" x14ac:dyDescent="0.3">
      <c r="A212" s="130" t="s">
        <v>590</v>
      </c>
      <c r="B212">
        <v>210</v>
      </c>
      <c r="C212" s="130" t="s">
        <v>889</v>
      </c>
      <c r="D212" s="130" t="s">
        <v>6</v>
      </c>
      <c r="E212">
        <v>185</v>
      </c>
      <c r="F212">
        <v>0</v>
      </c>
      <c r="G212">
        <v>0</v>
      </c>
      <c r="H212">
        <v>0</v>
      </c>
      <c r="I212">
        <v>1456</v>
      </c>
      <c r="J212">
        <v>21.16</v>
      </c>
      <c r="K212" s="130" t="s">
        <v>954</v>
      </c>
      <c r="M212" s="130" t="s">
        <v>1035</v>
      </c>
      <c r="N212">
        <v>9.26</v>
      </c>
      <c r="O212">
        <v>5.43</v>
      </c>
      <c r="P212">
        <v>5.46</v>
      </c>
      <c r="Q212">
        <v>7.71</v>
      </c>
      <c r="R212" s="130" t="s">
        <v>1015</v>
      </c>
      <c r="S212">
        <v>22.08</v>
      </c>
      <c r="T212" s="130"/>
      <c r="U212">
        <v>726</v>
      </c>
      <c r="V212">
        <v>665</v>
      </c>
      <c r="W212">
        <v>-22.44</v>
      </c>
      <c r="X212" s="130"/>
    </row>
    <row r="213" spans="1:24" x14ac:dyDescent="0.3">
      <c r="A213" s="130" t="s">
        <v>589</v>
      </c>
      <c r="B213">
        <v>211</v>
      </c>
      <c r="C213" s="130" t="s">
        <v>889</v>
      </c>
      <c r="D213" s="130" t="s">
        <v>6</v>
      </c>
      <c r="E213">
        <v>1.71</v>
      </c>
      <c r="F213">
        <v>-1.1599999999999999</v>
      </c>
      <c r="G213">
        <v>1044500</v>
      </c>
      <c r="H213">
        <v>1802</v>
      </c>
      <c r="I213">
        <v>616</v>
      </c>
      <c r="J213">
        <v>45.31</v>
      </c>
      <c r="K213" s="130" t="s">
        <v>890</v>
      </c>
      <c r="L213">
        <v>0.15</v>
      </c>
      <c r="M213" s="130"/>
      <c r="N213">
        <v>0.04</v>
      </c>
      <c r="O213">
        <v>3.31</v>
      </c>
      <c r="P213">
        <v>3.37</v>
      </c>
      <c r="Q213">
        <v>2.88</v>
      </c>
      <c r="R213" s="130"/>
      <c r="S213">
        <v>27.13</v>
      </c>
      <c r="T213" s="130"/>
      <c r="U213">
        <v>972</v>
      </c>
      <c r="V213">
        <v>951</v>
      </c>
      <c r="W213">
        <v>3.53</v>
      </c>
      <c r="X213" s="130"/>
    </row>
    <row r="214" spans="1:24" x14ac:dyDescent="0.3">
      <c r="A214" s="130" t="s">
        <v>588</v>
      </c>
      <c r="B214">
        <v>212</v>
      </c>
      <c r="C214" s="130" t="s">
        <v>889</v>
      </c>
      <c r="D214" s="130" t="s">
        <v>6</v>
      </c>
      <c r="E214">
        <v>31</v>
      </c>
      <c r="F214">
        <v>0</v>
      </c>
      <c r="G214">
        <v>5500</v>
      </c>
      <c r="H214">
        <v>171</v>
      </c>
      <c r="I214">
        <v>1488</v>
      </c>
      <c r="J214">
        <v>6.99</v>
      </c>
      <c r="K214" s="130" t="s">
        <v>985</v>
      </c>
      <c r="L214">
        <v>0.96</v>
      </c>
      <c r="M214" s="130"/>
      <c r="N214">
        <v>4.43</v>
      </c>
      <c r="O214">
        <v>8.6300000000000008</v>
      </c>
      <c r="P214">
        <v>13.26</v>
      </c>
      <c r="Q214">
        <v>3.27</v>
      </c>
      <c r="R214" s="130" t="s">
        <v>2884</v>
      </c>
      <c r="S214">
        <v>25.54</v>
      </c>
      <c r="T214" s="130"/>
      <c r="U214">
        <v>287</v>
      </c>
      <c r="V214">
        <v>289</v>
      </c>
      <c r="W214">
        <v>-1.02</v>
      </c>
      <c r="X214" s="130"/>
    </row>
    <row r="215" spans="1:24" x14ac:dyDescent="0.3">
      <c r="A215" s="130" t="s">
        <v>587</v>
      </c>
      <c r="B215">
        <v>213</v>
      </c>
      <c r="C215" s="130" t="s">
        <v>889</v>
      </c>
      <c r="D215" s="130" t="s">
        <v>6</v>
      </c>
      <c r="E215">
        <v>2.16</v>
      </c>
      <c r="F215">
        <v>0</v>
      </c>
      <c r="G215">
        <v>64800</v>
      </c>
      <c r="H215">
        <v>139</v>
      </c>
      <c r="I215">
        <v>2160</v>
      </c>
      <c r="K215" s="130" t="s">
        <v>1032</v>
      </c>
      <c r="M215" s="130"/>
      <c r="N215">
        <v>0</v>
      </c>
      <c r="O215">
        <v>-4.87</v>
      </c>
      <c r="P215">
        <v>-5.24</v>
      </c>
      <c r="Q215">
        <v>-11.06</v>
      </c>
      <c r="R215" s="130" t="s">
        <v>976</v>
      </c>
      <c r="S215">
        <v>36.979999999999997</v>
      </c>
      <c r="T215" s="130"/>
      <c r="X215" s="130"/>
    </row>
    <row r="216" spans="1:24" x14ac:dyDescent="0.3">
      <c r="A216" s="130" t="s">
        <v>586</v>
      </c>
      <c r="B216">
        <v>214</v>
      </c>
      <c r="C216" s="130" t="s">
        <v>889</v>
      </c>
      <c r="D216" s="130" t="s">
        <v>6</v>
      </c>
      <c r="E216">
        <v>4.46</v>
      </c>
      <c r="F216">
        <v>10.4</v>
      </c>
      <c r="G216">
        <v>12214900</v>
      </c>
      <c r="H216">
        <v>53759</v>
      </c>
      <c r="I216">
        <v>1543</v>
      </c>
      <c r="K216" s="130" t="s">
        <v>1000</v>
      </c>
      <c r="M216" s="130" t="s">
        <v>916</v>
      </c>
      <c r="N216">
        <v>0</v>
      </c>
      <c r="O216">
        <v>0.24</v>
      </c>
      <c r="P216">
        <v>-1.41</v>
      </c>
      <c r="Q216">
        <v>-3.97</v>
      </c>
      <c r="R216" s="130" t="s">
        <v>3230</v>
      </c>
      <c r="S216">
        <v>48.17</v>
      </c>
      <c r="T216" s="130"/>
      <c r="X216" s="130"/>
    </row>
    <row r="217" spans="1:24" x14ac:dyDescent="0.3">
      <c r="A217" s="130" t="s">
        <v>585</v>
      </c>
      <c r="B217">
        <v>215</v>
      </c>
      <c r="C217" s="130" t="s">
        <v>898</v>
      </c>
      <c r="D217" s="130" t="s">
        <v>6</v>
      </c>
      <c r="E217">
        <v>20.100000000000001</v>
      </c>
      <c r="F217">
        <v>-3.83</v>
      </c>
      <c r="G217">
        <v>3182900</v>
      </c>
      <c r="H217">
        <v>65060</v>
      </c>
      <c r="I217">
        <v>19296</v>
      </c>
      <c r="J217">
        <v>25.79</v>
      </c>
      <c r="K217" s="130" t="s">
        <v>3231</v>
      </c>
      <c r="M217" s="130" t="s">
        <v>916</v>
      </c>
      <c r="N217">
        <v>0.78</v>
      </c>
      <c r="O217">
        <v>14.32</v>
      </c>
      <c r="P217">
        <v>55.48</v>
      </c>
      <c r="Q217">
        <v>10.93</v>
      </c>
      <c r="R217" s="130" t="s">
        <v>2895</v>
      </c>
      <c r="S217">
        <v>33.35</v>
      </c>
      <c r="T217" s="130"/>
      <c r="U217">
        <v>355</v>
      </c>
      <c r="V217">
        <v>450</v>
      </c>
      <c r="W217">
        <v>9.85</v>
      </c>
      <c r="X217" s="130"/>
    </row>
    <row r="218" spans="1:24" x14ac:dyDescent="0.3">
      <c r="A218" s="130" t="s">
        <v>584</v>
      </c>
      <c r="B218">
        <v>216</v>
      </c>
      <c r="C218" s="130" t="s">
        <v>889</v>
      </c>
      <c r="D218" s="130" t="s">
        <v>6</v>
      </c>
      <c r="E218">
        <v>3.38</v>
      </c>
      <c r="F218">
        <v>1.2</v>
      </c>
      <c r="G218">
        <v>1057400</v>
      </c>
      <c r="H218">
        <v>3550</v>
      </c>
      <c r="I218">
        <v>5114</v>
      </c>
      <c r="J218">
        <v>23.01</v>
      </c>
      <c r="K218" s="130" t="s">
        <v>3232</v>
      </c>
      <c r="M218" s="130" t="s">
        <v>888</v>
      </c>
      <c r="N218">
        <v>0.15</v>
      </c>
      <c r="O218">
        <v>8.75</v>
      </c>
      <c r="P218">
        <v>13.28</v>
      </c>
      <c r="Q218">
        <v>12.45</v>
      </c>
      <c r="R218" s="130" t="s">
        <v>1061</v>
      </c>
      <c r="S218">
        <v>20.3</v>
      </c>
      <c r="T218" s="130"/>
      <c r="U218">
        <v>558</v>
      </c>
      <c r="V218">
        <v>558</v>
      </c>
      <c r="W218">
        <v>3.06</v>
      </c>
      <c r="X218" s="130"/>
    </row>
    <row r="219" spans="1:24" x14ac:dyDescent="0.3">
      <c r="A219" s="130" t="s">
        <v>583</v>
      </c>
      <c r="B219">
        <v>217</v>
      </c>
      <c r="C219" s="130" t="s">
        <v>889</v>
      </c>
      <c r="D219" s="130" t="s">
        <v>6</v>
      </c>
      <c r="E219">
        <v>12</v>
      </c>
      <c r="F219">
        <v>-1.64</v>
      </c>
      <c r="G219">
        <v>205200</v>
      </c>
      <c r="H219">
        <v>2500</v>
      </c>
      <c r="I219">
        <v>27831</v>
      </c>
      <c r="J219">
        <v>17.989999999999998</v>
      </c>
      <c r="K219" s="130" t="s">
        <v>1086</v>
      </c>
      <c r="M219" s="130" t="s">
        <v>1565</v>
      </c>
      <c r="N219">
        <v>0.68</v>
      </c>
      <c r="O219">
        <v>3.14</v>
      </c>
      <c r="P219">
        <v>4.76</v>
      </c>
      <c r="Q219">
        <v>9.9700000000000006</v>
      </c>
      <c r="R219" s="130" t="s">
        <v>1033</v>
      </c>
      <c r="S219">
        <v>16.7</v>
      </c>
      <c r="T219" s="130"/>
      <c r="U219">
        <v>715</v>
      </c>
      <c r="V219">
        <v>737</v>
      </c>
      <c r="W219">
        <v>-10.59</v>
      </c>
      <c r="X219" s="130"/>
    </row>
    <row r="220" spans="1:24" x14ac:dyDescent="0.3">
      <c r="A220" s="130" t="s">
        <v>582</v>
      </c>
      <c r="B220">
        <v>218</v>
      </c>
      <c r="C220" s="130" t="s">
        <v>889</v>
      </c>
      <c r="D220" s="130" t="s">
        <v>6</v>
      </c>
      <c r="E220">
        <v>11.7</v>
      </c>
      <c r="F220">
        <v>-2.5</v>
      </c>
      <c r="G220">
        <v>3588200</v>
      </c>
      <c r="H220">
        <v>42342</v>
      </c>
      <c r="I220">
        <v>9126</v>
      </c>
      <c r="J220">
        <v>20.329999999999998</v>
      </c>
      <c r="K220" s="130" t="s">
        <v>3233</v>
      </c>
      <c r="M220" s="130" t="s">
        <v>1100</v>
      </c>
      <c r="N220">
        <v>0.56999999999999995</v>
      </c>
      <c r="O220">
        <v>17.22</v>
      </c>
      <c r="P220">
        <v>41.42</v>
      </c>
      <c r="Q220">
        <v>14.26</v>
      </c>
      <c r="R220" s="130" t="s">
        <v>3234</v>
      </c>
      <c r="S220">
        <v>34.770000000000003</v>
      </c>
      <c r="T220" s="130"/>
      <c r="U220">
        <v>310</v>
      </c>
      <c r="V220">
        <v>360</v>
      </c>
      <c r="W220">
        <v>0.9</v>
      </c>
      <c r="X220" s="130"/>
    </row>
    <row r="221" spans="1:24" x14ac:dyDescent="0.3">
      <c r="A221" s="130" t="s">
        <v>581</v>
      </c>
      <c r="B221">
        <v>219</v>
      </c>
      <c r="C221" s="130" t="s">
        <v>889</v>
      </c>
      <c r="D221" s="130" t="s">
        <v>6</v>
      </c>
      <c r="E221">
        <v>7.4</v>
      </c>
      <c r="F221">
        <v>29.82</v>
      </c>
      <c r="G221">
        <v>87567000</v>
      </c>
      <c r="H221">
        <v>593621</v>
      </c>
      <c r="I221">
        <v>4302</v>
      </c>
      <c r="J221">
        <v>15.86</v>
      </c>
      <c r="K221" s="130" t="s">
        <v>1005</v>
      </c>
      <c r="M221" s="130" t="s">
        <v>949</v>
      </c>
      <c r="N221">
        <v>0.45</v>
      </c>
      <c r="O221">
        <v>6.5</v>
      </c>
      <c r="P221">
        <v>10.37</v>
      </c>
      <c r="Q221">
        <v>12.5</v>
      </c>
      <c r="R221" s="130" t="s">
        <v>987</v>
      </c>
      <c r="S221">
        <v>36.15</v>
      </c>
      <c r="T221" s="130"/>
      <c r="U221">
        <v>527</v>
      </c>
      <c r="V221">
        <v>563</v>
      </c>
      <c r="W221">
        <v>0.16</v>
      </c>
      <c r="X221" s="130"/>
    </row>
    <row r="222" spans="1:24" x14ac:dyDescent="0.3">
      <c r="A222" s="130" t="s">
        <v>580</v>
      </c>
      <c r="B222">
        <v>220</v>
      </c>
      <c r="C222" s="130" t="s">
        <v>889</v>
      </c>
      <c r="D222" s="130" t="s">
        <v>6</v>
      </c>
      <c r="E222">
        <v>1.79</v>
      </c>
      <c r="F222">
        <v>-0.56000000000000005</v>
      </c>
      <c r="G222">
        <v>366900</v>
      </c>
      <c r="H222">
        <v>658</v>
      </c>
      <c r="I222">
        <v>1074</v>
      </c>
      <c r="J222">
        <v>18.03</v>
      </c>
      <c r="K222" s="130" t="s">
        <v>929</v>
      </c>
      <c r="M222" s="130" t="s">
        <v>906</v>
      </c>
      <c r="N222">
        <v>0.1</v>
      </c>
      <c r="O222">
        <v>7.45</v>
      </c>
      <c r="P222">
        <v>8.2100000000000009</v>
      </c>
      <c r="Q222">
        <v>5.01</v>
      </c>
      <c r="R222" s="130" t="s">
        <v>3235</v>
      </c>
      <c r="S222">
        <v>35.19</v>
      </c>
      <c r="T222" s="130"/>
      <c r="U222">
        <v>623</v>
      </c>
      <c r="V222">
        <v>553</v>
      </c>
      <c r="W222">
        <v>-2.92</v>
      </c>
      <c r="X222" s="130"/>
    </row>
    <row r="223" spans="1:24" x14ac:dyDescent="0.3">
      <c r="A223" s="130" t="s">
        <v>579</v>
      </c>
      <c r="B223">
        <v>221</v>
      </c>
      <c r="C223" s="130" t="s">
        <v>889</v>
      </c>
      <c r="D223" s="130" t="s">
        <v>6</v>
      </c>
      <c r="E223">
        <v>1.41</v>
      </c>
      <c r="F223">
        <v>1.44</v>
      </c>
      <c r="G223">
        <v>9294600</v>
      </c>
      <c r="H223">
        <v>13119</v>
      </c>
      <c r="I223">
        <v>797</v>
      </c>
      <c r="K223" s="130" t="s">
        <v>2941</v>
      </c>
      <c r="M223" s="130"/>
      <c r="N223">
        <v>0</v>
      </c>
      <c r="O223">
        <v>7.46</v>
      </c>
      <c r="P223">
        <v>-9.23</v>
      </c>
      <c r="Q223">
        <v>4.7699999999999996</v>
      </c>
      <c r="R223" s="130"/>
      <c r="S223">
        <v>74.05</v>
      </c>
      <c r="T223" s="130"/>
      <c r="X223" s="130"/>
    </row>
    <row r="224" spans="1:24" x14ac:dyDescent="0.3">
      <c r="A224" s="130" t="s">
        <v>578</v>
      </c>
      <c r="B224">
        <v>222</v>
      </c>
      <c r="C224" s="130" t="s">
        <v>889</v>
      </c>
      <c r="D224" s="130" t="s">
        <v>6</v>
      </c>
      <c r="E224">
        <v>1.52</v>
      </c>
      <c r="F224">
        <v>9.35</v>
      </c>
      <c r="G224">
        <v>181467200</v>
      </c>
      <c r="H224">
        <v>274658</v>
      </c>
      <c r="I224">
        <v>1655</v>
      </c>
      <c r="J224">
        <v>12.5</v>
      </c>
      <c r="K224" s="130" t="s">
        <v>1004</v>
      </c>
      <c r="M224" s="130" t="s">
        <v>896</v>
      </c>
      <c r="N224">
        <v>0.12</v>
      </c>
      <c r="O224">
        <v>6.93</v>
      </c>
      <c r="P224">
        <v>8.83</v>
      </c>
      <c r="Q224">
        <v>0.4</v>
      </c>
      <c r="R224" s="130" t="s">
        <v>2143</v>
      </c>
      <c r="S224">
        <v>51.06</v>
      </c>
      <c r="T224" s="130"/>
      <c r="U224">
        <v>503</v>
      </c>
      <c r="V224">
        <v>472</v>
      </c>
      <c r="W224">
        <v>0.08</v>
      </c>
      <c r="X224" s="130"/>
    </row>
    <row r="225" spans="1:24" x14ac:dyDescent="0.3">
      <c r="A225" s="130" t="s">
        <v>577</v>
      </c>
      <c r="B225">
        <v>223</v>
      </c>
      <c r="C225" s="130" t="s">
        <v>889</v>
      </c>
      <c r="D225" s="130" t="s">
        <v>6</v>
      </c>
      <c r="E225">
        <v>11.5</v>
      </c>
      <c r="F225">
        <v>4.55</v>
      </c>
      <c r="G225">
        <v>328300</v>
      </c>
      <c r="H225">
        <v>3754</v>
      </c>
      <c r="I225">
        <v>2300</v>
      </c>
      <c r="J225">
        <v>11.89</v>
      </c>
      <c r="K225" s="130" t="s">
        <v>1071</v>
      </c>
      <c r="L225">
        <v>1.79</v>
      </c>
      <c r="M225" s="130" t="s">
        <v>912</v>
      </c>
      <c r="N225">
        <v>0.97</v>
      </c>
      <c r="O225">
        <v>16.420000000000002</v>
      </c>
      <c r="P225">
        <v>39.18</v>
      </c>
      <c r="Q225">
        <v>4.04</v>
      </c>
      <c r="R225" s="130" t="s">
        <v>2144</v>
      </c>
      <c r="S225">
        <v>33.21</v>
      </c>
      <c r="T225" s="130"/>
      <c r="U225">
        <v>171</v>
      </c>
      <c r="V225">
        <v>226</v>
      </c>
      <c r="W225">
        <v>0.97</v>
      </c>
      <c r="X225" s="130"/>
    </row>
    <row r="226" spans="1:24" x14ac:dyDescent="0.3">
      <c r="A226" s="130" t="s">
        <v>576</v>
      </c>
      <c r="B226">
        <v>224</v>
      </c>
      <c r="C226" s="130" t="s">
        <v>889</v>
      </c>
      <c r="D226" s="130" t="s">
        <v>6</v>
      </c>
      <c r="E226">
        <v>2.04</v>
      </c>
      <c r="F226">
        <v>-1.92</v>
      </c>
      <c r="G226">
        <v>2262000</v>
      </c>
      <c r="H226">
        <v>4618</v>
      </c>
      <c r="I226">
        <v>612</v>
      </c>
      <c r="K226" s="130" t="s">
        <v>895</v>
      </c>
      <c r="M226" s="130" t="s">
        <v>888</v>
      </c>
      <c r="N226">
        <v>0</v>
      </c>
      <c r="O226">
        <v>4.08</v>
      </c>
      <c r="P226">
        <v>-7.34</v>
      </c>
      <c r="Q226">
        <v>-20.39</v>
      </c>
      <c r="R226" s="130" t="s">
        <v>1016</v>
      </c>
      <c r="S226">
        <v>71.010000000000005</v>
      </c>
      <c r="T226" s="130"/>
      <c r="X226" s="130"/>
    </row>
    <row r="227" spans="1:24" x14ac:dyDescent="0.3">
      <c r="A227" s="130" t="s">
        <v>575</v>
      </c>
      <c r="B227">
        <v>225</v>
      </c>
      <c r="C227" s="130" t="s">
        <v>889</v>
      </c>
      <c r="D227" s="130" t="s">
        <v>6</v>
      </c>
      <c r="E227">
        <v>0.4</v>
      </c>
      <c r="F227">
        <v>-2.44</v>
      </c>
      <c r="G227">
        <v>42791100</v>
      </c>
      <c r="H227">
        <v>17424</v>
      </c>
      <c r="I227">
        <v>2159</v>
      </c>
      <c r="K227" s="130" t="s">
        <v>2380</v>
      </c>
      <c r="M227" s="130"/>
      <c r="N227">
        <v>0</v>
      </c>
      <c r="O227">
        <v>0.13</v>
      </c>
      <c r="P227">
        <v>-0.85</v>
      </c>
      <c r="Q227">
        <v>-6.09</v>
      </c>
      <c r="R227" s="130"/>
      <c r="S227">
        <v>82.5</v>
      </c>
      <c r="T227" s="130"/>
      <c r="X227" s="130"/>
    </row>
    <row r="228" spans="1:24" x14ac:dyDescent="0.3">
      <c r="A228" s="130" t="s">
        <v>574</v>
      </c>
      <c r="B228">
        <v>226</v>
      </c>
      <c r="C228" s="130" t="s">
        <v>898</v>
      </c>
      <c r="D228" s="130" t="s">
        <v>6</v>
      </c>
      <c r="E228">
        <v>0.99</v>
      </c>
      <c r="F228">
        <v>2.06</v>
      </c>
      <c r="G228">
        <v>13455200</v>
      </c>
      <c r="H228">
        <v>13159</v>
      </c>
      <c r="I228">
        <v>1111</v>
      </c>
      <c r="K228" s="130" t="s">
        <v>939</v>
      </c>
      <c r="M228" s="130"/>
      <c r="N228">
        <v>0</v>
      </c>
      <c r="O228">
        <v>-0.63</v>
      </c>
      <c r="P228">
        <v>-1.1399999999999999</v>
      </c>
      <c r="Q228">
        <v>3.76</v>
      </c>
      <c r="R228" s="130"/>
      <c r="S228">
        <v>71.83</v>
      </c>
      <c r="T228" s="130"/>
      <c r="X228" s="130"/>
    </row>
    <row r="229" spans="1:24" x14ac:dyDescent="0.3">
      <c r="A229" s="130" t="s">
        <v>573</v>
      </c>
      <c r="B229">
        <v>227</v>
      </c>
      <c r="C229" s="130" t="s">
        <v>889</v>
      </c>
      <c r="D229" s="130" t="s">
        <v>6</v>
      </c>
      <c r="E229">
        <v>14.2</v>
      </c>
      <c r="F229">
        <v>3.65</v>
      </c>
      <c r="G229">
        <v>9978800</v>
      </c>
      <c r="H229">
        <v>140512</v>
      </c>
      <c r="I229">
        <v>17804</v>
      </c>
      <c r="J229">
        <v>27.83</v>
      </c>
      <c r="K229" s="130" t="s">
        <v>2093</v>
      </c>
      <c r="M229" s="130" t="s">
        <v>933</v>
      </c>
      <c r="N229">
        <v>0.49</v>
      </c>
      <c r="O229">
        <v>3.66</v>
      </c>
      <c r="P229">
        <v>4.3099999999999996</v>
      </c>
      <c r="Q229">
        <v>1.49</v>
      </c>
      <c r="R229" s="130" t="s">
        <v>998</v>
      </c>
      <c r="S229">
        <v>57.88</v>
      </c>
      <c r="T229" s="130"/>
      <c r="U229">
        <v>857</v>
      </c>
      <c r="V229">
        <v>853</v>
      </c>
      <c r="W229">
        <v>6.25</v>
      </c>
      <c r="X229" s="130"/>
    </row>
    <row r="230" spans="1:24" x14ac:dyDescent="0.3">
      <c r="A230" s="130" t="s">
        <v>572</v>
      </c>
      <c r="B230">
        <v>228</v>
      </c>
      <c r="C230" s="130" t="s">
        <v>889</v>
      </c>
      <c r="D230" s="130" t="s">
        <v>6</v>
      </c>
      <c r="E230">
        <v>12.3</v>
      </c>
      <c r="F230">
        <v>4.24</v>
      </c>
      <c r="G230">
        <v>994800</v>
      </c>
      <c r="H230">
        <v>12078</v>
      </c>
      <c r="I230">
        <v>12591</v>
      </c>
      <c r="J230">
        <v>13.01</v>
      </c>
      <c r="K230" s="130" t="s">
        <v>905</v>
      </c>
      <c r="M230" s="130" t="s">
        <v>894</v>
      </c>
      <c r="N230">
        <v>0.96</v>
      </c>
      <c r="O230">
        <v>8.17</v>
      </c>
      <c r="P230">
        <v>10.09</v>
      </c>
      <c r="Q230">
        <v>2.83</v>
      </c>
      <c r="R230" s="130" t="s">
        <v>2266</v>
      </c>
      <c r="S230">
        <v>27.7</v>
      </c>
      <c r="T230" s="130"/>
      <c r="U230">
        <v>468</v>
      </c>
      <c r="V230">
        <v>428</v>
      </c>
      <c r="W230">
        <v>-0.08</v>
      </c>
      <c r="X230" s="130"/>
    </row>
    <row r="231" spans="1:24" x14ac:dyDescent="0.3">
      <c r="A231" s="130" t="s">
        <v>571</v>
      </c>
      <c r="B231">
        <v>229</v>
      </c>
      <c r="C231" s="130" t="s">
        <v>889</v>
      </c>
      <c r="D231" s="130" t="s">
        <v>6</v>
      </c>
      <c r="E231">
        <v>4.78</v>
      </c>
      <c r="F231">
        <v>-2.0499999999999998</v>
      </c>
      <c r="G231">
        <v>5082500</v>
      </c>
      <c r="H231">
        <v>24571</v>
      </c>
      <c r="I231">
        <v>1581</v>
      </c>
      <c r="K231" s="130" t="s">
        <v>2941</v>
      </c>
      <c r="M231" s="130" t="s">
        <v>1041</v>
      </c>
      <c r="N231">
        <v>0</v>
      </c>
      <c r="O231">
        <v>-4.6500000000000004</v>
      </c>
      <c r="P231">
        <v>-5.01</v>
      </c>
      <c r="Q231">
        <v>-15.66</v>
      </c>
      <c r="R231" s="130" t="s">
        <v>1087</v>
      </c>
      <c r="S231">
        <v>25.15</v>
      </c>
      <c r="T231" s="130"/>
      <c r="X231" s="130"/>
    </row>
    <row r="232" spans="1:24" x14ac:dyDescent="0.3">
      <c r="A232" s="130" t="s">
        <v>570</v>
      </c>
      <c r="B232">
        <v>230</v>
      </c>
      <c r="C232" s="130" t="s">
        <v>889</v>
      </c>
      <c r="D232" s="130" t="s">
        <v>6</v>
      </c>
      <c r="E232">
        <v>0.59</v>
      </c>
      <c r="F232">
        <v>5.36</v>
      </c>
      <c r="G232">
        <v>424736800</v>
      </c>
      <c r="H232">
        <v>248008</v>
      </c>
      <c r="I232">
        <v>15037</v>
      </c>
      <c r="J232">
        <v>6.65</v>
      </c>
      <c r="K232" s="130" t="s">
        <v>1027</v>
      </c>
      <c r="L232">
        <v>0.17</v>
      </c>
      <c r="M232" s="130"/>
      <c r="N232">
        <v>0.09</v>
      </c>
      <c r="O232">
        <v>15.82</v>
      </c>
      <c r="P232">
        <v>16.73</v>
      </c>
      <c r="Q232">
        <v>16.02</v>
      </c>
      <c r="R232" s="130"/>
      <c r="S232">
        <v>30.71</v>
      </c>
      <c r="T232" s="130"/>
      <c r="U232">
        <v>204</v>
      </c>
      <c r="V232">
        <v>125</v>
      </c>
      <c r="X232" s="130"/>
    </row>
    <row r="233" spans="1:24" x14ac:dyDescent="0.3">
      <c r="A233" s="130" t="s">
        <v>569</v>
      </c>
      <c r="B233">
        <v>231</v>
      </c>
      <c r="C233" s="130" t="s">
        <v>889</v>
      </c>
      <c r="D233" s="130" t="s">
        <v>235</v>
      </c>
      <c r="E233">
        <v>0.65</v>
      </c>
      <c r="F233">
        <v>0</v>
      </c>
      <c r="G233">
        <v>0</v>
      </c>
      <c r="H233">
        <v>0</v>
      </c>
      <c r="I233">
        <v>992</v>
      </c>
      <c r="K233" s="130" t="s">
        <v>943</v>
      </c>
      <c r="L233">
        <v>1.72</v>
      </c>
      <c r="M233" s="130"/>
      <c r="N233">
        <v>0</v>
      </c>
      <c r="O233">
        <v>-3.98</v>
      </c>
      <c r="P233">
        <v>-19.760000000000002</v>
      </c>
      <c r="Q233">
        <v>-55.52</v>
      </c>
      <c r="R233" s="130"/>
      <c r="S233">
        <v>44.15</v>
      </c>
      <c r="T233" s="130"/>
      <c r="X233" s="130"/>
    </row>
    <row r="234" spans="1:24" x14ac:dyDescent="0.3">
      <c r="A234" s="130" t="s">
        <v>568</v>
      </c>
      <c r="B234">
        <v>232</v>
      </c>
      <c r="C234" s="130" t="s">
        <v>889</v>
      </c>
      <c r="D234" s="130" t="s">
        <v>6</v>
      </c>
      <c r="E234">
        <v>2.2000000000000002</v>
      </c>
      <c r="F234">
        <v>1.85</v>
      </c>
      <c r="G234">
        <v>30400</v>
      </c>
      <c r="H234">
        <v>65</v>
      </c>
      <c r="I234">
        <v>14300</v>
      </c>
      <c r="J234">
        <v>27.71</v>
      </c>
      <c r="K234" s="130" t="s">
        <v>1038</v>
      </c>
      <c r="M234" s="130"/>
      <c r="N234">
        <v>0.08</v>
      </c>
      <c r="O234">
        <v>2.84</v>
      </c>
      <c r="P234">
        <v>3.62</v>
      </c>
      <c r="Q234">
        <v>45.8</v>
      </c>
      <c r="R234" s="130"/>
      <c r="S234">
        <v>5.09</v>
      </c>
      <c r="T234" s="130"/>
      <c r="U234">
        <v>869</v>
      </c>
      <c r="V234">
        <v>879</v>
      </c>
      <c r="W234">
        <v>1.23</v>
      </c>
      <c r="X234" s="130"/>
    </row>
    <row r="235" spans="1:24" x14ac:dyDescent="0.3">
      <c r="A235" s="130" t="s">
        <v>567</v>
      </c>
      <c r="B235">
        <v>233</v>
      </c>
      <c r="C235" s="130" t="s">
        <v>889</v>
      </c>
      <c r="D235" s="130" t="s">
        <v>6</v>
      </c>
      <c r="E235">
        <v>20.5</v>
      </c>
      <c r="F235">
        <v>2.5</v>
      </c>
      <c r="G235">
        <v>40068500</v>
      </c>
      <c r="H235">
        <v>834734</v>
      </c>
      <c r="I235">
        <v>94334</v>
      </c>
      <c r="J235">
        <v>32.17</v>
      </c>
      <c r="K235" s="130" t="s">
        <v>2277</v>
      </c>
      <c r="M235" s="130" t="s">
        <v>943</v>
      </c>
      <c r="N235">
        <v>0.65</v>
      </c>
      <c r="O235">
        <v>10.71</v>
      </c>
      <c r="P235">
        <v>16.79</v>
      </c>
      <c r="Q235">
        <v>10.119999999999999</v>
      </c>
      <c r="R235" s="130" t="s">
        <v>1044</v>
      </c>
      <c r="S235">
        <v>32.11</v>
      </c>
      <c r="T235" s="130"/>
      <c r="U235">
        <v>566</v>
      </c>
      <c r="V235">
        <v>584</v>
      </c>
      <c r="W235">
        <v>1.19</v>
      </c>
      <c r="X235" s="130"/>
    </row>
    <row r="236" spans="1:24" x14ac:dyDescent="0.3">
      <c r="A236" s="130" t="s">
        <v>566</v>
      </c>
      <c r="B236">
        <v>234</v>
      </c>
      <c r="C236" s="130" t="s">
        <v>889</v>
      </c>
      <c r="D236" s="130" t="s">
        <v>6</v>
      </c>
      <c r="E236">
        <v>1.23</v>
      </c>
      <c r="F236">
        <v>0</v>
      </c>
      <c r="G236">
        <v>28945000</v>
      </c>
      <c r="H236">
        <v>35273</v>
      </c>
      <c r="I236">
        <v>2607</v>
      </c>
      <c r="K236" s="130" t="s">
        <v>2901</v>
      </c>
      <c r="M236" s="130"/>
      <c r="N236">
        <v>0</v>
      </c>
      <c r="O236">
        <v>-1.65</v>
      </c>
      <c r="P236">
        <v>-2.96</v>
      </c>
      <c r="Q236">
        <v>1.25</v>
      </c>
      <c r="R236" s="130"/>
      <c r="S236">
        <v>62.02</v>
      </c>
      <c r="T236" s="130"/>
      <c r="X236" s="130"/>
    </row>
    <row r="237" spans="1:24" x14ac:dyDescent="0.3">
      <c r="A237" s="130" t="s">
        <v>2887</v>
      </c>
      <c r="B237">
        <v>235</v>
      </c>
      <c r="C237" s="130" t="s">
        <v>892</v>
      </c>
      <c r="D237" s="130" t="s">
        <v>6</v>
      </c>
      <c r="E237">
        <v>4.6399999999999997</v>
      </c>
      <c r="F237">
        <v>8.92</v>
      </c>
      <c r="G237">
        <v>41681300</v>
      </c>
      <c r="H237">
        <v>198101</v>
      </c>
      <c r="I237">
        <v>0</v>
      </c>
      <c r="K237" s="130" t="s">
        <v>908</v>
      </c>
      <c r="M237" s="130" t="s">
        <v>908</v>
      </c>
      <c r="N237">
        <v>0</v>
      </c>
      <c r="O237">
        <v>14.32</v>
      </c>
      <c r="P237">
        <v>13.79</v>
      </c>
      <c r="Q237">
        <v>16.09</v>
      </c>
      <c r="R237" s="130" t="s">
        <v>908</v>
      </c>
      <c r="S237">
        <v>25</v>
      </c>
      <c r="T237" s="130"/>
      <c r="X237" s="130"/>
    </row>
    <row r="238" spans="1:24" x14ac:dyDescent="0.3">
      <c r="A238" s="130" t="s">
        <v>565</v>
      </c>
      <c r="B238">
        <v>236</v>
      </c>
      <c r="C238" s="130" t="s">
        <v>889</v>
      </c>
      <c r="D238" s="130" t="s">
        <v>6</v>
      </c>
      <c r="E238">
        <v>1.94</v>
      </c>
      <c r="F238">
        <v>-1.52</v>
      </c>
      <c r="G238">
        <v>3110600</v>
      </c>
      <c r="H238">
        <v>6068</v>
      </c>
      <c r="I238">
        <v>1164</v>
      </c>
      <c r="J238">
        <v>27.87</v>
      </c>
      <c r="K238" s="130" t="s">
        <v>890</v>
      </c>
      <c r="M238" s="130" t="s">
        <v>896</v>
      </c>
      <c r="N238">
        <v>7.0000000000000007E-2</v>
      </c>
      <c r="O238">
        <v>6.26</v>
      </c>
      <c r="P238">
        <v>5.3</v>
      </c>
      <c r="Q238">
        <v>15.87</v>
      </c>
      <c r="R238" s="130" t="s">
        <v>2392</v>
      </c>
      <c r="S238">
        <v>40.14</v>
      </c>
      <c r="T238" s="130"/>
      <c r="U238">
        <v>817</v>
      </c>
      <c r="V238">
        <v>711</v>
      </c>
      <c r="W238">
        <v>-1.99</v>
      </c>
      <c r="X238" s="130"/>
    </row>
    <row r="239" spans="1:24" x14ac:dyDescent="0.3">
      <c r="A239" s="130" t="s">
        <v>564</v>
      </c>
      <c r="B239">
        <v>237</v>
      </c>
      <c r="C239" s="130" t="s">
        <v>889</v>
      </c>
      <c r="D239" s="130" t="s">
        <v>6</v>
      </c>
      <c r="E239">
        <v>84</v>
      </c>
      <c r="F239">
        <v>-0.59</v>
      </c>
      <c r="G239">
        <v>17774800</v>
      </c>
      <c r="H239">
        <v>1497092</v>
      </c>
      <c r="I239">
        <v>236857</v>
      </c>
      <c r="J239">
        <v>31.22</v>
      </c>
      <c r="K239" s="130" t="s">
        <v>3236</v>
      </c>
      <c r="M239" s="130" t="s">
        <v>952</v>
      </c>
      <c r="N239">
        <v>2.7</v>
      </c>
      <c r="O239">
        <v>5.12</v>
      </c>
      <c r="P239">
        <v>7.36</v>
      </c>
      <c r="Q239">
        <v>11.76</v>
      </c>
      <c r="R239" s="130" t="s">
        <v>956</v>
      </c>
      <c r="S239">
        <v>24.75</v>
      </c>
      <c r="T239" s="130"/>
      <c r="U239">
        <v>785</v>
      </c>
      <c r="V239">
        <v>800</v>
      </c>
      <c r="W239">
        <v>1.45</v>
      </c>
      <c r="X239" s="130"/>
    </row>
    <row r="240" spans="1:24" x14ac:dyDescent="0.3">
      <c r="A240" s="130" t="s">
        <v>563</v>
      </c>
      <c r="B240">
        <v>238</v>
      </c>
      <c r="C240" s="130" t="s">
        <v>889</v>
      </c>
      <c r="D240" s="130" t="s">
        <v>6</v>
      </c>
      <c r="E240">
        <v>12.7</v>
      </c>
      <c r="F240">
        <v>-0.78</v>
      </c>
      <c r="G240">
        <v>51700</v>
      </c>
      <c r="H240">
        <v>660</v>
      </c>
      <c r="I240">
        <v>10413</v>
      </c>
      <c r="J240">
        <v>77.099999999999994</v>
      </c>
      <c r="K240" s="130" t="s">
        <v>3237</v>
      </c>
      <c r="M240" s="130"/>
      <c r="N240">
        <v>0.17</v>
      </c>
      <c r="O240">
        <v>6.26</v>
      </c>
      <c r="P240">
        <v>11.79</v>
      </c>
      <c r="Q240">
        <v>14.07</v>
      </c>
      <c r="R240" s="130"/>
      <c r="S240">
        <v>20.23</v>
      </c>
      <c r="T240" s="130"/>
      <c r="U240">
        <v>785</v>
      </c>
      <c r="V240">
        <v>862</v>
      </c>
      <c r="W240">
        <v>0.16</v>
      </c>
      <c r="X240" s="130"/>
    </row>
    <row r="241" spans="1:24" x14ac:dyDescent="0.3">
      <c r="A241" s="130" t="s">
        <v>562</v>
      </c>
      <c r="B241">
        <v>239</v>
      </c>
      <c r="C241" s="130" t="s">
        <v>889</v>
      </c>
      <c r="D241" s="130" t="s">
        <v>6</v>
      </c>
      <c r="E241">
        <v>0.59</v>
      </c>
      <c r="F241">
        <v>-3.28</v>
      </c>
      <c r="G241">
        <v>53059800</v>
      </c>
      <c r="H241">
        <v>31609</v>
      </c>
      <c r="I241">
        <v>2133</v>
      </c>
      <c r="K241" s="130" t="s">
        <v>982</v>
      </c>
      <c r="M241" s="130"/>
      <c r="N241">
        <v>0</v>
      </c>
      <c r="O241">
        <v>-6.17</v>
      </c>
      <c r="P241">
        <v>-46.57</v>
      </c>
      <c r="Q241">
        <v>-261.89</v>
      </c>
      <c r="R241" s="130"/>
      <c r="S241">
        <v>36.43</v>
      </c>
      <c r="T241" s="130"/>
      <c r="X241" s="130"/>
    </row>
    <row r="242" spans="1:24" x14ac:dyDescent="0.3">
      <c r="A242" s="130" t="s">
        <v>561</v>
      </c>
      <c r="B242">
        <v>240</v>
      </c>
      <c r="C242" s="130" t="s">
        <v>889</v>
      </c>
      <c r="D242" s="130" t="s">
        <v>6</v>
      </c>
      <c r="E242">
        <v>1.55</v>
      </c>
      <c r="F242">
        <v>-0.64</v>
      </c>
      <c r="G242">
        <v>945200</v>
      </c>
      <c r="H242">
        <v>1468</v>
      </c>
      <c r="I242">
        <v>1268</v>
      </c>
      <c r="J242">
        <v>26.12</v>
      </c>
      <c r="K242" s="130" t="s">
        <v>2895</v>
      </c>
      <c r="M242" s="130"/>
      <c r="N242">
        <v>0.06</v>
      </c>
      <c r="O242">
        <v>5.35</v>
      </c>
      <c r="P242">
        <v>6.25</v>
      </c>
      <c r="Q242">
        <v>40.450000000000003</v>
      </c>
      <c r="R242" s="130"/>
      <c r="S242">
        <v>45.73</v>
      </c>
      <c r="T242" s="130"/>
      <c r="U242">
        <v>767</v>
      </c>
      <c r="V242">
        <v>738</v>
      </c>
      <c r="W242">
        <v>-0.26</v>
      </c>
      <c r="X242" s="130"/>
    </row>
    <row r="243" spans="1:24" x14ac:dyDescent="0.3">
      <c r="A243" s="130" t="s">
        <v>560</v>
      </c>
      <c r="B243">
        <v>241</v>
      </c>
      <c r="C243" s="130" t="s">
        <v>898</v>
      </c>
      <c r="D243" s="130" t="s">
        <v>6</v>
      </c>
      <c r="E243">
        <v>3.3</v>
      </c>
      <c r="F243">
        <v>13.79</v>
      </c>
      <c r="G243">
        <v>6770400</v>
      </c>
      <c r="H243">
        <v>21210</v>
      </c>
      <c r="I243">
        <v>825</v>
      </c>
      <c r="K243" s="130" t="s">
        <v>2388</v>
      </c>
      <c r="M243" s="130"/>
      <c r="N243">
        <v>0</v>
      </c>
      <c r="O243">
        <v>-6.04</v>
      </c>
      <c r="P243">
        <v>-6.86</v>
      </c>
      <c r="Q243">
        <v>-14.46</v>
      </c>
      <c r="R243" s="130"/>
      <c r="S243">
        <v>43.24</v>
      </c>
      <c r="T243" s="130"/>
      <c r="X243" s="130"/>
    </row>
    <row r="244" spans="1:24" x14ac:dyDescent="0.3">
      <c r="A244" s="130" t="s">
        <v>559</v>
      </c>
      <c r="B244">
        <v>242</v>
      </c>
      <c r="C244" s="130" t="s">
        <v>889</v>
      </c>
      <c r="D244" s="130" t="s">
        <v>82</v>
      </c>
      <c r="E244">
        <v>0.09</v>
      </c>
      <c r="F244">
        <v>0</v>
      </c>
      <c r="G244">
        <v>0</v>
      </c>
      <c r="H244">
        <v>0</v>
      </c>
      <c r="I244">
        <v>617</v>
      </c>
      <c r="K244" s="130"/>
      <c r="L244">
        <v>1.5</v>
      </c>
      <c r="M244" s="130"/>
      <c r="N244">
        <v>0</v>
      </c>
      <c r="O244">
        <v>16.11</v>
      </c>
      <c r="P244">
        <v>22.78</v>
      </c>
      <c r="Q244">
        <v>11.84</v>
      </c>
      <c r="R244" s="130"/>
      <c r="S244">
        <v>30.6</v>
      </c>
      <c r="T244" s="130"/>
      <c r="X244" s="130"/>
    </row>
    <row r="245" spans="1:24" x14ac:dyDescent="0.3">
      <c r="A245" s="130" t="s">
        <v>558</v>
      </c>
      <c r="B245">
        <v>243</v>
      </c>
      <c r="C245" s="130" t="s">
        <v>889</v>
      </c>
      <c r="D245" s="130" t="s">
        <v>6</v>
      </c>
      <c r="E245">
        <v>0.94</v>
      </c>
      <c r="F245">
        <v>-1.05</v>
      </c>
      <c r="G245">
        <v>971600</v>
      </c>
      <c r="H245">
        <v>916</v>
      </c>
      <c r="I245">
        <v>902</v>
      </c>
      <c r="K245" s="130" t="s">
        <v>901</v>
      </c>
      <c r="M245" s="130" t="s">
        <v>904</v>
      </c>
      <c r="N245">
        <v>0</v>
      </c>
      <c r="O245">
        <v>-7.03</v>
      </c>
      <c r="P245">
        <v>-8.76</v>
      </c>
      <c r="Q245">
        <v>-10.5</v>
      </c>
      <c r="R245" s="130" t="s">
        <v>2136</v>
      </c>
      <c r="S245">
        <v>24.75</v>
      </c>
      <c r="T245" s="130"/>
      <c r="X245" s="130"/>
    </row>
    <row r="246" spans="1:24" x14ac:dyDescent="0.3">
      <c r="A246" s="130" t="s">
        <v>557</v>
      </c>
      <c r="B246">
        <v>244</v>
      </c>
      <c r="C246" s="130" t="s">
        <v>889</v>
      </c>
      <c r="D246" s="130" t="s">
        <v>6</v>
      </c>
      <c r="E246">
        <v>46.5</v>
      </c>
      <c r="F246">
        <v>0.54</v>
      </c>
      <c r="G246">
        <v>10467100</v>
      </c>
      <c r="H246">
        <v>487221</v>
      </c>
      <c r="I246">
        <v>545591</v>
      </c>
      <c r="J246">
        <v>84.31</v>
      </c>
      <c r="K246" s="130" t="s">
        <v>2606</v>
      </c>
      <c r="M246" s="130" t="s">
        <v>993</v>
      </c>
      <c r="N246">
        <v>0.55000000000000004</v>
      </c>
      <c r="O246">
        <v>4.55</v>
      </c>
      <c r="P246">
        <v>8.77</v>
      </c>
      <c r="Q246">
        <v>15.3</v>
      </c>
      <c r="R246" s="130" t="s">
        <v>939</v>
      </c>
      <c r="S246">
        <v>26.23</v>
      </c>
      <c r="T246" s="130"/>
      <c r="U246">
        <v>874</v>
      </c>
      <c r="V246">
        <v>969</v>
      </c>
      <c r="W246">
        <v>3.43</v>
      </c>
      <c r="X246" s="130"/>
    </row>
    <row r="247" spans="1:24" x14ac:dyDescent="0.3">
      <c r="A247" s="130" t="s">
        <v>556</v>
      </c>
      <c r="B247">
        <v>245</v>
      </c>
      <c r="C247" s="130" t="s">
        <v>889</v>
      </c>
      <c r="D247" s="130" t="s">
        <v>6</v>
      </c>
      <c r="E247">
        <v>5.65</v>
      </c>
      <c r="F247">
        <v>-1.74</v>
      </c>
      <c r="G247">
        <v>60362800</v>
      </c>
      <c r="H247">
        <v>344229</v>
      </c>
      <c r="I247">
        <v>50186</v>
      </c>
      <c r="J247">
        <v>14.83</v>
      </c>
      <c r="K247" s="130" t="s">
        <v>2935</v>
      </c>
      <c r="M247" s="130" t="s">
        <v>949</v>
      </c>
      <c r="N247">
        <v>0.38</v>
      </c>
      <c r="O247">
        <v>10.95</v>
      </c>
      <c r="P247">
        <v>28.78</v>
      </c>
      <c r="Q247">
        <v>24.55</v>
      </c>
      <c r="R247" s="130" t="s">
        <v>3238</v>
      </c>
      <c r="S247">
        <v>43.06</v>
      </c>
      <c r="T247" s="130"/>
      <c r="U247">
        <v>252</v>
      </c>
      <c r="V247">
        <v>376</v>
      </c>
      <c r="W247">
        <v>0.36</v>
      </c>
      <c r="X247" s="130"/>
    </row>
    <row r="248" spans="1:24" x14ac:dyDescent="0.3">
      <c r="A248" s="130" t="s">
        <v>555</v>
      </c>
      <c r="B248">
        <v>246</v>
      </c>
      <c r="C248" s="130" t="s">
        <v>898</v>
      </c>
      <c r="D248" s="130" t="s">
        <v>6</v>
      </c>
      <c r="E248">
        <v>180.5</v>
      </c>
      <c r="F248">
        <v>-1.1000000000000001</v>
      </c>
      <c r="G248">
        <v>2600</v>
      </c>
      <c r="H248">
        <v>470</v>
      </c>
      <c r="I248">
        <v>1336</v>
      </c>
      <c r="K248" s="130" t="s">
        <v>993</v>
      </c>
      <c r="L248">
        <v>0.87</v>
      </c>
      <c r="M248" s="130"/>
      <c r="N248">
        <v>0</v>
      </c>
      <c r="O248">
        <v>0.35</v>
      </c>
      <c r="P248">
        <v>-0.49</v>
      </c>
      <c r="Q248">
        <v>-1.93</v>
      </c>
      <c r="R248" s="130"/>
      <c r="S248">
        <v>25.36</v>
      </c>
      <c r="T248" s="130"/>
      <c r="X248" s="130"/>
    </row>
    <row r="249" spans="1:24" x14ac:dyDescent="0.3">
      <c r="A249" s="130" t="s">
        <v>554</v>
      </c>
      <c r="B249">
        <v>247</v>
      </c>
      <c r="C249" s="130" t="s">
        <v>889</v>
      </c>
      <c r="D249" s="130" t="s">
        <v>6</v>
      </c>
      <c r="E249">
        <v>86</v>
      </c>
      <c r="F249">
        <v>4.88</v>
      </c>
      <c r="G249">
        <v>17303100</v>
      </c>
      <c r="H249">
        <v>1471548</v>
      </c>
      <c r="I249">
        <v>69220</v>
      </c>
      <c r="J249">
        <v>29.26</v>
      </c>
      <c r="K249" s="130" t="s">
        <v>3239</v>
      </c>
      <c r="M249" s="130" t="s">
        <v>981</v>
      </c>
      <c r="N249">
        <v>2.86</v>
      </c>
      <c r="O249">
        <v>7.93</v>
      </c>
      <c r="P249">
        <v>10.050000000000001</v>
      </c>
      <c r="Q249">
        <v>8.99</v>
      </c>
      <c r="R249" s="130" t="s">
        <v>1036</v>
      </c>
      <c r="S249">
        <v>57</v>
      </c>
      <c r="T249" s="130"/>
      <c r="U249">
        <v>699</v>
      </c>
      <c r="V249">
        <v>664</v>
      </c>
      <c r="W249">
        <v>-44.19</v>
      </c>
      <c r="X249" s="130"/>
    </row>
    <row r="250" spans="1:24" x14ac:dyDescent="0.3">
      <c r="A250" s="130" t="s">
        <v>553</v>
      </c>
      <c r="B250">
        <v>248</v>
      </c>
      <c r="C250" s="130" t="s">
        <v>889</v>
      </c>
      <c r="D250" s="130" t="s">
        <v>6</v>
      </c>
      <c r="E250">
        <v>2.38</v>
      </c>
      <c r="F250">
        <v>-1.65</v>
      </c>
      <c r="G250">
        <v>322600</v>
      </c>
      <c r="H250">
        <v>769</v>
      </c>
      <c r="I250">
        <v>1391</v>
      </c>
      <c r="J250">
        <v>19.32</v>
      </c>
      <c r="K250" s="130" t="s">
        <v>950</v>
      </c>
      <c r="M250" s="130" t="s">
        <v>935</v>
      </c>
      <c r="N250">
        <v>0.13</v>
      </c>
      <c r="O250">
        <v>5.87</v>
      </c>
      <c r="P250">
        <v>5.65</v>
      </c>
      <c r="Q250">
        <v>6.68</v>
      </c>
      <c r="R250" s="130" t="s">
        <v>2292</v>
      </c>
      <c r="S250">
        <v>34.049999999999997</v>
      </c>
      <c r="T250" s="130"/>
      <c r="U250">
        <v>707</v>
      </c>
      <c r="V250">
        <v>627</v>
      </c>
      <c r="W250">
        <v>0.34</v>
      </c>
      <c r="X250" s="130"/>
    </row>
    <row r="251" spans="1:24" x14ac:dyDescent="0.3">
      <c r="A251" s="130" t="s">
        <v>830</v>
      </c>
      <c r="B251">
        <v>249</v>
      </c>
      <c r="C251" s="130" t="s">
        <v>889</v>
      </c>
      <c r="D251" s="130" t="s">
        <v>95</v>
      </c>
      <c r="E251">
        <v>7.75</v>
      </c>
      <c r="F251">
        <v>-1.27</v>
      </c>
      <c r="G251">
        <v>403800</v>
      </c>
      <c r="H251">
        <v>3126</v>
      </c>
      <c r="I251">
        <v>2757</v>
      </c>
      <c r="K251" s="130" t="s">
        <v>3231</v>
      </c>
      <c r="M251" s="130"/>
      <c r="N251">
        <v>0</v>
      </c>
      <c r="O251">
        <v>-16.12</v>
      </c>
      <c r="P251">
        <v>-55.04</v>
      </c>
      <c r="Q251">
        <v>-55</v>
      </c>
      <c r="R251" s="130"/>
      <c r="S251">
        <v>52.99</v>
      </c>
      <c r="T251" s="130"/>
      <c r="X251" s="130"/>
    </row>
    <row r="252" spans="1:24" x14ac:dyDescent="0.3">
      <c r="A252" s="130" t="s">
        <v>2890</v>
      </c>
      <c r="B252">
        <v>250</v>
      </c>
      <c r="C252" s="130" t="s">
        <v>892</v>
      </c>
      <c r="D252" s="130" t="s">
        <v>6</v>
      </c>
      <c r="E252">
        <v>4.8600000000000003</v>
      </c>
      <c r="F252">
        <v>-0.41</v>
      </c>
      <c r="G252">
        <v>15400900</v>
      </c>
      <c r="H252">
        <v>74940</v>
      </c>
      <c r="I252">
        <v>0</v>
      </c>
      <c r="K252" s="130" t="s">
        <v>908</v>
      </c>
      <c r="M252" s="130" t="s">
        <v>908</v>
      </c>
      <c r="N252">
        <v>0</v>
      </c>
      <c r="O252">
        <v>6.57</v>
      </c>
      <c r="P252">
        <v>9.5500000000000007</v>
      </c>
      <c r="Q252">
        <v>18.64</v>
      </c>
      <c r="R252" s="130" t="s">
        <v>908</v>
      </c>
      <c r="S252">
        <v>30.53</v>
      </c>
      <c r="T252" s="130"/>
      <c r="X252" s="130"/>
    </row>
    <row r="253" spans="1:24" x14ac:dyDescent="0.3">
      <c r="A253" s="130" t="s">
        <v>552</v>
      </c>
      <c r="B253">
        <v>251</v>
      </c>
      <c r="C253" s="130" t="s">
        <v>889</v>
      </c>
      <c r="D253" s="130" t="s">
        <v>6</v>
      </c>
      <c r="E253">
        <v>8.25</v>
      </c>
      <c r="F253">
        <v>0.61</v>
      </c>
      <c r="G253">
        <v>1112000</v>
      </c>
      <c r="H253">
        <v>9204</v>
      </c>
      <c r="I253">
        <v>5432</v>
      </c>
      <c r="J253">
        <v>11.02</v>
      </c>
      <c r="K253" s="130" t="s">
        <v>975</v>
      </c>
      <c r="M253" s="130" t="s">
        <v>1042</v>
      </c>
      <c r="N253">
        <v>0.75</v>
      </c>
      <c r="O253">
        <v>15.42</v>
      </c>
      <c r="P253">
        <v>15.07</v>
      </c>
      <c r="Q253">
        <v>14.89</v>
      </c>
      <c r="R253" s="130" t="s">
        <v>2262</v>
      </c>
      <c r="S253">
        <v>44.74</v>
      </c>
      <c r="T253" s="130"/>
      <c r="U253">
        <v>316</v>
      </c>
      <c r="V253">
        <v>209</v>
      </c>
      <c r="W253">
        <v>-1.44</v>
      </c>
      <c r="X253" s="130"/>
    </row>
    <row r="254" spans="1:24" x14ac:dyDescent="0.3">
      <c r="A254" s="130" t="s">
        <v>2891</v>
      </c>
      <c r="B254">
        <v>252</v>
      </c>
      <c r="C254" s="130" t="s">
        <v>892</v>
      </c>
      <c r="D254" s="130" t="s">
        <v>6</v>
      </c>
      <c r="E254">
        <v>21</v>
      </c>
      <c r="F254">
        <v>11.11</v>
      </c>
      <c r="G254">
        <v>10640300</v>
      </c>
      <c r="H254">
        <v>214105</v>
      </c>
      <c r="I254">
        <v>0</v>
      </c>
      <c r="K254" s="130" t="s">
        <v>908</v>
      </c>
      <c r="M254" s="130" t="s">
        <v>908</v>
      </c>
      <c r="N254">
        <v>0</v>
      </c>
      <c r="O254">
        <v>22.38</v>
      </c>
      <c r="P254">
        <v>44.11</v>
      </c>
      <c r="Q254">
        <v>6.3</v>
      </c>
      <c r="R254" s="130" t="s">
        <v>908</v>
      </c>
      <c r="S254">
        <v>25.55</v>
      </c>
      <c r="T254" s="130"/>
      <c r="X254" s="130"/>
    </row>
    <row r="255" spans="1:24" x14ac:dyDescent="0.3">
      <c r="A255" s="130" t="s">
        <v>551</v>
      </c>
      <c r="B255">
        <v>253</v>
      </c>
      <c r="C255" s="130" t="s">
        <v>889</v>
      </c>
      <c r="D255" s="130" t="s">
        <v>6</v>
      </c>
      <c r="E255">
        <v>14.3</v>
      </c>
      <c r="F255">
        <v>1.42</v>
      </c>
      <c r="G255">
        <v>17190500</v>
      </c>
      <c r="H255">
        <v>244854</v>
      </c>
      <c r="I255">
        <v>188062</v>
      </c>
      <c r="J255">
        <v>36.85</v>
      </c>
      <c r="K255" s="130" t="s">
        <v>2383</v>
      </c>
      <c r="M255" s="130" t="s">
        <v>937</v>
      </c>
      <c r="N255">
        <v>0.4</v>
      </c>
      <c r="O255">
        <v>12.26</v>
      </c>
      <c r="P255">
        <v>25.38</v>
      </c>
      <c r="Q255">
        <v>7.87</v>
      </c>
      <c r="R255" s="130" t="s">
        <v>3211</v>
      </c>
      <c r="S255">
        <v>40.83</v>
      </c>
      <c r="T255" s="130"/>
      <c r="U255">
        <v>505</v>
      </c>
      <c r="V255">
        <v>571</v>
      </c>
      <c r="W255">
        <v>2.36</v>
      </c>
      <c r="X255" s="130"/>
    </row>
    <row r="256" spans="1:24" x14ac:dyDescent="0.3">
      <c r="A256" s="130" t="s">
        <v>550</v>
      </c>
      <c r="B256">
        <v>254</v>
      </c>
      <c r="C256" s="130" t="s">
        <v>889</v>
      </c>
      <c r="D256" s="130" t="s">
        <v>6</v>
      </c>
      <c r="E256">
        <v>0.9</v>
      </c>
      <c r="F256">
        <v>1.1200000000000001</v>
      </c>
      <c r="G256">
        <v>2924500</v>
      </c>
      <c r="H256">
        <v>2637</v>
      </c>
      <c r="I256">
        <v>596</v>
      </c>
      <c r="J256">
        <v>289.14999999999998</v>
      </c>
      <c r="K256" s="130" t="s">
        <v>1568</v>
      </c>
      <c r="M256" s="130" t="s">
        <v>919</v>
      </c>
      <c r="N256">
        <v>0</v>
      </c>
      <c r="O256">
        <v>1</v>
      </c>
      <c r="P256">
        <v>0.75</v>
      </c>
      <c r="Q256">
        <v>4.3499999999999996</v>
      </c>
      <c r="R256" s="130"/>
      <c r="S256">
        <v>23.02</v>
      </c>
      <c r="T256" s="130"/>
      <c r="U256">
        <v>1118</v>
      </c>
      <c r="V256">
        <v>1137</v>
      </c>
      <c r="W256">
        <v>16.11</v>
      </c>
      <c r="X256" s="130"/>
    </row>
    <row r="257" spans="1:24" x14ac:dyDescent="0.3">
      <c r="A257" s="130" t="s">
        <v>549</v>
      </c>
      <c r="B257">
        <v>255</v>
      </c>
      <c r="C257" s="130" t="s">
        <v>889</v>
      </c>
      <c r="D257" s="130" t="s">
        <v>6</v>
      </c>
      <c r="E257">
        <v>35</v>
      </c>
      <c r="F257">
        <v>0</v>
      </c>
      <c r="G257">
        <v>314700</v>
      </c>
      <c r="H257">
        <v>11035</v>
      </c>
      <c r="I257">
        <v>7034</v>
      </c>
      <c r="J257">
        <v>12.99</v>
      </c>
      <c r="K257" s="130" t="s">
        <v>2874</v>
      </c>
      <c r="M257" s="130" t="s">
        <v>1086</v>
      </c>
      <c r="N257">
        <v>2.71</v>
      </c>
      <c r="O257">
        <v>12.69</v>
      </c>
      <c r="P257">
        <v>16.63</v>
      </c>
      <c r="Q257">
        <v>9.3000000000000007</v>
      </c>
      <c r="R257" s="130" t="s">
        <v>2937</v>
      </c>
      <c r="S257">
        <v>39.119999999999997</v>
      </c>
      <c r="T257" s="130"/>
      <c r="U257">
        <v>333</v>
      </c>
      <c r="V257">
        <v>303</v>
      </c>
      <c r="W257">
        <v>0.23</v>
      </c>
      <c r="X257" s="130"/>
    </row>
    <row r="258" spans="1:24" x14ac:dyDescent="0.3">
      <c r="A258" s="130" t="s">
        <v>548</v>
      </c>
      <c r="B258">
        <v>256</v>
      </c>
      <c r="C258" s="130" t="s">
        <v>889</v>
      </c>
      <c r="D258" s="130" t="s">
        <v>6</v>
      </c>
      <c r="E258">
        <v>5.95</v>
      </c>
      <c r="F258">
        <v>0</v>
      </c>
      <c r="G258">
        <v>1867400</v>
      </c>
      <c r="H258">
        <v>11218</v>
      </c>
      <c r="I258">
        <v>1785</v>
      </c>
      <c r="J258">
        <v>14.85</v>
      </c>
      <c r="K258" s="130" t="s">
        <v>1067</v>
      </c>
      <c r="M258" s="130" t="s">
        <v>1011</v>
      </c>
      <c r="N258">
        <v>0.4</v>
      </c>
      <c r="O258">
        <v>10.08</v>
      </c>
      <c r="P258">
        <v>10.53</v>
      </c>
      <c r="Q258">
        <v>14.19</v>
      </c>
      <c r="R258" s="130" t="s">
        <v>983</v>
      </c>
      <c r="S258">
        <v>77.53</v>
      </c>
      <c r="T258" s="130"/>
      <c r="U258">
        <v>495</v>
      </c>
      <c r="V258">
        <v>402</v>
      </c>
      <c r="W258">
        <v>1.01</v>
      </c>
      <c r="X258" s="130"/>
    </row>
    <row r="259" spans="1:24" x14ac:dyDescent="0.3">
      <c r="A259" s="130" t="s">
        <v>547</v>
      </c>
      <c r="B259">
        <v>257</v>
      </c>
      <c r="C259" s="130" t="s">
        <v>889</v>
      </c>
      <c r="D259" s="130" t="s">
        <v>6</v>
      </c>
      <c r="E259">
        <v>12.4</v>
      </c>
      <c r="F259">
        <v>-0.8</v>
      </c>
      <c r="G259">
        <v>20986800</v>
      </c>
      <c r="H259">
        <v>264141</v>
      </c>
      <c r="I259">
        <v>8432</v>
      </c>
      <c r="J259">
        <v>51.39</v>
      </c>
      <c r="K259" s="130" t="s">
        <v>3240</v>
      </c>
      <c r="M259" s="130" t="s">
        <v>949</v>
      </c>
      <c r="N259">
        <v>0.25</v>
      </c>
      <c r="O259">
        <v>12.41</v>
      </c>
      <c r="P259">
        <v>13.38</v>
      </c>
      <c r="Q259">
        <v>21.85</v>
      </c>
      <c r="R259" s="130" t="s">
        <v>1732</v>
      </c>
      <c r="S259">
        <v>49.5</v>
      </c>
      <c r="T259" s="130"/>
      <c r="U259">
        <v>712</v>
      </c>
      <c r="V259">
        <v>622</v>
      </c>
      <c r="W259">
        <v>2.0099999999999998</v>
      </c>
      <c r="X259" s="130"/>
    </row>
    <row r="260" spans="1:24" x14ac:dyDescent="0.3">
      <c r="A260" s="130" t="s">
        <v>546</v>
      </c>
      <c r="B260">
        <v>258</v>
      </c>
      <c r="C260" s="130" t="s">
        <v>889</v>
      </c>
      <c r="D260" s="130" t="s">
        <v>95</v>
      </c>
      <c r="E260">
        <v>0.39</v>
      </c>
      <c r="F260">
        <v>5.41</v>
      </c>
      <c r="G260">
        <v>84694500</v>
      </c>
      <c r="H260">
        <v>32608</v>
      </c>
      <c r="I260">
        <v>899</v>
      </c>
      <c r="K260" s="130"/>
      <c r="M260" s="130"/>
      <c r="N260">
        <v>0</v>
      </c>
      <c r="O260">
        <v>-0.15</v>
      </c>
      <c r="Q260">
        <v>-1.89</v>
      </c>
      <c r="R260" s="130"/>
      <c r="S260">
        <v>44.7</v>
      </c>
      <c r="T260" s="130"/>
      <c r="X260" s="130"/>
    </row>
    <row r="261" spans="1:24" x14ac:dyDescent="0.3">
      <c r="A261" s="130" t="s">
        <v>545</v>
      </c>
      <c r="B261">
        <v>259</v>
      </c>
      <c r="C261" s="130" t="s">
        <v>889</v>
      </c>
      <c r="D261" s="130" t="s">
        <v>6</v>
      </c>
      <c r="E261">
        <v>30</v>
      </c>
      <c r="F261">
        <v>0</v>
      </c>
      <c r="G261">
        <v>5200</v>
      </c>
      <c r="H261">
        <v>157</v>
      </c>
      <c r="I261">
        <v>8719</v>
      </c>
      <c r="K261" s="130" t="s">
        <v>1042</v>
      </c>
      <c r="M261" s="130" t="s">
        <v>891</v>
      </c>
      <c r="N261">
        <v>0</v>
      </c>
      <c r="O261">
        <v>0.08</v>
      </c>
      <c r="P261">
        <v>-0.01</v>
      </c>
      <c r="Q261">
        <v>-0.99</v>
      </c>
      <c r="R261" s="130" t="s">
        <v>1086</v>
      </c>
      <c r="S261">
        <v>27.98</v>
      </c>
      <c r="T261" s="130"/>
      <c r="X261" s="130"/>
    </row>
    <row r="262" spans="1:24" x14ac:dyDescent="0.3">
      <c r="A262" s="130" t="s">
        <v>544</v>
      </c>
      <c r="B262">
        <v>260</v>
      </c>
      <c r="C262" s="130" t="s">
        <v>889</v>
      </c>
      <c r="D262" s="130" t="s">
        <v>6</v>
      </c>
      <c r="E262">
        <v>10.6</v>
      </c>
      <c r="F262">
        <v>-1.85</v>
      </c>
      <c r="G262">
        <v>6477700</v>
      </c>
      <c r="H262">
        <v>70289</v>
      </c>
      <c r="I262">
        <v>13780</v>
      </c>
      <c r="J262">
        <v>27.92</v>
      </c>
      <c r="K262" s="130" t="s">
        <v>911</v>
      </c>
      <c r="M262" s="130" t="s">
        <v>952</v>
      </c>
      <c r="N262">
        <v>0.38</v>
      </c>
      <c r="O262">
        <v>8.15</v>
      </c>
      <c r="P262">
        <v>8.1300000000000008</v>
      </c>
      <c r="Q262">
        <v>10.49</v>
      </c>
      <c r="R262" s="130" t="s">
        <v>3241</v>
      </c>
      <c r="S262">
        <v>46.59</v>
      </c>
      <c r="T262" s="130"/>
      <c r="U262">
        <v>736</v>
      </c>
      <c r="V262">
        <v>635</v>
      </c>
      <c r="W262">
        <v>0.16</v>
      </c>
      <c r="X262" s="130"/>
    </row>
    <row r="263" spans="1:24" x14ac:dyDescent="0.3">
      <c r="A263" s="130" t="s">
        <v>543</v>
      </c>
      <c r="B263">
        <v>261</v>
      </c>
      <c r="C263" s="130" t="s">
        <v>889</v>
      </c>
      <c r="D263" s="130" t="s">
        <v>6</v>
      </c>
      <c r="E263">
        <v>5.7</v>
      </c>
      <c r="F263">
        <v>1.79</v>
      </c>
      <c r="G263">
        <v>14804200</v>
      </c>
      <c r="H263">
        <v>84809</v>
      </c>
      <c r="I263">
        <v>2565</v>
      </c>
      <c r="J263">
        <v>14.32</v>
      </c>
      <c r="K263" s="130" t="s">
        <v>2877</v>
      </c>
      <c r="M263" s="130" t="s">
        <v>913</v>
      </c>
      <c r="N263">
        <v>0.4</v>
      </c>
      <c r="O263">
        <v>14.79</v>
      </c>
      <c r="P263">
        <v>28.36</v>
      </c>
      <c r="Q263">
        <v>9.5</v>
      </c>
      <c r="R263" s="130" t="s">
        <v>3179</v>
      </c>
      <c r="S263">
        <v>55.91</v>
      </c>
      <c r="T263" s="130"/>
      <c r="U263">
        <v>249</v>
      </c>
      <c r="V263">
        <v>288</v>
      </c>
      <c r="W263">
        <v>0.74</v>
      </c>
      <c r="X263" s="130"/>
    </row>
    <row r="264" spans="1:24" x14ac:dyDescent="0.3">
      <c r="A264" s="130" t="s">
        <v>542</v>
      </c>
      <c r="B264">
        <v>262</v>
      </c>
      <c r="C264" s="130" t="s">
        <v>889</v>
      </c>
      <c r="D264" s="130" t="s">
        <v>235</v>
      </c>
      <c r="E264">
        <v>0.35</v>
      </c>
      <c r="F264">
        <v>0</v>
      </c>
      <c r="G264">
        <v>0</v>
      </c>
      <c r="H264">
        <v>0</v>
      </c>
      <c r="I264">
        <v>707</v>
      </c>
      <c r="K264" s="130" t="s">
        <v>1002</v>
      </c>
      <c r="L264">
        <v>2.9</v>
      </c>
      <c r="M264" s="130" t="s">
        <v>937</v>
      </c>
      <c r="N264">
        <v>0</v>
      </c>
      <c r="O264">
        <v>-6.13</v>
      </c>
      <c r="Q264">
        <v>-177.56</v>
      </c>
      <c r="R264" s="130"/>
      <c r="S264">
        <v>88.18</v>
      </c>
      <c r="T264" s="130"/>
      <c r="X264" s="130"/>
    </row>
    <row r="265" spans="1:24" x14ac:dyDescent="0.3">
      <c r="A265" s="130" t="s">
        <v>541</v>
      </c>
      <c r="B265">
        <v>263</v>
      </c>
      <c r="C265" s="130" t="s">
        <v>898</v>
      </c>
      <c r="D265" s="130" t="s">
        <v>6</v>
      </c>
      <c r="E265">
        <v>3.26</v>
      </c>
      <c r="F265">
        <v>1.88</v>
      </c>
      <c r="G265">
        <v>1611400</v>
      </c>
      <c r="H265">
        <v>5269</v>
      </c>
      <c r="I265">
        <v>1609</v>
      </c>
      <c r="J265">
        <v>11.43</v>
      </c>
      <c r="K265" s="130" t="s">
        <v>1091</v>
      </c>
      <c r="L265">
        <v>1.26</v>
      </c>
      <c r="M265" s="130" t="s">
        <v>940</v>
      </c>
      <c r="N265">
        <v>0.28999999999999998</v>
      </c>
      <c r="O265">
        <v>6.52</v>
      </c>
      <c r="P265">
        <v>9.3699999999999992</v>
      </c>
      <c r="Q265">
        <v>38.43</v>
      </c>
      <c r="R265" s="130" t="s">
        <v>2938</v>
      </c>
      <c r="S265">
        <v>26.81</v>
      </c>
      <c r="T265" s="130"/>
      <c r="U265">
        <v>452</v>
      </c>
      <c r="V265">
        <v>456</v>
      </c>
      <c r="W265">
        <v>1.68</v>
      </c>
      <c r="X265" s="130"/>
    </row>
    <row r="266" spans="1:24" x14ac:dyDescent="0.3">
      <c r="A266" s="130" t="s">
        <v>540</v>
      </c>
      <c r="B266">
        <v>264</v>
      </c>
      <c r="C266" s="130" t="s">
        <v>889</v>
      </c>
      <c r="D266" s="130" t="s">
        <v>6</v>
      </c>
      <c r="E266">
        <v>3.98</v>
      </c>
      <c r="F266">
        <v>1.02</v>
      </c>
      <c r="G266">
        <v>192000</v>
      </c>
      <c r="H266">
        <v>759</v>
      </c>
      <c r="I266">
        <v>2359</v>
      </c>
      <c r="J266">
        <v>20.65</v>
      </c>
      <c r="K266" s="130" t="s">
        <v>921</v>
      </c>
      <c r="M266" s="130" t="s">
        <v>913</v>
      </c>
      <c r="N266">
        <v>0.19</v>
      </c>
      <c r="O266">
        <v>4.8600000000000003</v>
      </c>
      <c r="P266">
        <v>7.34</v>
      </c>
      <c r="Q266">
        <v>8.4499999999999993</v>
      </c>
      <c r="R266" s="130"/>
      <c r="S266">
        <v>34.89</v>
      </c>
      <c r="T266" s="130"/>
      <c r="U266">
        <v>682</v>
      </c>
      <c r="V266">
        <v>715</v>
      </c>
      <c r="W266">
        <v>-19.09</v>
      </c>
      <c r="X266" s="130"/>
    </row>
    <row r="267" spans="1:24" x14ac:dyDescent="0.3">
      <c r="A267" s="130" t="s">
        <v>539</v>
      </c>
      <c r="B267">
        <v>265</v>
      </c>
      <c r="C267" s="130" t="s">
        <v>892</v>
      </c>
      <c r="D267" s="130" t="s">
        <v>6</v>
      </c>
      <c r="E267">
        <v>49.25</v>
      </c>
      <c r="F267">
        <v>-5.74</v>
      </c>
      <c r="G267">
        <v>1049200</v>
      </c>
      <c r="H267">
        <v>52586</v>
      </c>
      <c r="I267">
        <v>4925</v>
      </c>
      <c r="J267">
        <v>61.71</v>
      </c>
      <c r="K267" s="130" t="s">
        <v>3242</v>
      </c>
      <c r="M267" s="130" t="s">
        <v>916</v>
      </c>
      <c r="N267">
        <v>0.82</v>
      </c>
      <c r="O267">
        <v>14.69</v>
      </c>
      <c r="P267">
        <v>16.579999999999998</v>
      </c>
      <c r="Q267">
        <v>11.42</v>
      </c>
      <c r="R267" s="130" t="s">
        <v>957</v>
      </c>
      <c r="S267">
        <v>41.35</v>
      </c>
      <c r="T267" s="130"/>
      <c r="U267">
        <v>667</v>
      </c>
      <c r="V267">
        <v>596</v>
      </c>
      <c r="X267" s="130"/>
    </row>
    <row r="268" spans="1:24" x14ac:dyDescent="0.3">
      <c r="A268" s="130" t="s">
        <v>538</v>
      </c>
      <c r="B268">
        <v>266</v>
      </c>
      <c r="C268" s="130" t="s">
        <v>889</v>
      </c>
      <c r="D268" s="130" t="s">
        <v>6</v>
      </c>
      <c r="E268">
        <v>17.3</v>
      </c>
      <c r="F268">
        <v>-0.56999999999999995</v>
      </c>
      <c r="G268">
        <v>16682000</v>
      </c>
      <c r="H268">
        <v>288920</v>
      </c>
      <c r="I268">
        <v>10738</v>
      </c>
      <c r="J268">
        <v>33.65</v>
      </c>
      <c r="K268" s="130" t="s">
        <v>2171</v>
      </c>
      <c r="M268" s="130" t="s">
        <v>913</v>
      </c>
      <c r="N268">
        <v>0.5</v>
      </c>
      <c r="O268">
        <v>15.25</v>
      </c>
      <c r="P268">
        <v>22.24</v>
      </c>
      <c r="Q268">
        <v>13.57</v>
      </c>
      <c r="R268" s="130" t="s">
        <v>1001</v>
      </c>
      <c r="S268">
        <v>34.880000000000003</v>
      </c>
      <c r="T268" s="130"/>
      <c r="W268">
        <v>2.71</v>
      </c>
      <c r="X268" s="130"/>
    </row>
    <row r="269" spans="1:24" x14ac:dyDescent="0.3">
      <c r="A269" s="130" t="s">
        <v>537</v>
      </c>
      <c r="B269">
        <v>267</v>
      </c>
      <c r="C269" s="130" t="s">
        <v>889</v>
      </c>
      <c r="D269" s="130" t="s">
        <v>6</v>
      </c>
      <c r="E269">
        <v>8.4499999999999993</v>
      </c>
      <c r="F269">
        <v>-1.17</v>
      </c>
      <c r="G269">
        <v>5004900</v>
      </c>
      <c r="H269">
        <v>42613</v>
      </c>
      <c r="I269">
        <v>4594</v>
      </c>
      <c r="J269">
        <v>18.649999999999999</v>
      </c>
      <c r="K269" s="130" t="s">
        <v>929</v>
      </c>
      <c r="M269" s="130" t="s">
        <v>940</v>
      </c>
      <c r="N269">
        <v>0.45</v>
      </c>
      <c r="O269">
        <v>5.78</v>
      </c>
      <c r="P269">
        <v>8.15</v>
      </c>
      <c r="Q269">
        <v>7.34</v>
      </c>
      <c r="R269" s="130" t="s">
        <v>936</v>
      </c>
      <c r="S269">
        <v>45.66</v>
      </c>
      <c r="T269" s="130"/>
      <c r="U269">
        <v>628</v>
      </c>
      <c r="V269">
        <v>627</v>
      </c>
      <c r="W269">
        <v>0.11</v>
      </c>
      <c r="X269" s="130"/>
    </row>
    <row r="270" spans="1:24" x14ac:dyDescent="0.3">
      <c r="A270" s="130" t="s">
        <v>536</v>
      </c>
      <c r="B270">
        <v>268</v>
      </c>
      <c r="C270" s="130" t="s">
        <v>898</v>
      </c>
      <c r="D270" s="130" t="s">
        <v>6</v>
      </c>
      <c r="E270">
        <v>17.899999999999999</v>
      </c>
      <c r="F270">
        <v>-3.24</v>
      </c>
      <c r="G270">
        <v>805000</v>
      </c>
      <c r="H270">
        <v>14538</v>
      </c>
      <c r="I270">
        <v>9040</v>
      </c>
      <c r="J270">
        <v>21.55</v>
      </c>
      <c r="K270" s="130" t="s">
        <v>1055</v>
      </c>
      <c r="M270" s="130" t="s">
        <v>916</v>
      </c>
      <c r="N270">
        <v>0.88</v>
      </c>
      <c r="O270">
        <v>5.97</v>
      </c>
      <c r="P270">
        <v>8.81</v>
      </c>
      <c r="Q270">
        <v>5</v>
      </c>
      <c r="R270" s="130" t="s">
        <v>914</v>
      </c>
      <c r="S270">
        <v>24.87</v>
      </c>
      <c r="T270" s="130"/>
      <c r="U270">
        <v>631</v>
      </c>
      <c r="V270">
        <v>641</v>
      </c>
      <c r="X270" s="130"/>
    </row>
    <row r="271" spans="1:24" x14ac:dyDescent="0.3">
      <c r="A271" s="130" t="s">
        <v>535</v>
      </c>
      <c r="B271">
        <v>269</v>
      </c>
      <c r="C271" s="130" t="s">
        <v>898</v>
      </c>
      <c r="D271" s="130" t="s">
        <v>6</v>
      </c>
      <c r="E271">
        <v>19.7</v>
      </c>
      <c r="F271">
        <v>20.12</v>
      </c>
      <c r="G271">
        <v>25399600</v>
      </c>
      <c r="H271">
        <v>458126</v>
      </c>
      <c r="I271">
        <v>4236</v>
      </c>
      <c r="J271">
        <v>13.41</v>
      </c>
      <c r="K271" s="130" t="s">
        <v>1095</v>
      </c>
      <c r="M271" s="130"/>
      <c r="N271">
        <v>1.36</v>
      </c>
      <c r="O271">
        <v>47.94</v>
      </c>
      <c r="P271">
        <v>51.08</v>
      </c>
      <c r="Q271">
        <v>44.24</v>
      </c>
      <c r="R271" s="130"/>
      <c r="S271">
        <v>25.99</v>
      </c>
      <c r="T271" s="130"/>
      <c r="U271">
        <v>205</v>
      </c>
      <c r="V271">
        <v>195</v>
      </c>
      <c r="X271" s="130"/>
    </row>
    <row r="272" spans="1:24" x14ac:dyDescent="0.3">
      <c r="A272" s="130" t="s">
        <v>831</v>
      </c>
      <c r="B272">
        <v>270</v>
      </c>
      <c r="C272" s="130" t="s">
        <v>892</v>
      </c>
      <c r="D272" s="130" t="s">
        <v>6</v>
      </c>
      <c r="E272">
        <v>1.9</v>
      </c>
      <c r="F272">
        <v>0</v>
      </c>
      <c r="G272">
        <v>480000</v>
      </c>
      <c r="H272">
        <v>911</v>
      </c>
      <c r="I272">
        <v>665</v>
      </c>
      <c r="K272" s="130" t="s">
        <v>2375</v>
      </c>
      <c r="L272">
        <v>1.01</v>
      </c>
      <c r="M272" s="130"/>
      <c r="N272">
        <v>0</v>
      </c>
      <c r="O272">
        <v>-1.1599999999999999</v>
      </c>
      <c r="P272">
        <v>-2.2200000000000002</v>
      </c>
      <c r="Q272">
        <v>-8.68</v>
      </c>
      <c r="R272" s="130"/>
      <c r="S272">
        <v>46.14</v>
      </c>
      <c r="T272" s="130"/>
      <c r="X272" s="130"/>
    </row>
    <row r="273" spans="1:24" x14ac:dyDescent="0.3">
      <c r="A273" s="130" t="s">
        <v>534</v>
      </c>
      <c r="B273">
        <v>271</v>
      </c>
      <c r="C273" s="130" t="s">
        <v>889</v>
      </c>
      <c r="D273" s="130" t="s">
        <v>6</v>
      </c>
      <c r="E273">
        <v>7.4</v>
      </c>
      <c r="F273">
        <v>29.82</v>
      </c>
      <c r="G273">
        <v>34085900</v>
      </c>
      <c r="H273">
        <v>250102</v>
      </c>
      <c r="I273">
        <v>3700</v>
      </c>
      <c r="J273">
        <v>26.29</v>
      </c>
      <c r="K273" s="130" t="s">
        <v>2874</v>
      </c>
      <c r="M273" s="130"/>
      <c r="N273">
        <v>0.32</v>
      </c>
      <c r="O273">
        <v>4.59</v>
      </c>
      <c r="P273">
        <v>7.93</v>
      </c>
      <c r="Q273">
        <v>9.4700000000000006</v>
      </c>
      <c r="R273" s="130"/>
      <c r="S273">
        <v>50.57</v>
      </c>
      <c r="T273" s="130"/>
      <c r="U273">
        <v>686</v>
      </c>
      <c r="V273">
        <v>751</v>
      </c>
      <c r="W273">
        <v>0.23</v>
      </c>
      <c r="X273" s="130"/>
    </row>
    <row r="274" spans="1:24" x14ac:dyDescent="0.3">
      <c r="A274" s="130" t="s">
        <v>533</v>
      </c>
      <c r="B274">
        <v>272</v>
      </c>
      <c r="C274" s="130" t="s">
        <v>889</v>
      </c>
      <c r="D274" s="130" t="s">
        <v>6</v>
      </c>
      <c r="E274">
        <v>0.9</v>
      </c>
      <c r="F274">
        <v>0</v>
      </c>
      <c r="G274">
        <v>3142600</v>
      </c>
      <c r="H274">
        <v>2821</v>
      </c>
      <c r="I274">
        <v>1302</v>
      </c>
      <c r="K274" s="130" t="s">
        <v>972</v>
      </c>
      <c r="M274" s="130"/>
      <c r="N274">
        <v>0</v>
      </c>
      <c r="O274">
        <v>-2.58</v>
      </c>
      <c r="P274">
        <v>-12.81</v>
      </c>
      <c r="Q274">
        <v>-9.24</v>
      </c>
      <c r="R274" s="130"/>
      <c r="S274">
        <v>39.409999999999997</v>
      </c>
      <c r="T274" s="130"/>
      <c r="X274" s="130"/>
    </row>
    <row r="275" spans="1:24" x14ac:dyDescent="0.3">
      <c r="A275" s="130" t="s">
        <v>532</v>
      </c>
      <c r="B275">
        <v>273</v>
      </c>
      <c r="C275" s="130" t="s">
        <v>898</v>
      </c>
      <c r="D275" s="130" t="s">
        <v>6</v>
      </c>
      <c r="E275">
        <v>1.18</v>
      </c>
      <c r="F275">
        <v>0</v>
      </c>
      <c r="G275">
        <v>15887600</v>
      </c>
      <c r="H275">
        <v>18627</v>
      </c>
      <c r="I275">
        <v>9199</v>
      </c>
      <c r="J275">
        <v>13.96</v>
      </c>
      <c r="K275" s="130" t="s">
        <v>1040</v>
      </c>
      <c r="M275" s="130"/>
      <c r="N275">
        <v>0.09</v>
      </c>
      <c r="O275">
        <v>6.65</v>
      </c>
      <c r="P275">
        <v>7.32</v>
      </c>
      <c r="Q275">
        <v>4.71</v>
      </c>
      <c r="R275" s="130"/>
      <c r="S275">
        <v>15.31</v>
      </c>
      <c r="T275" s="130"/>
      <c r="U275">
        <v>574</v>
      </c>
      <c r="V275">
        <v>509</v>
      </c>
      <c r="W275">
        <v>0.26</v>
      </c>
      <c r="X275" s="130"/>
    </row>
    <row r="276" spans="1:24" x14ac:dyDescent="0.3">
      <c r="A276" s="130" t="s">
        <v>531</v>
      </c>
      <c r="B276">
        <v>274</v>
      </c>
      <c r="C276" s="130" t="s">
        <v>898</v>
      </c>
      <c r="D276" s="130" t="s">
        <v>6</v>
      </c>
      <c r="E276">
        <v>6.15</v>
      </c>
      <c r="F276">
        <v>-3.91</v>
      </c>
      <c r="G276">
        <v>17045200</v>
      </c>
      <c r="H276">
        <v>106912</v>
      </c>
      <c r="I276">
        <v>3788</v>
      </c>
      <c r="J276">
        <v>23.08</v>
      </c>
      <c r="K276" s="130" t="s">
        <v>2158</v>
      </c>
      <c r="L276">
        <v>0.59</v>
      </c>
      <c r="M276" s="130" t="s">
        <v>902</v>
      </c>
      <c r="N276">
        <v>0.27</v>
      </c>
      <c r="O276">
        <v>14.44</v>
      </c>
      <c r="P276">
        <v>19.07</v>
      </c>
      <c r="Q276">
        <v>12.94</v>
      </c>
      <c r="R276" s="130" t="s">
        <v>2159</v>
      </c>
      <c r="S276">
        <v>39.36</v>
      </c>
      <c r="T276" s="130"/>
      <c r="U276">
        <v>445</v>
      </c>
      <c r="V276">
        <v>416</v>
      </c>
      <c r="W276">
        <v>1.8</v>
      </c>
      <c r="X276" s="130"/>
    </row>
    <row r="277" spans="1:24" x14ac:dyDescent="0.3">
      <c r="A277" s="130" t="s">
        <v>530</v>
      </c>
      <c r="B277">
        <v>275</v>
      </c>
      <c r="C277" s="130" t="s">
        <v>898</v>
      </c>
      <c r="D277" s="130" t="s">
        <v>6</v>
      </c>
      <c r="E277">
        <v>42.5</v>
      </c>
      <c r="F277">
        <v>1.8</v>
      </c>
      <c r="G277">
        <v>1300</v>
      </c>
      <c r="H277">
        <v>54</v>
      </c>
      <c r="I277">
        <v>425</v>
      </c>
      <c r="J277">
        <v>147.34</v>
      </c>
      <c r="K277" s="130" t="s">
        <v>2389</v>
      </c>
      <c r="L277">
        <v>3.87</v>
      </c>
      <c r="M277" s="130"/>
      <c r="N277">
        <v>0.27</v>
      </c>
      <c r="O277">
        <v>-0.23</v>
      </c>
      <c r="P277">
        <v>1.74</v>
      </c>
      <c r="Q277">
        <v>0.41</v>
      </c>
      <c r="R277" s="130"/>
      <c r="S277">
        <v>24.92</v>
      </c>
      <c r="T277" s="130"/>
      <c r="U277">
        <v>1085</v>
      </c>
      <c r="W277">
        <v>-3.51</v>
      </c>
      <c r="X277" s="130"/>
    </row>
    <row r="278" spans="1:24" x14ac:dyDescent="0.3">
      <c r="A278" s="130" t="s">
        <v>529</v>
      </c>
      <c r="B278">
        <v>276</v>
      </c>
      <c r="C278" s="130" t="s">
        <v>889</v>
      </c>
      <c r="D278" s="130" t="s">
        <v>6</v>
      </c>
      <c r="E278">
        <v>75.5</v>
      </c>
      <c r="F278">
        <v>-1.63</v>
      </c>
      <c r="G278">
        <v>6936100</v>
      </c>
      <c r="H278">
        <v>525373</v>
      </c>
      <c r="I278">
        <v>242098</v>
      </c>
      <c r="J278">
        <v>22.48</v>
      </c>
      <c r="K278" s="130" t="s">
        <v>3243</v>
      </c>
      <c r="M278" s="130" t="s">
        <v>1057</v>
      </c>
      <c r="N278">
        <v>3.37</v>
      </c>
      <c r="O278">
        <v>21.15</v>
      </c>
      <c r="P278">
        <v>29.39</v>
      </c>
      <c r="Q278">
        <v>285.38</v>
      </c>
      <c r="R278" s="130" t="s">
        <v>961</v>
      </c>
      <c r="S278">
        <v>63.21</v>
      </c>
      <c r="T278" s="130"/>
      <c r="U278">
        <v>357</v>
      </c>
      <c r="V278">
        <v>350</v>
      </c>
      <c r="W278">
        <v>-3.11</v>
      </c>
      <c r="X278" s="130"/>
    </row>
    <row r="279" spans="1:24" x14ac:dyDescent="0.3">
      <c r="A279" s="130" t="s">
        <v>528</v>
      </c>
      <c r="B279">
        <v>277</v>
      </c>
      <c r="C279" s="130" t="s">
        <v>898</v>
      </c>
      <c r="D279" s="130" t="s">
        <v>6</v>
      </c>
      <c r="E279">
        <v>19.2</v>
      </c>
      <c r="F279">
        <v>-0.52</v>
      </c>
      <c r="G279">
        <v>327500</v>
      </c>
      <c r="H279">
        <v>6310</v>
      </c>
      <c r="I279">
        <v>5722</v>
      </c>
      <c r="J279">
        <v>78.06</v>
      </c>
      <c r="K279" s="130" t="s">
        <v>3244</v>
      </c>
      <c r="M279" s="130" t="s">
        <v>904</v>
      </c>
      <c r="N279">
        <v>0.25</v>
      </c>
      <c r="O279">
        <v>11.77</v>
      </c>
      <c r="P279">
        <v>12.35</v>
      </c>
      <c r="Q279">
        <v>11.57</v>
      </c>
      <c r="R279" s="130" t="s">
        <v>902</v>
      </c>
      <c r="S279">
        <v>49.29</v>
      </c>
      <c r="T279" s="130"/>
      <c r="U279">
        <v>777</v>
      </c>
      <c r="V279">
        <v>682</v>
      </c>
      <c r="X279" s="130"/>
    </row>
    <row r="280" spans="1:24" x14ac:dyDescent="0.3">
      <c r="A280" s="130" t="s">
        <v>527</v>
      </c>
      <c r="B280">
        <v>278</v>
      </c>
      <c r="C280" s="130" t="s">
        <v>889</v>
      </c>
      <c r="D280" s="130" t="s">
        <v>6</v>
      </c>
      <c r="E280">
        <v>18.5</v>
      </c>
      <c r="F280">
        <v>1.0900000000000001</v>
      </c>
      <c r="G280">
        <v>99200</v>
      </c>
      <c r="H280">
        <v>1830</v>
      </c>
      <c r="I280">
        <v>3700</v>
      </c>
      <c r="J280">
        <v>10.46</v>
      </c>
      <c r="K280" s="130" t="s">
        <v>1029</v>
      </c>
      <c r="M280" s="130" t="s">
        <v>1014</v>
      </c>
      <c r="N280">
        <v>1.77</v>
      </c>
      <c r="O280">
        <v>8.52</v>
      </c>
      <c r="P280">
        <v>9.14</v>
      </c>
      <c r="Q280">
        <v>6.33</v>
      </c>
      <c r="R280" s="130" t="s">
        <v>3245</v>
      </c>
      <c r="S280">
        <v>23.63</v>
      </c>
      <c r="T280" s="130"/>
      <c r="U280">
        <v>438</v>
      </c>
      <c r="V280">
        <v>352</v>
      </c>
      <c r="W280">
        <v>-1.29</v>
      </c>
      <c r="X280" s="130"/>
    </row>
    <row r="281" spans="1:24" x14ac:dyDescent="0.3">
      <c r="A281" s="130" t="s">
        <v>526</v>
      </c>
      <c r="B281">
        <v>279</v>
      </c>
      <c r="C281" s="130" t="s">
        <v>889</v>
      </c>
      <c r="D281" s="130" t="s">
        <v>6</v>
      </c>
      <c r="E281">
        <v>2.02</v>
      </c>
      <c r="F281">
        <v>0</v>
      </c>
      <c r="G281">
        <v>4437700</v>
      </c>
      <c r="H281">
        <v>9049</v>
      </c>
      <c r="I281">
        <v>835</v>
      </c>
      <c r="J281">
        <v>19.16</v>
      </c>
      <c r="K281" s="130" t="s">
        <v>2275</v>
      </c>
      <c r="M281" s="130"/>
      <c r="N281">
        <v>0.11</v>
      </c>
      <c r="O281">
        <v>9.83</v>
      </c>
      <c r="P281">
        <v>18.54</v>
      </c>
      <c r="Q281">
        <v>4.4000000000000004</v>
      </c>
      <c r="R281" s="130"/>
      <c r="S281">
        <v>85.14</v>
      </c>
      <c r="T281" s="130"/>
      <c r="U281">
        <v>385</v>
      </c>
      <c r="V281">
        <v>455</v>
      </c>
      <c r="W281">
        <v>0.05</v>
      </c>
      <c r="X281" s="130"/>
    </row>
    <row r="282" spans="1:24" x14ac:dyDescent="0.3">
      <c r="A282" s="130" t="s">
        <v>525</v>
      </c>
      <c r="B282">
        <v>280</v>
      </c>
      <c r="C282" s="130" t="s">
        <v>889</v>
      </c>
      <c r="D282" s="130" t="s">
        <v>6</v>
      </c>
      <c r="E282">
        <v>3.96</v>
      </c>
      <c r="F282">
        <v>0.51</v>
      </c>
      <c r="G282">
        <v>62010200</v>
      </c>
      <c r="H282">
        <v>245825</v>
      </c>
      <c r="I282">
        <v>80920</v>
      </c>
      <c r="J282">
        <v>5.96</v>
      </c>
      <c r="K282" s="130" t="s">
        <v>1040</v>
      </c>
      <c r="M282" s="130" t="s">
        <v>902</v>
      </c>
      <c r="N282">
        <v>0.68</v>
      </c>
      <c r="O282">
        <v>9.84</v>
      </c>
      <c r="P282">
        <v>17.510000000000002</v>
      </c>
      <c r="Q282">
        <v>6.71</v>
      </c>
      <c r="R282" s="130" t="s">
        <v>1067</v>
      </c>
      <c r="S282">
        <v>51.94</v>
      </c>
      <c r="T282" s="130"/>
      <c r="U282">
        <v>176</v>
      </c>
      <c r="V282">
        <v>232</v>
      </c>
      <c r="W282">
        <v>-0.18</v>
      </c>
      <c r="X282" s="130"/>
    </row>
    <row r="283" spans="1:24" x14ac:dyDescent="0.3">
      <c r="A283" s="130" t="s">
        <v>524</v>
      </c>
      <c r="B283">
        <v>281</v>
      </c>
      <c r="C283" s="130" t="s">
        <v>889</v>
      </c>
      <c r="D283" s="130" t="s">
        <v>6</v>
      </c>
      <c r="E283">
        <v>15.3</v>
      </c>
      <c r="F283">
        <v>-3.77</v>
      </c>
      <c r="G283">
        <v>2038500</v>
      </c>
      <c r="H283">
        <v>30969</v>
      </c>
      <c r="I283">
        <v>5606</v>
      </c>
      <c r="J283">
        <v>70.16</v>
      </c>
      <c r="K283" s="130" t="s">
        <v>2215</v>
      </c>
      <c r="M283" s="130"/>
      <c r="N283">
        <v>0.22</v>
      </c>
      <c r="O283">
        <v>3.65</v>
      </c>
      <c r="P283">
        <v>7.55</v>
      </c>
      <c r="Q283">
        <v>2.23</v>
      </c>
      <c r="R283" s="130"/>
      <c r="S283">
        <v>40.72</v>
      </c>
      <c r="T283" s="130"/>
      <c r="U283">
        <v>898</v>
      </c>
      <c r="V283">
        <v>991</v>
      </c>
      <c r="W283">
        <v>1.34</v>
      </c>
      <c r="X283" s="130"/>
    </row>
    <row r="284" spans="1:24" x14ac:dyDescent="0.3">
      <c r="A284" s="130" t="s">
        <v>523</v>
      </c>
      <c r="B284">
        <v>282</v>
      </c>
      <c r="C284" s="130" t="s">
        <v>889</v>
      </c>
      <c r="D284" s="130" t="s">
        <v>6</v>
      </c>
      <c r="E284">
        <v>2.2200000000000002</v>
      </c>
      <c r="F284">
        <v>-0.89</v>
      </c>
      <c r="G284">
        <v>25550300</v>
      </c>
      <c r="H284">
        <v>56882</v>
      </c>
      <c r="I284">
        <v>11721</v>
      </c>
      <c r="K284" s="130" t="s">
        <v>915</v>
      </c>
      <c r="M284" s="130"/>
      <c r="N284">
        <v>0</v>
      </c>
      <c r="O284">
        <v>2.15</v>
      </c>
      <c r="P284">
        <v>-7.84</v>
      </c>
      <c r="Q284">
        <v>-1.63</v>
      </c>
      <c r="R284" s="130"/>
      <c r="S284">
        <v>77.069999999999993</v>
      </c>
      <c r="T284" s="130"/>
      <c r="X284" s="130"/>
    </row>
    <row r="285" spans="1:24" x14ac:dyDescent="0.3">
      <c r="A285" s="130" t="s">
        <v>522</v>
      </c>
      <c r="B285">
        <v>283</v>
      </c>
      <c r="C285" s="130" t="s">
        <v>898</v>
      </c>
      <c r="D285" s="130" t="s">
        <v>6</v>
      </c>
      <c r="E285">
        <v>5.75</v>
      </c>
      <c r="F285">
        <v>0.88</v>
      </c>
      <c r="G285">
        <v>91018800</v>
      </c>
      <c r="H285">
        <v>535725</v>
      </c>
      <c r="I285">
        <v>7171</v>
      </c>
      <c r="J285">
        <v>38.19</v>
      </c>
      <c r="K285" s="130" t="s">
        <v>2172</v>
      </c>
      <c r="M285" s="130"/>
      <c r="N285">
        <v>0.15</v>
      </c>
      <c r="O285">
        <v>5.55</v>
      </c>
      <c r="P285">
        <v>8.2899999999999991</v>
      </c>
      <c r="Q285">
        <v>10.18</v>
      </c>
      <c r="R285" s="130"/>
      <c r="S285">
        <v>36.479999999999997</v>
      </c>
      <c r="T285" s="130"/>
      <c r="U285">
        <v>794</v>
      </c>
      <c r="V285">
        <v>810</v>
      </c>
      <c r="W285">
        <v>1.24</v>
      </c>
      <c r="X285" s="130"/>
    </row>
    <row r="286" spans="1:24" x14ac:dyDescent="0.3">
      <c r="A286" s="130" t="s">
        <v>521</v>
      </c>
      <c r="B286">
        <v>284</v>
      </c>
      <c r="C286" s="130" t="s">
        <v>889</v>
      </c>
      <c r="D286" s="130" t="s">
        <v>6</v>
      </c>
      <c r="E286">
        <v>45.5</v>
      </c>
      <c r="F286">
        <v>0</v>
      </c>
      <c r="G286">
        <v>12724600</v>
      </c>
      <c r="H286">
        <v>579155</v>
      </c>
      <c r="I286">
        <v>255462</v>
      </c>
      <c r="J286">
        <v>11.94</v>
      </c>
      <c r="K286" s="130" t="s">
        <v>963</v>
      </c>
      <c r="M286" s="130" t="s">
        <v>891</v>
      </c>
      <c r="N286">
        <v>3.96</v>
      </c>
      <c r="O286">
        <v>6.96</v>
      </c>
      <c r="P286">
        <v>15.59</v>
      </c>
      <c r="Q286">
        <v>6.47</v>
      </c>
      <c r="R286" s="130" t="s">
        <v>1032</v>
      </c>
      <c r="S286">
        <v>35.11</v>
      </c>
      <c r="T286" s="130"/>
      <c r="U286">
        <v>319</v>
      </c>
      <c r="V286">
        <v>444</v>
      </c>
      <c r="W286">
        <v>0.38</v>
      </c>
      <c r="X286" s="130"/>
    </row>
    <row r="287" spans="1:24" x14ac:dyDescent="0.3">
      <c r="A287" s="130" t="s">
        <v>520</v>
      </c>
      <c r="B287">
        <v>285</v>
      </c>
      <c r="C287" s="130" t="s">
        <v>898</v>
      </c>
      <c r="D287" s="130" t="s">
        <v>6</v>
      </c>
      <c r="E287">
        <v>4.58</v>
      </c>
      <c r="F287">
        <v>-3.38</v>
      </c>
      <c r="G287">
        <v>14219700</v>
      </c>
      <c r="H287">
        <v>66180</v>
      </c>
      <c r="I287">
        <v>4255</v>
      </c>
      <c r="J287">
        <v>74.569999999999993</v>
      </c>
      <c r="K287" s="130" t="s">
        <v>2275</v>
      </c>
      <c r="L287">
        <v>1.42</v>
      </c>
      <c r="M287" s="130" t="s">
        <v>896</v>
      </c>
      <c r="N287">
        <v>0.06</v>
      </c>
      <c r="O287">
        <v>3.7</v>
      </c>
      <c r="P287">
        <v>3.92</v>
      </c>
      <c r="Q287">
        <v>14.49</v>
      </c>
      <c r="R287" s="130" t="s">
        <v>1729</v>
      </c>
      <c r="S287">
        <v>22.98</v>
      </c>
      <c r="T287" s="130"/>
      <c r="U287">
        <v>1008</v>
      </c>
      <c r="V287">
        <v>992</v>
      </c>
      <c r="W287">
        <v>-0.87</v>
      </c>
      <c r="X287" s="130"/>
    </row>
    <row r="288" spans="1:24" x14ac:dyDescent="0.3">
      <c r="A288" s="130" t="s">
        <v>832</v>
      </c>
      <c r="B288">
        <v>286</v>
      </c>
      <c r="C288" s="130" t="s">
        <v>892</v>
      </c>
      <c r="D288" s="130" t="s">
        <v>6</v>
      </c>
      <c r="E288">
        <v>1.71</v>
      </c>
      <c r="F288">
        <v>1.18</v>
      </c>
      <c r="G288">
        <v>539700</v>
      </c>
      <c r="H288">
        <v>923</v>
      </c>
      <c r="I288">
        <v>547</v>
      </c>
      <c r="J288">
        <v>42.51</v>
      </c>
      <c r="K288" s="130" t="s">
        <v>1022</v>
      </c>
      <c r="M288" s="130" t="s">
        <v>906</v>
      </c>
      <c r="N288">
        <v>0.04</v>
      </c>
      <c r="O288">
        <v>3.07</v>
      </c>
      <c r="P288">
        <v>3.5</v>
      </c>
      <c r="Q288">
        <v>6.93</v>
      </c>
      <c r="R288" s="130" t="s">
        <v>1615</v>
      </c>
      <c r="S288">
        <v>27.24</v>
      </c>
      <c r="T288" s="130"/>
      <c r="U288">
        <v>956</v>
      </c>
      <c r="V288">
        <v>951</v>
      </c>
      <c r="X288" s="130"/>
    </row>
    <row r="289" spans="1:24" x14ac:dyDescent="0.3">
      <c r="A289" s="130" t="s">
        <v>519</v>
      </c>
      <c r="B289">
        <v>287</v>
      </c>
      <c r="C289" s="130" t="s">
        <v>889</v>
      </c>
      <c r="D289" s="130" t="s">
        <v>6</v>
      </c>
      <c r="E289">
        <v>3.46</v>
      </c>
      <c r="F289">
        <v>-1.7</v>
      </c>
      <c r="G289">
        <v>25889000</v>
      </c>
      <c r="H289">
        <v>90281</v>
      </c>
      <c r="I289">
        <v>29731</v>
      </c>
      <c r="K289" s="130" t="s">
        <v>3125</v>
      </c>
      <c r="M289" s="130"/>
      <c r="N289">
        <v>0</v>
      </c>
      <c r="O289">
        <v>1.78</v>
      </c>
      <c r="P289">
        <v>-55.45</v>
      </c>
      <c r="Q289">
        <v>-9.9700000000000006</v>
      </c>
      <c r="R289" s="130" t="s">
        <v>3246</v>
      </c>
      <c r="S289">
        <v>46.13</v>
      </c>
      <c r="T289" s="130"/>
      <c r="X289" s="130"/>
    </row>
    <row r="290" spans="1:24" x14ac:dyDescent="0.3">
      <c r="A290" s="130" t="s">
        <v>518</v>
      </c>
      <c r="B290">
        <v>288</v>
      </c>
      <c r="C290" s="130" t="s">
        <v>889</v>
      </c>
      <c r="D290" s="130" t="s">
        <v>6</v>
      </c>
      <c r="E290">
        <v>1.0900000000000001</v>
      </c>
      <c r="F290">
        <v>1.87</v>
      </c>
      <c r="G290">
        <v>7353000</v>
      </c>
      <c r="H290">
        <v>8009</v>
      </c>
      <c r="I290">
        <v>2510</v>
      </c>
      <c r="K290" s="130" t="s">
        <v>931</v>
      </c>
      <c r="M290" s="130"/>
      <c r="N290">
        <v>0</v>
      </c>
      <c r="O290">
        <v>1.44</v>
      </c>
      <c r="P290">
        <v>-4.7699999999999996</v>
      </c>
      <c r="Q290">
        <v>-19.88</v>
      </c>
      <c r="R290" s="130"/>
      <c r="S290">
        <v>53.67</v>
      </c>
      <c r="T290" s="130"/>
      <c r="X290" s="130"/>
    </row>
    <row r="291" spans="1:24" x14ac:dyDescent="0.3">
      <c r="A291" s="130" t="s">
        <v>517</v>
      </c>
      <c r="B291">
        <v>289</v>
      </c>
      <c r="C291" s="130" t="s">
        <v>889</v>
      </c>
      <c r="D291" s="130" t="s">
        <v>6</v>
      </c>
      <c r="E291">
        <v>0.46</v>
      </c>
      <c r="F291">
        <v>6.98</v>
      </c>
      <c r="G291">
        <v>162767900</v>
      </c>
      <c r="H291">
        <v>74723</v>
      </c>
      <c r="I291">
        <v>606</v>
      </c>
      <c r="K291" s="130" t="s">
        <v>3181</v>
      </c>
      <c r="L291">
        <v>24.38</v>
      </c>
      <c r="M291" s="130"/>
      <c r="N291">
        <v>0</v>
      </c>
      <c r="O291">
        <v>-14.22</v>
      </c>
      <c r="P291">
        <v>-208.91</v>
      </c>
      <c r="Q291">
        <v>-55.32</v>
      </c>
      <c r="R291" s="130"/>
      <c r="S291">
        <v>48.68</v>
      </c>
      <c r="T291" s="130"/>
      <c r="X291" s="130"/>
    </row>
    <row r="292" spans="1:24" x14ac:dyDescent="0.3">
      <c r="A292" s="130" t="s">
        <v>516</v>
      </c>
      <c r="B292">
        <v>290</v>
      </c>
      <c r="C292" s="130" t="s">
        <v>889</v>
      </c>
      <c r="D292" s="130" t="s">
        <v>6</v>
      </c>
      <c r="E292">
        <v>80.25</v>
      </c>
      <c r="F292">
        <v>0</v>
      </c>
      <c r="G292">
        <v>0</v>
      </c>
      <c r="H292">
        <v>0</v>
      </c>
      <c r="I292">
        <v>1083</v>
      </c>
      <c r="J292">
        <v>16.079999999999998</v>
      </c>
      <c r="K292" s="130" t="s">
        <v>1029</v>
      </c>
      <c r="M292" s="130" t="s">
        <v>986</v>
      </c>
      <c r="N292">
        <v>5.04</v>
      </c>
      <c r="O292">
        <v>6.08</v>
      </c>
      <c r="P292">
        <v>5.72</v>
      </c>
      <c r="Q292">
        <v>9.4600000000000009</v>
      </c>
      <c r="R292" s="130" t="s">
        <v>3247</v>
      </c>
      <c r="S292">
        <v>25.46</v>
      </c>
      <c r="T292" s="130"/>
      <c r="U292">
        <v>655</v>
      </c>
      <c r="V292">
        <v>566</v>
      </c>
      <c r="W292">
        <v>-25.29</v>
      </c>
      <c r="X292" s="130"/>
    </row>
    <row r="293" spans="1:24" x14ac:dyDescent="0.3">
      <c r="A293" s="130" t="s">
        <v>515</v>
      </c>
      <c r="B293">
        <v>291</v>
      </c>
      <c r="C293" s="130" t="s">
        <v>889</v>
      </c>
      <c r="D293" s="130" t="s">
        <v>6</v>
      </c>
      <c r="E293">
        <v>8.15</v>
      </c>
      <c r="F293">
        <v>0</v>
      </c>
      <c r="G293">
        <v>477500</v>
      </c>
      <c r="H293">
        <v>3892</v>
      </c>
      <c r="I293">
        <v>4951</v>
      </c>
      <c r="J293">
        <v>20.32</v>
      </c>
      <c r="K293" s="130" t="s">
        <v>923</v>
      </c>
      <c r="M293" s="130" t="s">
        <v>1002</v>
      </c>
      <c r="N293">
        <v>0.4</v>
      </c>
      <c r="O293">
        <v>7.41</v>
      </c>
      <c r="P293">
        <v>9.2200000000000006</v>
      </c>
      <c r="Q293">
        <v>13.72</v>
      </c>
      <c r="R293" s="130" t="s">
        <v>3203</v>
      </c>
      <c r="S293">
        <v>39.61</v>
      </c>
      <c r="T293" s="130"/>
      <c r="U293">
        <v>618</v>
      </c>
      <c r="V293">
        <v>588</v>
      </c>
      <c r="W293">
        <v>1.26</v>
      </c>
      <c r="X293" s="130"/>
    </row>
    <row r="294" spans="1:24" x14ac:dyDescent="0.3">
      <c r="A294" s="130" t="s">
        <v>514</v>
      </c>
      <c r="B294">
        <v>292</v>
      </c>
      <c r="C294" s="130" t="s">
        <v>889</v>
      </c>
      <c r="D294" s="130" t="s">
        <v>6</v>
      </c>
      <c r="E294">
        <v>56.25</v>
      </c>
      <c r="F294">
        <v>-4.26</v>
      </c>
      <c r="G294">
        <v>18336900</v>
      </c>
      <c r="H294">
        <v>1046964</v>
      </c>
      <c r="I294">
        <v>77750</v>
      </c>
      <c r="J294">
        <v>70.56</v>
      </c>
      <c r="K294" s="130" t="s">
        <v>2577</v>
      </c>
      <c r="M294" s="130" t="s">
        <v>912</v>
      </c>
      <c r="N294">
        <v>0.8</v>
      </c>
      <c r="O294">
        <v>9.1199999999999992</v>
      </c>
      <c r="P294">
        <v>25.51</v>
      </c>
      <c r="Q294">
        <v>14.51</v>
      </c>
      <c r="R294" s="130" t="s">
        <v>1064</v>
      </c>
      <c r="S294">
        <v>55.26</v>
      </c>
      <c r="T294" s="130"/>
      <c r="U294">
        <v>590</v>
      </c>
      <c r="V294">
        <v>742</v>
      </c>
      <c r="W294">
        <v>-0.7</v>
      </c>
      <c r="X294" s="130"/>
    </row>
    <row r="295" spans="1:24" x14ac:dyDescent="0.3">
      <c r="A295" s="130" t="s">
        <v>513</v>
      </c>
      <c r="B295">
        <v>293</v>
      </c>
      <c r="C295" s="130" t="s">
        <v>889</v>
      </c>
      <c r="D295" s="130" t="s">
        <v>6</v>
      </c>
      <c r="E295">
        <v>66</v>
      </c>
      <c r="F295">
        <v>-3.65</v>
      </c>
      <c r="G295">
        <v>17031000</v>
      </c>
      <c r="H295">
        <v>1140564</v>
      </c>
      <c r="I295">
        <v>90242</v>
      </c>
      <c r="J295">
        <v>71.45</v>
      </c>
      <c r="K295" s="130" t="s">
        <v>2928</v>
      </c>
      <c r="M295" s="130" t="s">
        <v>912</v>
      </c>
      <c r="N295">
        <v>0.92</v>
      </c>
      <c r="O295">
        <v>10.220000000000001</v>
      </c>
      <c r="P295">
        <v>18.59</v>
      </c>
      <c r="Q295">
        <v>35.03</v>
      </c>
      <c r="R295" s="130" t="s">
        <v>995</v>
      </c>
      <c r="S295">
        <v>46.94</v>
      </c>
      <c r="T295" s="130"/>
      <c r="U295">
        <v>651</v>
      </c>
      <c r="V295">
        <v>712</v>
      </c>
      <c r="W295">
        <v>0.94</v>
      </c>
      <c r="X295" s="130"/>
    </row>
    <row r="296" spans="1:24" x14ac:dyDescent="0.3">
      <c r="A296" s="130" t="s">
        <v>2898</v>
      </c>
      <c r="B296">
        <v>294</v>
      </c>
      <c r="C296" s="130" t="s">
        <v>892</v>
      </c>
      <c r="D296" s="130" t="s">
        <v>6</v>
      </c>
      <c r="E296">
        <v>8.3000000000000007</v>
      </c>
      <c r="F296">
        <v>3.75</v>
      </c>
      <c r="G296">
        <v>14720300</v>
      </c>
      <c r="H296">
        <v>123552</v>
      </c>
      <c r="I296">
        <v>0</v>
      </c>
      <c r="K296" s="130" t="s">
        <v>908</v>
      </c>
      <c r="M296" s="130" t="s">
        <v>908</v>
      </c>
      <c r="N296">
        <v>0</v>
      </c>
      <c r="O296">
        <v>9.2100000000000009</v>
      </c>
      <c r="P296">
        <v>17.39</v>
      </c>
      <c r="Q296">
        <v>8.11</v>
      </c>
      <c r="R296" s="130" t="s">
        <v>908</v>
      </c>
      <c r="S296">
        <v>25.19</v>
      </c>
      <c r="T296" s="130"/>
      <c r="X296" s="130"/>
    </row>
    <row r="297" spans="1:24" x14ac:dyDescent="0.3">
      <c r="A297" s="130" t="s">
        <v>833</v>
      </c>
      <c r="B297">
        <v>295</v>
      </c>
      <c r="C297" s="130" t="s">
        <v>898</v>
      </c>
      <c r="D297" s="130" t="s">
        <v>6</v>
      </c>
      <c r="E297">
        <v>8.15</v>
      </c>
      <c r="F297">
        <v>1.24</v>
      </c>
      <c r="G297">
        <v>5585100</v>
      </c>
      <c r="H297">
        <v>45748</v>
      </c>
      <c r="I297">
        <v>6194</v>
      </c>
      <c r="J297">
        <v>30.61</v>
      </c>
      <c r="K297" s="130" t="s">
        <v>1053</v>
      </c>
      <c r="L297">
        <v>0.55000000000000004</v>
      </c>
      <c r="M297" s="130" t="s">
        <v>949</v>
      </c>
      <c r="N297">
        <v>0.27</v>
      </c>
      <c r="O297">
        <v>11.52</v>
      </c>
      <c r="P297">
        <v>20.88</v>
      </c>
      <c r="Q297">
        <v>10.82</v>
      </c>
      <c r="R297" s="130" t="s">
        <v>997</v>
      </c>
      <c r="S297">
        <v>43.1</v>
      </c>
      <c r="T297" s="130"/>
      <c r="U297">
        <v>503</v>
      </c>
      <c r="V297">
        <v>563</v>
      </c>
      <c r="X297" s="130"/>
    </row>
    <row r="298" spans="1:24" x14ac:dyDescent="0.3">
      <c r="A298" s="130" t="s">
        <v>512</v>
      </c>
      <c r="B298">
        <v>296</v>
      </c>
      <c r="C298" s="130" t="s">
        <v>889</v>
      </c>
      <c r="D298" s="130" t="s">
        <v>6</v>
      </c>
      <c r="E298">
        <v>0.68</v>
      </c>
      <c r="F298">
        <v>-10.53</v>
      </c>
      <c r="G298">
        <v>224402400</v>
      </c>
      <c r="H298">
        <v>154908</v>
      </c>
      <c r="I298">
        <v>2856</v>
      </c>
      <c r="K298" s="130" t="s">
        <v>987</v>
      </c>
      <c r="M298" s="130"/>
      <c r="N298">
        <v>0</v>
      </c>
      <c r="O298">
        <v>-4.18</v>
      </c>
      <c r="P298">
        <v>-12.5</v>
      </c>
      <c r="Q298">
        <v>-25.24</v>
      </c>
      <c r="R298" s="130"/>
      <c r="S298">
        <v>60.59</v>
      </c>
      <c r="T298" s="130"/>
      <c r="X298" s="130"/>
    </row>
    <row r="299" spans="1:24" x14ac:dyDescent="0.3">
      <c r="A299" s="130" t="s">
        <v>511</v>
      </c>
      <c r="B299">
        <v>297</v>
      </c>
      <c r="C299" s="130" t="s">
        <v>898</v>
      </c>
      <c r="D299" s="130" t="s">
        <v>6</v>
      </c>
      <c r="E299">
        <v>149</v>
      </c>
      <c r="F299">
        <v>11.19</v>
      </c>
      <c r="G299">
        <v>2846800</v>
      </c>
      <c r="H299">
        <v>419619</v>
      </c>
      <c r="I299">
        <v>105262</v>
      </c>
      <c r="J299">
        <v>679.01</v>
      </c>
      <c r="K299" s="130" t="s">
        <v>3248</v>
      </c>
      <c r="M299" s="130"/>
      <c r="N299">
        <v>0.24</v>
      </c>
      <c r="O299">
        <v>19.57</v>
      </c>
      <c r="P299">
        <v>20.68</v>
      </c>
      <c r="Q299">
        <v>14.95</v>
      </c>
      <c r="R299" s="130"/>
      <c r="S299">
        <v>38.630000000000003</v>
      </c>
      <c r="T299" s="130"/>
      <c r="U299">
        <v>670</v>
      </c>
      <c r="V299">
        <v>611</v>
      </c>
      <c r="W299">
        <v>-19.690000000000001</v>
      </c>
      <c r="X299" s="130"/>
    </row>
    <row r="300" spans="1:24" x14ac:dyDescent="0.3">
      <c r="A300" s="130" t="s">
        <v>510</v>
      </c>
      <c r="B300">
        <v>298</v>
      </c>
      <c r="C300" s="130" t="s">
        <v>889</v>
      </c>
      <c r="D300" s="130" t="s">
        <v>6</v>
      </c>
      <c r="E300">
        <v>24</v>
      </c>
      <c r="F300">
        <v>-0.83</v>
      </c>
      <c r="G300">
        <v>47100</v>
      </c>
      <c r="H300">
        <v>1129</v>
      </c>
      <c r="I300">
        <v>4183</v>
      </c>
      <c r="J300">
        <v>20.2</v>
      </c>
      <c r="K300" s="130" t="s">
        <v>924</v>
      </c>
      <c r="L300">
        <v>0.72</v>
      </c>
      <c r="M300" s="130" t="s">
        <v>916</v>
      </c>
      <c r="N300">
        <v>1.18</v>
      </c>
      <c r="O300">
        <v>14.37</v>
      </c>
      <c r="P300">
        <v>17.579999999999998</v>
      </c>
      <c r="Q300">
        <v>12.49</v>
      </c>
      <c r="R300" s="130" t="s">
        <v>1524</v>
      </c>
      <c r="S300">
        <v>45</v>
      </c>
      <c r="T300" s="130"/>
      <c r="U300">
        <v>433</v>
      </c>
      <c r="V300">
        <v>385</v>
      </c>
      <c r="W300">
        <v>1.27</v>
      </c>
      <c r="X300" s="130"/>
    </row>
    <row r="301" spans="1:24" x14ac:dyDescent="0.3">
      <c r="A301" s="130" t="s">
        <v>509</v>
      </c>
      <c r="B301">
        <v>299</v>
      </c>
      <c r="C301" s="130" t="s">
        <v>889</v>
      </c>
      <c r="D301" s="130" t="s">
        <v>95</v>
      </c>
      <c r="E301">
        <v>0.69</v>
      </c>
      <c r="F301">
        <v>-5.48</v>
      </c>
      <c r="G301">
        <v>4146700</v>
      </c>
      <c r="H301">
        <v>2914</v>
      </c>
      <c r="I301">
        <v>291</v>
      </c>
      <c r="K301" s="130" t="s">
        <v>3249</v>
      </c>
      <c r="M301" s="130"/>
      <c r="N301">
        <v>0</v>
      </c>
      <c r="O301">
        <v>-0.98</v>
      </c>
      <c r="P301">
        <v>-30.69</v>
      </c>
      <c r="Q301">
        <v>3.41</v>
      </c>
      <c r="R301" s="130"/>
      <c r="S301">
        <v>27.68</v>
      </c>
      <c r="T301" s="130"/>
      <c r="X301" s="130"/>
    </row>
    <row r="302" spans="1:24" x14ac:dyDescent="0.3">
      <c r="A302" s="130" t="s">
        <v>508</v>
      </c>
      <c r="B302">
        <v>300</v>
      </c>
      <c r="C302" s="130" t="s">
        <v>889</v>
      </c>
      <c r="D302" s="130" t="s">
        <v>6</v>
      </c>
      <c r="E302">
        <v>20.5</v>
      </c>
      <c r="F302">
        <v>-3.3</v>
      </c>
      <c r="G302">
        <v>15913400</v>
      </c>
      <c r="H302">
        <v>326062</v>
      </c>
      <c r="I302">
        <v>20910</v>
      </c>
      <c r="J302">
        <v>44.6</v>
      </c>
      <c r="K302" s="130" t="s">
        <v>3250</v>
      </c>
      <c r="M302" s="130" t="s">
        <v>1021</v>
      </c>
      <c r="N302">
        <v>0.46</v>
      </c>
      <c r="O302">
        <v>7.17</v>
      </c>
      <c r="P302">
        <v>14.35</v>
      </c>
      <c r="Q302">
        <v>10.28</v>
      </c>
      <c r="R302" s="130" t="s">
        <v>2381</v>
      </c>
      <c r="S302">
        <v>41.22</v>
      </c>
      <c r="T302" s="130"/>
      <c r="U302">
        <v>675</v>
      </c>
      <c r="V302">
        <v>766</v>
      </c>
      <c r="W302">
        <v>-0.02</v>
      </c>
      <c r="X302" s="130"/>
    </row>
    <row r="303" spans="1:24" x14ac:dyDescent="0.3">
      <c r="A303" s="130" t="s">
        <v>507</v>
      </c>
      <c r="B303">
        <v>301</v>
      </c>
      <c r="C303" s="130" t="s">
        <v>889</v>
      </c>
      <c r="D303" s="130" t="s">
        <v>6</v>
      </c>
      <c r="E303">
        <v>2.4</v>
      </c>
      <c r="F303">
        <v>7.14</v>
      </c>
      <c r="G303">
        <v>14676700</v>
      </c>
      <c r="H303">
        <v>34504</v>
      </c>
      <c r="I303">
        <v>864</v>
      </c>
      <c r="K303" s="130" t="s">
        <v>2900</v>
      </c>
      <c r="M303" s="130"/>
      <c r="N303">
        <v>0</v>
      </c>
      <c r="O303">
        <v>-4.2</v>
      </c>
      <c r="P303">
        <v>-20.92</v>
      </c>
      <c r="Q303">
        <v>-6.19</v>
      </c>
      <c r="R303" s="130"/>
      <c r="S303">
        <v>46.56</v>
      </c>
      <c r="T303" s="130"/>
      <c r="X303" s="130"/>
    </row>
    <row r="304" spans="1:24" x14ac:dyDescent="0.3">
      <c r="A304" s="130" t="s">
        <v>506</v>
      </c>
      <c r="B304">
        <v>302</v>
      </c>
      <c r="C304" s="130" t="s">
        <v>889</v>
      </c>
      <c r="D304" s="130" t="s">
        <v>6</v>
      </c>
      <c r="E304">
        <v>3.58</v>
      </c>
      <c r="F304">
        <v>-1.65</v>
      </c>
      <c r="G304">
        <v>1895400</v>
      </c>
      <c r="H304">
        <v>6827</v>
      </c>
      <c r="I304">
        <v>3150</v>
      </c>
      <c r="J304">
        <v>11.53</v>
      </c>
      <c r="K304" s="130" t="s">
        <v>2372</v>
      </c>
      <c r="M304" s="130" t="s">
        <v>906</v>
      </c>
      <c r="N304">
        <v>0.31</v>
      </c>
      <c r="O304">
        <v>20.96</v>
      </c>
      <c r="P304">
        <v>25.48</v>
      </c>
      <c r="Q304">
        <v>20.88</v>
      </c>
      <c r="R304" s="130" t="s">
        <v>1094</v>
      </c>
      <c r="S304">
        <v>72.569999999999993</v>
      </c>
      <c r="T304" s="130"/>
      <c r="U304">
        <v>216</v>
      </c>
      <c r="V304">
        <v>185</v>
      </c>
      <c r="W304">
        <v>1.41</v>
      </c>
      <c r="X304" s="130"/>
    </row>
    <row r="305" spans="1:24" x14ac:dyDescent="0.3">
      <c r="A305" s="130" t="s">
        <v>505</v>
      </c>
      <c r="B305">
        <v>303</v>
      </c>
      <c r="C305" s="130" t="s">
        <v>889</v>
      </c>
      <c r="D305" s="130" t="s">
        <v>6</v>
      </c>
      <c r="E305">
        <v>1.74</v>
      </c>
      <c r="F305">
        <v>2.35</v>
      </c>
      <c r="G305">
        <v>482800</v>
      </c>
      <c r="H305">
        <v>837</v>
      </c>
      <c r="I305">
        <v>484</v>
      </c>
      <c r="K305" s="130" t="s">
        <v>1728</v>
      </c>
      <c r="M305" s="130"/>
      <c r="N305">
        <v>0</v>
      </c>
      <c r="O305">
        <v>-10.61</v>
      </c>
      <c r="P305">
        <v>-22.4</v>
      </c>
      <c r="Q305">
        <v>-13.42</v>
      </c>
      <c r="R305" s="130"/>
      <c r="S305">
        <v>31.62</v>
      </c>
      <c r="T305" s="130"/>
      <c r="X305" s="130"/>
    </row>
    <row r="306" spans="1:24" x14ac:dyDescent="0.3">
      <c r="A306" s="130" t="s">
        <v>504</v>
      </c>
      <c r="B306">
        <v>304</v>
      </c>
      <c r="C306" s="130" t="s">
        <v>898</v>
      </c>
      <c r="D306" s="130" t="s">
        <v>6</v>
      </c>
      <c r="E306">
        <v>143</v>
      </c>
      <c r="F306">
        <v>0.35</v>
      </c>
      <c r="G306">
        <v>24845300</v>
      </c>
      <c r="H306">
        <v>3552557</v>
      </c>
      <c r="I306">
        <v>338814</v>
      </c>
      <c r="J306">
        <v>8.18</v>
      </c>
      <c r="K306" s="130" t="s">
        <v>1050</v>
      </c>
      <c r="M306" s="130" t="s">
        <v>952</v>
      </c>
      <c r="N306">
        <v>17.48</v>
      </c>
      <c r="O306">
        <v>1.93</v>
      </c>
      <c r="P306">
        <v>9.49</v>
      </c>
      <c r="Q306">
        <v>16.649999999999999</v>
      </c>
      <c r="R306" s="130" t="s">
        <v>3251</v>
      </c>
      <c r="S306">
        <v>79.599999999999994</v>
      </c>
      <c r="T306" s="130"/>
      <c r="U306">
        <v>387</v>
      </c>
      <c r="V306">
        <v>609</v>
      </c>
      <c r="W306">
        <v>-545.33000000000004</v>
      </c>
      <c r="X306" s="130"/>
    </row>
    <row r="307" spans="1:24" x14ac:dyDescent="0.3">
      <c r="A307" s="130" t="s">
        <v>503</v>
      </c>
      <c r="B307">
        <v>305</v>
      </c>
      <c r="C307" s="130" t="s">
        <v>889</v>
      </c>
      <c r="D307" s="130" t="s">
        <v>6</v>
      </c>
      <c r="E307">
        <v>3.86</v>
      </c>
      <c r="F307">
        <v>0</v>
      </c>
      <c r="G307">
        <v>95500</v>
      </c>
      <c r="H307">
        <v>369</v>
      </c>
      <c r="I307">
        <v>2316</v>
      </c>
      <c r="K307" s="130" t="s">
        <v>1044</v>
      </c>
      <c r="M307" s="130"/>
      <c r="N307">
        <v>0</v>
      </c>
      <c r="O307">
        <v>-0.06</v>
      </c>
      <c r="P307">
        <v>-10.57</v>
      </c>
      <c r="Q307">
        <v>-0.17</v>
      </c>
      <c r="R307" s="130"/>
      <c r="S307">
        <v>37.590000000000003</v>
      </c>
      <c r="T307" s="130"/>
      <c r="X307" s="130"/>
    </row>
    <row r="308" spans="1:24" x14ac:dyDescent="0.3">
      <c r="A308" s="130" t="s">
        <v>502</v>
      </c>
      <c r="B308">
        <v>306</v>
      </c>
      <c r="C308" s="130" t="s">
        <v>889</v>
      </c>
      <c r="D308" s="130" t="s">
        <v>235</v>
      </c>
      <c r="E308">
        <v>0.18</v>
      </c>
      <c r="F308">
        <v>0</v>
      </c>
      <c r="G308">
        <v>0</v>
      </c>
      <c r="H308">
        <v>0</v>
      </c>
      <c r="I308">
        <v>158</v>
      </c>
      <c r="K308" s="130" t="s">
        <v>1028</v>
      </c>
      <c r="L308">
        <v>3.23</v>
      </c>
      <c r="M308" s="130"/>
      <c r="N308">
        <v>0</v>
      </c>
      <c r="O308">
        <v>-5.76</v>
      </c>
      <c r="P308">
        <v>-37.979999999999997</v>
      </c>
      <c r="Q308">
        <v>-73.650000000000006</v>
      </c>
      <c r="R308" s="130"/>
      <c r="S308">
        <v>50.17</v>
      </c>
      <c r="T308" s="130"/>
      <c r="X308" s="130"/>
    </row>
    <row r="309" spans="1:24" x14ac:dyDescent="0.3">
      <c r="A309" s="130" t="s">
        <v>501</v>
      </c>
      <c r="B309">
        <v>307</v>
      </c>
      <c r="C309" s="130" t="s">
        <v>889</v>
      </c>
      <c r="D309" s="130" t="s">
        <v>6</v>
      </c>
      <c r="E309">
        <v>8.35</v>
      </c>
      <c r="F309">
        <v>0.6</v>
      </c>
      <c r="G309">
        <v>131500</v>
      </c>
      <c r="H309">
        <v>1093</v>
      </c>
      <c r="I309">
        <v>2088</v>
      </c>
      <c r="J309">
        <v>10.88</v>
      </c>
      <c r="K309" s="130" t="s">
        <v>996</v>
      </c>
      <c r="M309" s="130" t="s">
        <v>976</v>
      </c>
      <c r="N309">
        <v>0.76</v>
      </c>
      <c r="O309">
        <v>5.29</v>
      </c>
      <c r="P309">
        <v>8.9700000000000006</v>
      </c>
      <c r="Q309">
        <v>8.98</v>
      </c>
      <c r="R309" s="130" t="s">
        <v>2282</v>
      </c>
      <c r="S309">
        <v>26.5</v>
      </c>
      <c r="T309" s="130"/>
      <c r="U309">
        <v>455</v>
      </c>
      <c r="V309">
        <v>507</v>
      </c>
      <c r="W309">
        <v>1.62</v>
      </c>
      <c r="X309" s="130"/>
    </row>
    <row r="310" spans="1:24" x14ac:dyDescent="0.3">
      <c r="A310" s="130" t="s">
        <v>500</v>
      </c>
      <c r="B310">
        <v>308</v>
      </c>
      <c r="C310" s="130" t="s">
        <v>889</v>
      </c>
      <c r="D310" s="130" t="s">
        <v>6</v>
      </c>
      <c r="E310">
        <v>85</v>
      </c>
      <c r="F310">
        <v>1.19</v>
      </c>
      <c r="G310">
        <v>13299400</v>
      </c>
      <c r="H310">
        <v>1135699</v>
      </c>
      <c r="I310">
        <v>100435</v>
      </c>
      <c r="J310">
        <v>47.55</v>
      </c>
      <c r="K310" s="130" t="s">
        <v>3252</v>
      </c>
      <c r="M310" s="130" t="s">
        <v>897</v>
      </c>
      <c r="N310">
        <v>1.78</v>
      </c>
      <c r="O310">
        <v>12.72</v>
      </c>
      <c r="P310">
        <v>17.37</v>
      </c>
      <c r="Q310">
        <v>15.91</v>
      </c>
      <c r="R310" s="130" t="s">
        <v>995</v>
      </c>
      <c r="S310">
        <v>58.02</v>
      </c>
      <c r="T310" s="130"/>
      <c r="U310">
        <v>627</v>
      </c>
      <c r="V310">
        <v>611</v>
      </c>
      <c r="W310">
        <v>-3.47</v>
      </c>
      <c r="X310" s="130"/>
    </row>
    <row r="311" spans="1:24" x14ac:dyDescent="0.3">
      <c r="A311" s="130" t="s">
        <v>499</v>
      </c>
      <c r="B311">
        <v>309</v>
      </c>
      <c r="C311" s="130" t="s">
        <v>898</v>
      </c>
      <c r="D311" s="130" t="s">
        <v>6</v>
      </c>
      <c r="E311">
        <v>1.04</v>
      </c>
      <c r="F311">
        <v>0.97</v>
      </c>
      <c r="G311">
        <v>974100</v>
      </c>
      <c r="H311">
        <v>1011</v>
      </c>
      <c r="I311">
        <v>707</v>
      </c>
      <c r="K311" s="130" t="s">
        <v>965</v>
      </c>
      <c r="M311" s="130"/>
      <c r="N311">
        <v>0</v>
      </c>
      <c r="O311">
        <v>0.12</v>
      </c>
      <c r="P311">
        <v>-1.08</v>
      </c>
      <c r="Q311">
        <v>0.35</v>
      </c>
      <c r="R311" s="130" t="s">
        <v>1051</v>
      </c>
      <c r="S311">
        <v>29.23</v>
      </c>
      <c r="T311" s="130"/>
      <c r="X311" s="130"/>
    </row>
    <row r="312" spans="1:24" x14ac:dyDescent="0.3">
      <c r="A312" s="130" t="s">
        <v>498</v>
      </c>
      <c r="B312">
        <v>310</v>
      </c>
      <c r="C312" s="130" t="s">
        <v>898</v>
      </c>
      <c r="D312" s="130" t="s">
        <v>6</v>
      </c>
      <c r="E312">
        <v>84.5</v>
      </c>
      <c r="F312">
        <v>-0.88</v>
      </c>
      <c r="G312">
        <v>600</v>
      </c>
      <c r="H312">
        <v>50</v>
      </c>
      <c r="I312">
        <v>1638</v>
      </c>
      <c r="J312">
        <v>52.4</v>
      </c>
      <c r="K312" s="130" t="s">
        <v>3253</v>
      </c>
      <c r="L312">
        <v>0.25</v>
      </c>
      <c r="M312" s="130"/>
      <c r="N312">
        <v>1.61</v>
      </c>
      <c r="O312">
        <v>7.02</v>
      </c>
      <c r="P312">
        <v>6.53</v>
      </c>
      <c r="Q312">
        <v>4.82</v>
      </c>
      <c r="R312" s="130"/>
      <c r="S312">
        <v>35.94</v>
      </c>
      <c r="T312" s="130"/>
      <c r="U312">
        <v>899</v>
      </c>
      <c r="V312">
        <v>793</v>
      </c>
      <c r="W312">
        <v>-0.57999999999999996</v>
      </c>
      <c r="X312" s="130"/>
    </row>
    <row r="313" spans="1:24" x14ac:dyDescent="0.3">
      <c r="A313" s="130" t="s">
        <v>834</v>
      </c>
      <c r="B313">
        <v>311</v>
      </c>
      <c r="C313" s="130" t="s">
        <v>892</v>
      </c>
      <c r="D313" s="130" t="s">
        <v>6</v>
      </c>
      <c r="E313">
        <v>30</v>
      </c>
      <c r="F313">
        <v>3.45</v>
      </c>
      <c r="G313">
        <v>6096600</v>
      </c>
      <c r="H313">
        <v>179340</v>
      </c>
      <c r="I313">
        <v>52277</v>
      </c>
      <c r="J313">
        <v>50.09</v>
      </c>
      <c r="K313" s="130" t="s">
        <v>3174</v>
      </c>
      <c r="M313" s="130" t="s">
        <v>997</v>
      </c>
      <c r="N313">
        <v>0.59</v>
      </c>
      <c r="O313">
        <v>9.68</v>
      </c>
      <c r="P313">
        <v>17.07</v>
      </c>
      <c r="Q313">
        <v>4.58</v>
      </c>
      <c r="R313" s="130" t="s">
        <v>1050</v>
      </c>
      <c r="S313">
        <v>26.82</v>
      </c>
      <c r="T313" s="130"/>
      <c r="U313">
        <v>639</v>
      </c>
      <c r="V313">
        <v>694</v>
      </c>
      <c r="X313" s="130"/>
    </row>
    <row r="314" spans="1:24" x14ac:dyDescent="0.3">
      <c r="A314" s="130" t="s">
        <v>497</v>
      </c>
      <c r="B314">
        <v>312</v>
      </c>
      <c r="C314" s="130" t="s">
        <v>889</v>
      </c>
      <c r="D314" s="130" t="s">
        <v>6</v>
      </c>
      <c r="E314">
        <v>6.75</v>
      </c>
      <c r="F314">
        <v>4.6500000000000004</v>
      </c>
      <c r="G314">
        <v>66215600</v>
      </c>
      <c r="H314">
        <v>440321</v>
      </c>
      <c r="I314">
        <v>13444</v>
      </c>
      <c r="J314">
        <v>6.71</v>
      </c>
      <c r="K314" s="130" t="s">
        <v>918</v>
      </c>
      <c r="M314" s="130" t="s">
        <v>891</v>
      </c>
      <c r="N314">
        <v>0.98</v>
      </c>
      <c r="O314">
        <v>12.16</v>
      </c>
      <c r="P314">
        <v>30.07</v>
      </c>
      <c r="Q314">
        <v>36.450000000000003</v>
      </c>
      <c r="R314" s="130" t="s">
        <v>3254</v>
      </c>
      <c r="S314">
        <v>65.02</v>
      </c>
      <c r="T314" s="130"/>
      <c r="U314">
        <v>92</v>
      </c>
      <c r="V314">
        <v>193</v>
      </c>
      <c r="W314">
        <v>0.38</v>
      </c>
      <c r="X314" s="130"/>
    </row>
    <row r="315" spans="1:24" x14ac:dyDescent="0.3">
      <c r="A315" s="130" t="s">
        <v>496</v>
      </c>
      <c r="B315">
        <v>313</v>
      </c>
      <c r="C315" s="130" t="s">
        <v>889</v>
      </c>
      <c r="D315" s="130" t="s">
        <v>6</v>
      </c>
      <c r="E315">
        <v>0.61</v>
      </c>
      <c r="F315">
        <v>1.67</v>
      </c>
      <c r="G315">
        <v>22716600</v>
      </c>
      <c r="H315">
        <v>13803</v>
      </c>
      <c r="I315">
        <v>1885</v>
      </c>
      <c r="J315">
        <v>20.93</v>
      </c>
      <c r="K315" s="130" t="s">
        <v>1047</v>
      </c>
      <c r="M315" s="130" t="s">
        <v>919</v>
      </c>
      <c r="N315">
        <v>0.03</v>
      </c>
      <c r="O315">
        <v>9.48</v>
      </c>
      <c r="P315">
        <v>8.2100000000000009</v>
      </c>
      <c r="Q315">
        <v>10.6</v>
      </c>
      <c r="R315" s="130" t="s">
        <v>3255</v>
      </c>
      <c r="S315">
        <v>47</v>
      </c>
      <c r="T315" s="130"/>
      <c r="U315">
        <v>661</v>
      </c>
      <c r="V315">
        <v>514</v>
      </c>
      <c r="W315">
        <v>0.05</v>
      </c>
      <c r="X315" s="130"/>
    </row>
    <row r="316" spans="1:24" x14ac:dyDescent="0.3">
      <c r="A316" s="130" t="s">
        <v>835</v>
      </c>
      <c r="B316">
        <v>314</v>
      </c>
      <c r="C316" s="130" t="s">
        <v>892</v>
      </c>
      <c r="D316" s="130" t="s">
        <v>6</v>
      </c>
      <c r="E316">
        <v>10.3</v>
      </c>
      <c r="F316">
        <v>-1.9</v>
      </c>
      <c r="G316">
        <v>2115800</v>
      </c>
      <c r="H316">
        <v>21931</v>
      </c>
      <c r="I316">
        <v>6180</v>
      </c>
      <c r="J316">
        <v>48.18</v>
      </c>
      <c r="K316" s="130" t="s">
        <v>3256</v>
      </c>
      <c r="M316" s="130" t="s">
        <v>949</v>
      </c>
      <c r="N316">
        <v>0.21</v>
      </c>
      <c r="O316">
        <v>17.309999999999999</v>
      </c>
      <c r="P316">
        <v>18.2</v>
      </c>
      <c r="Q316">
        <v>16.45</v>
      </c>
      <c r="R316" s="130" t="s">
        <v>1077</v>
      </c>
      <c r="S316">
        <v>34.200000000000003</v>
      </c>
      <c r="T316" s="130"/>
      <c r="U316">
        <v>617</v>
      </c>
      <c r="V316">
        <v>546</v>
      </c>
      <c r="X316" s="130"/>
    </row>
    <row r="317" spans="1:24" x14ac:dyDescent="0.3">
      <c r="A317" s="130" t="s">
        <v>836</v>
      </c>
      <c r="B317">
        <v>315</v>
      </c>
      <c r="C317" s="130" t="s">
        <v>892</v>
      </c>
      <c r="D317" s="130" t="s">
        <v>6</v>
      </c>
      <c r="E317">
        <v>3.74</v>
      </c>
      <c r="F317">
        <v>-2.6</v>
      </c>
      <c r="G317">
        <v>863700</v>
      </c>
      <c r="H317">
        <v>3250</v>
      </c>
      <c r="I317">
        <v>860</v>
      </c>
      <c r="J317">
        <v>33.270000000000003</v>
      </c>
      <c r="K317" s="130" t="s">
        <v>3257</v>
      </c>
      <c r="L317">
        <v>1.37</v>
      </c>
      <c r="M317" s="130" t="s">
        <v>896</v>
      </c>
      <c r="N317">
        <v>0.11</v>
      </c>
      <c r="O317">
        <v>9.5399999999999991</v>
      </c>
      <c r="P317">
        <v>18.829999999999998</v>
      </c>
      <c r="Q317">
        <v>2.81</v>
      </c>
      <c r="R317" s="130" t="s">
        <v>977</v>
      </c>
      <c r="S317">
        <v>26.22</v>
      </c>
      <c r="T317" s="130"/>
      <c r="U317">
        <v>542</v>
      </c>
      <c r="V317">
        <v>628</v>
      </c>
      <c r="X317" s="130"/>
    </row>
    <row r="318" spans="1:24" x14ac:dyDescent="0.3">
      <c r="A318" s="130" t="s">
        <v>495</v>
      </c>
      <c r="B318">
        <v>316</v>
      </c>
      <c r="C318" s="130" t="s">
        <v>898</v>
      </c>
      <c r="D318" s="130" t="s">
        <v>95</v>
      </c>
      <c r="E318">
        <v>1.07</v>
      </c>
      <c r="F318">
        <v>0</v>
      </c>
      <c r="G318">
        <v>616200</v>
      </c>
      <c r="H318">
        <v>656</v>
      </c>
      <c r="I318">
        <v>1605</v>
      </c>
      <c r="K318" s="130" t="s">
        <v>3258</v>
      </c>
      <c r="M318" s="130"/>
      <c r="N318">
        <v>0</v>
      </c>
      <c r="O318">
        <v>-3.51</v>
      </c>
      <c r="P318">
        <v>-44.59</v>
      </c>
      <c r="Q318">
        <v>-5.6</v>
      </c>
      <c r="R318" s="130"/>
      <c r="S318">
        <v>41.62</v>
      </c>
      <c r="T318" s="130"/>
      <c r="X318" s="130"/>
    </row>
    <row r="319" spans="1:24" x14ac:dyDescent="0.3">
      <c r="A319" s="130" t="s">
        <v>494</v>
      </c>
      <c r="B319">
        <v>317</v>
      </c>
      <c r="C319" s="130" t="s">
        <v>889</v>
      </c>
      <c r="D319" s="130" t="s">
        <v>6</v>
      </c>
      <c r="E319">
        <v>65.25</v>
      </c>
      <c r="F319">
        <v>3.57</v>
      </c>
      <c r="G319">
        <v>12652600</v>
      </c>
      <c r="H319">
        <v>818063</v>
      </c>
      <c r="I319">
        <v>55251</v>
      </c>
      <c r="J319">
        <v>10.23</v>
      </c>
      <c r="K319" s="130" t="s">
        <v>1732</v>
      </c>
      <c r="M319" s="130" t="s">
        <v>999</v>
      </c>
      <c r="N319">
        <v>6.38</v>
      </c>
      <c r="O319">
        <v>2.77</v>
      </c>
      <c r="P319">
        <v>11.5</v>
      </c>
      <c r="Q319">
        <v>20.69</v>
      </c>
      <c r="R319" s="130" t="s">
        <v>1726</v>
      </c>
      <c r="S319">
        <v>92.68</v>
      </c>
      <c r="T319" s="130"/>
      <c r="U319">
        <v>366</v>
      </c>
      <c r="V319">
        <v>606</v>
      </c>
      <c r="W319">
        <v>0.54</v>
      </c>
      <c r="X319" s="130"/>
    </row>
    <row r="320" spans="1:24" x14ac:dyDescent="0.3">
      <c r="A320" s="130" t="s">
        <v>493</v>
      </c>
      <c r="B320">
        <v>318</v>
      </c>
      <c r="C320" s="130" t="s">
        <v>889</v>
      </c>
      <c r="D320" s="130" t="s">
        <v>6</v>
      </c>
      <c r="E320">
        <v>0.99</v>
      </c>
      <c r="F320">
        <v>-1</v>
      </c>
      <c r="G320">
        <v>14198500</v>
      </c>
      <c r="H320">
        <v>14157</v>
      </c>
      <c r="I320">
        <v>848</v>
      </c>
      <c r="K320" s="130" t="s">
        <v>3258</v>
      </c>
      <c r="M320" s="130"/>
      <c r="N320">
        <v>0</v>
      </c>
      <c r="O320">
        <v>-3.52</v>
      </c>
      <c r="P320">
        <v>-10.71</v>
      </c>
      <c r="Q320">
        <v>-2.75</v>
      </c>
      <c r="R320" s="130"/>
      <c r="S320">
        <v>64.260000000000005</v>
      </c>
      <c r="T320" s="130"/>
      <c r="X320" s="130"/>
    </row>
    <row r="321" spans="1:24" x14ac:dyDescent="0.3">
      <c r="A321" s="130" t="s">
        <v>492</v>
      </c>
      <c r="B321">
        <v>319</v>
      </c>
      <c r="C321" s="130" t="s">
        <v>889</v>
      </c>
      <c r="D321" s="130" t="s">
        <v>6</v>
      </c>
      <c r="E321">
        <v>3.7</v>
      </c>
      <c r="F321">
        <v>1.0900000000000001</v>
      </c>
      <c r="G321">
        <v>7880200</v>
      </c>
      <c r="H321">
        <v>29411</v>
      </c>
      <c r="I321">
        <v>16318</v>
      </c>
      <c r="J321">
        <v>26.36</v>
      </c>
      <c r="K321" s="130" t="s">
        <v>1086</v>
      </c>
      <c r="M321" s="130"/>
      <c r="N321">
        <v>0.14000000000000001</v>
      </c>
      <c r="O321">
        <v>2.74</v>
      </c>
      <c r="P321">
        <v>3.19</v>
      </c>
      <c r="Q321">
        <v>5.71</v>
      </c>
      <c r="R321" s="130"/>
      <c r="S321">
        <v>27.81</v>
      </c>
      <c r="T321" s="130"/>
      <c r="U321">
        <v>866</v>
      </c>
      <c r="V321">
        <v>870</v>
      </c>
      <c r="W321">
        <v>2</v>
      </c>
      <c r="X321" s="130"/>
    </row>
    <row r="322" spans="1:24" x14ac:dyDescent="0.3">
      <c r="A322" s="130" t="s">
        <v>491</v>
      </c>
      <c r="B322">
        <v>320</v>
      </c>
      <c r="C322" s="130" t="s">
        <v>889</v>
      </c>
      <c r="D322" s="130" t="s">
        <v>6</v>
      </c>
      <c r="E322">
        <v>13.8</v>
      </c>
      <c r="F322">
        <v>2.2200000000000002</v>
      </c>
      <c r="G322">
        <v>50282400</v>
      </c>
      <c r="H322">
        <v>691266</v>
      </c>
      <c r="I322">
        <v>192870</v>
      </c>
      <c r="J322">
        <v>9.6</v>
      </c>
      <c r="K322" s="130" t="s">
        <v>959</v>
      </c>
      <c r="M322" s="130" t="s">
        <v>944</v>
      </c>
      <c r="N322">
        <v>1.44</v>
      </c>
      <c r="O322">
        <v>1.53</v>
      </c>
      <c r="P322">
        <v>5.8</v>
      </c>
      <c r="Q322">
        <v>18.239999999999998</v>
      </c>
      <c r="R322" s="130" t="s">
        <v>2375</v>
      </c>
      <c r="S322">
        <v>44.93</v>
      </c>
      <c r="T322" s="130"/>
      <c r="U322">
        <v>521</v>
      </c>
      <c r="V322">
        <v>645</v>
      </c>
      <c r="W322">
        <v>3.06</v>
      </c>
      <c r="X322" s="130"/>
    </row>
    <row r="323" spans="1:24" x14ac:dyDescent="0.3">
      <c r="A323" s="130" t="s">
        <v>490</v>
      </c>
      <c r="B323">
        <v>321</v>
      </c>
      <c r="C323" s="130" t="s">
        <v>889</v>
      </c>
      <c r="D323" s="130" t="s">
        <v>6</v>
      </c>
      <c r="E323">
        <v>61.25</v>
      </c>
      <c r="F323">
        <v>1.66</v>
      </c>
      <c r="G323">
        <v>8413700</v>
      </c>
      <c r="H323">
        <v>517424</v>
      </c>
      <c r="I323">
        <v>157923</v>
      </c>
      <c r="J323">
        <v>26.31</v>
      </c>
      <c r="K323" s="130" t="s">
        <v>3259</v>
      </c>
      <c r="M323" s="130" t="s">
        <v>1014</v>
      </c>
      <c r="N323">
        <v>2.31</v>
      </c>
      <c r="O323">
        <v>10.7</v>
      </c>
      <c r="P323">
        <v>25.33</v>
      </c>
      <c r="Q323">
        <v>29.28</v>
      </c>
      <c r="R323" s="130" t="s">
        <v>929</v>
      </c>
      <c r="S323">
        <v>40.450000000000003</v>
      </c>
      <c r="T323" s="130"/>
      <c r="U323">
        <v>438</v>
      </c>
      <c r="V323">
        <v>540</v>
      </c>
      <c r="W323">
        <v>0.92</v>
      </c>
      <c r="X323" s="130"/>
    </row>
    <row r="324" spans="1:24" x14ac:dyDescent="0.3">
      <c r="A324" s="130" t="s">
        <v>489</v>
      </c>
      <c r="B324">
        <v>322</v>
      </c>
      <c r="C324" s="130" t="s">
        <v>889</v>
      </c>
      <c r="D324" s="130" t="s">
        <v>6</v>
      </c>
      <c r="E324">
        <v>5</v>
      </c>
      <c r="F324">
        <v>0</v>
      </c>
      <c r="G324">
        <v>164400</v>
      </c>
      <c r="H324">
        <v>821</v>
      </c>
      <c r="I324">
        <v>19300</v>
      </c>
      <c r="K324" s="130" t="s">
        <v>2164</v>
      </c>
      <c r="M324" s="130" t="s">
        <v>913</v>
      </c>
      <c r="N324">
        <v>0</v>
      </c>
      <c r="O324">
        <v>-5.62</v>
      </c>
      <c r="P324">
        <v>-14.33</v>
      </c>
      <c r="Q324">
        <v>-10.7</v>
      </c>
      <c r="R324" s="130" t="s">
        <v>991</v>
      </c>
      <c r="S324">
        <v>20.73</v>
      </c>
      <c r="T324" s="130"/>
      <c r="X324" s="130"/>
    </row>
    <row r="325" spans="1:24" x14ac:dyDescent="0.3">
      <c r="A325" s="130" t="s">
        <v>488</v>
      </c>
      <c r="B325">
        <v>323</v>
      </c>
      <c r="C325" s="130" t="s">
        <v>898</v>
      </c>
      <c r="D325" s="130" t="s">
        <v>6</v>
      </c>
      <c r="E325">
        <v>3.2</v>
      </c>
      <c r="F325">
        <v>3.23</v>
      </c>
      <c r="G325">
        <v>1463700</v>
      </c>
      <c r="H325">
        <v>4637</v>
      </c>
      <c r="I325">
        <v>1376</v>
      </c>
      <c r="J325">
        <v>28.51</v>
      </c>
      <c r="K325" s="130" t="s">
        <v>3239</v>
      </c>
      <c r="M325" s="130" t="s">
        <v>1058</v>
      </c>
      <c r="N325">
        <v>0.11</v>
      </c>
      <c r="O325">
        <v>10.220000000000001</v>
      </c>
      <c r="P325">
        <v>9.94</v>
      </c>
      <c r="Q325">
        <v>10.85</v>
      </c>
      <c r="R325" s="130" t="s">
        <v>2298</v>
      </c>
      <c r="S325">
        <v>33.090000000000003</v>
      </c>
      <c r="T325" s="130"/>
      <c r="U325">
        <v>682</v>
      </c>
      <c r="V325">
        <v>567</v>
      </c>
      <c r="X325" s="130"/>
    </row>
    <row r="326" spans="1:24" x14ac:dyDescent="0.3">
      <c r="A326" s="130" t="s">
        <v>487</v>
      </c>
      <c r="B326">
        <v>324</v>
      </c>
      <c r="C326" s="130" t="s">
        <v>898</v>
      </c>
      <c r="D326" s="130" t="s">
        <v>6</v>
      </c>
      <c r="E326">
        <v>2.52</v>
      </c>
      <c r="F326">
        <v>0.8</v>
      </c>
      <c r="G326">
        <v>435400</v>
      </c>
      <c r="H326">
        <v>1095</v>
      </c>
      <c r="I326">
        <v>1730</v>
      </c>
      <c r="J326">
        <v>11.33</v>
      </c>
      <c r="K326" s="130" t="s">
        <v>2096</v>
      </c>
      <c r="M326" s="130" t="s">
        <v>888</v>
      </c>
      <c r="N326">
        <v>0.22</v>
      </c>
      <c r="O326">
        <v>15.62</v>
      </c>
      <c r="P326">
        <v>29.42</v>
      </c>
      <c r="Q326">
        <v>15.86</v>
      </c>
      <c r="R326" s="130" t="s">
        <v>1037</v>
      </c>
      <c r="S326">
        <v>41.36</v>
      </c>
      <c r="T326" s="130"/>
      <c r="U326">
        <v>179</v>
      </c>
      <c r="V326">
        <v>218</v>
      </c>
      <c r="X326" s="130"/>
    </row>
    <row r="327" spans="1:24" x14ac:dyDescent="0.3">
      <c r="A327" s="130" t="s">
        <v>486</v>
      </c>
      <c r="B327">
        <v>325</v>
      </c>
      <c r="C327" s="130" t="s">
        <v>898</v>
      </c>
      <c r="D327" s="130" t="s">
        <v>6</v>
      </c>
      <c r="E327">
        <v>240</v>
      </c>
      <c r="F327">
        <v>1.69</v>
      </c>
      <c r="G327">
        <v>4000</v>
      </c>
      <c r="H327">
        <v>960</v>
      </c>
      <c r="I327">
        <v>1440</v>
      </c>
      <c r="J327">
        <v>15.3</v>
      </c>
      <c r="K327" s="130" t="s">
        <v>2385</v>
      </c>
      <c r="M327" s="130" t="s">
        <v>1060</v>
      </c>
      <c r="N327">
        <v>15.69</v>
      </c>
      <c r="O327">
        <v>14.18</v>
      </c>
      <c r="P327">
        <v>13.77</v>
      </c>
      <c r="Q327">
        <v>26.92</v>
      </c>
      <c r="R327" s="130" t="s">
        <v>2288</v>
      </c>
      <c r="S327">
        <v>64.569999999999993</v>
      </c>
      <c r="T327" s="130"/>
      <c r="U327">
        <v>438</v>
      </c>
      <c r="V327">
        <v>312</v>
      </c>
      <c r="W327">
        <v>0.94</v>
      </c>
      <c r="X327" s="130"/>
    </row>
    <row r="328" spans="1:24" x14ac:dyDescent="0.3">
      <c r="A328" s="130" t="s">
        <v>485</v>
      </c>
      <c r="B328">
        <v>326</v>
      </c>
      <c r="C328" s="130" t="s">
        <v>889</v>
      </c>
      <c r="D328" s="130" t="s">
        <v>6</v>
      </c>
      <c r="E328">
        <v>1.62</v>
      </c>
      <c r="F328">
        <v>3.18</v>
      </c>
      <c r="G328">
        <v>9764</v>
      </c>
      <c r="H328">
        <v>1603</v>
      </c>
      <c r="I328">
        <v>2134</v>
      </c>
      <c r="K328" s="130" t="s">
        <v>1079</v>
      </c>
      <c r="M328" s="130"/>
      <c r="N328">
        <v>0</v>
      </c>
      <c r="R328" s="130"/>
      <c r="T328" s="130"/>
      <c r="X328" s="130"/>
    </row>
    <row r="329" spans="1:24" x14ac:dyDescent="0.3">
      <c r="A329" s="130" t="s">
        <v>3260</v>
      </c>
      <c r="B329">
        <v>327</v>
      </c>
      <c r="C329" s="130" t="s">
        <v>3261</v>
      </c>
      <c r="D329" s="130" t="s">
        <v>95</v>
      </c>
      <c r="E329">
        <v>1.68</v>
      </c>
      <c r="F329">
        <v>0</v>
      </c>
      <c r="G329">
        <v>71800</v>
      </c>
      <c r="H329">
        <v>121</v>
      </c>
      <c r="I329">
        <v>2213</v>
      </c>
      <c r="K329" s="130" t="s">
        <v>931</v>
      </c>
      <c r="M329" s="130"/>
      <c r="N329">
        <v>0</v>
      </c>
      <c r="O329">
        <v>-4.1900000000000004</v>
      </c>
      <c r="P329">
        <v>-26.65</v>
      </c>
      <c r="Q329">
        <v>-92.86</v>
      </c>
      <c r="R329" s="130"/>
      <c r="S329">
        <v>13.26</v>
      </c>
      <c r="T329" s="130"/>
      <c r="X329" s="130"/>
    </row>
    <row r="330" spans="1:24" x14ac:dyDescent="0.3">
      <c r="A330" s="130" t="s">
        <v>484</v>
      </c>
      <c r="B330">
        <v>328</v>
      </c>
      <c r="C330" s="130" t="s">
        <v>898</v>
      </c>
      <c r="D330" s="130" t="s">
        <v>6</v>
      </c>
      <c r="E330">
        <v>3.96</v>
      </c>
      <c r="F330">
        <v>-1.49</v>
      </c>
      <c r="G330">
        <v>1432900</v>
      </c>
      <c r="H330">
        <v>5725</v>
      </c>
      <c r="I330">
        <v>1663</v>
      </c>
      <c r="J330">
        <v>19.23</v>
      </c>
      <c r="K330" s="130" t="s">
        <v>2877</v>
      </c>
      <c r="M330" s="130" t="s">
        <v>930</v>
      </c>
      <c r="N330">
        <v>0.19</v>
      </c>
      <c r="O330">
        <v>16.899999999999999</v>
      </c>
      <c r="P330">
        <v>20.86</v>
      </c>
      <c r="Q330">
        <v>15.88</v>
      </c>
      <c r="R330" s="130" t="s">
        <v>966</v>
      </c>
      <c r="S330">
        <v>26.85</v>
      </c>
      <c r="T330" s="130"/>
      <c r="U330">
        <v>409</v>
      </c>
      <c r="V330">
        <v>371</v>
      </c>
      <c r="W330">
        <v>-1.76</v>
      </c>
      <c r="X330" s="130"/>
    </row>
    <row r="331" spans="1:24" x14ac:dyDescent="0.3">
      <c r="A331" s="130" t="s">
        <v>483</v>
      </c>
      <c r="B331">
        <v>329</v>
      </c>
      <c r="C331" s="130" t="s">
        <v>898</v>
      </c>
      <c r="D331" s="130" t="s">
        <v>6</v>
      </c>
      <c r="E331">
        <v>370</v>
      </c>
      <c r="F331">
        <v>-0.27</v>
      </c>
      <c r="G331">
        <v>6500</v>
      </c>
      <c r="H331">
        <v>2415</v>
      </c>
      <c r="I331">
        <v>7326</v>
      </c>
      <c r="J331">
        <v>11.79</v>
      </c>
      <c r="K331" s="130" t="s">
        <v>1029</v>
      </c>
      <c r="M331" s="130" t="s">
        <v>1523</v>
      </c>
      <c r="N331">
        <v>31.54</v>
      </c>
      <c r="O331">
        <v>7.8</v>
      </c>
      <c r="P331">
        <v>8.85</v>
      </c>
      <c r="Q331">
        <v>6.59</v>
      </c>
      <c r="R331" s="130" t="s">
        <v>2397</v>
      </c>
      <c r="S331">
        <v>29.5</v>
      </c>
      <c r="T331" s="130"/>
      <c r="U331">
        <v>484</v>
      </c>
      <c r="V331">
        <v>427</v>
      </c>
      <c r="W331">
        <v>0.16</v>
      </c>
      <c r="X331" s="130"/>
    </row>
    <row r="332" spans="1:24" x14ac:dyDescent="0.3">
      <c r="A332" s="130" t="s">
        <v>482</v>
      </c>
      <c r="B332">
        <v>330</v>
      </c>
      <c r="C332" s="130" t="s">
        <v>889</v>
      </c>
      <c r="D332" s="130" t="s">
        <v>6</v>
      </c>
      <c r="E332">
        <v>2.04</v>
      </c>
      <c r="F332">
        <v>0.99</v>
      </c>
      <c r="G332">
        <v>39400</v>
      </c>
      <c r="H332">
        <v>80</v>
      </c>
      <c r="I332">
        <v>1004</v>
      </c>
      <c r="J332">
        <v>40.06</v>
      </c>
      <c r="K332" s="130" t="s">
        <v>1014</v>
      </c>
      <c r="M332" s="130" t="s">
        <v>902</v>
      </c>
      <c r="N332">
        <v>0.05</v>
      </c>
      <c r="O332">
        <v>2.21</v>
      </c>
      <c r="P332">
        <v>2.2000000000000002</v>
      </c>
      <c r="Q332">
        <v>0.55000000000000004</v>
      </c>
      <c r="R332" s="130" t="s">
        <v>909</v>
      </c>
      <c r="S332">
        <v>36.08</v>
      </c>
      <c r="T332" s="130"/>
      <c r="U332">
        <v>971</v>
      </c>
      <c r="V332">
        <v>977</v>
      </c>
      <c r="W332">
        <v>2.95</v>
      </c>
      <c r="X332" s="130"/>
    </row>
    <row r="333" spans="1:24" x14ac:dyDescent="0.3">
      <c r="A333" s="130" t="s">
        <v>481</v>
      </c>
      <c r="B333">
        <v>331</v>
      </c>
      <c r="C333" s="130" t="s">
        <v>889</v>
      </c>
      <c r="D333" s="130" t="s">
        <v>6</v>
      </c>
      <c r="E333">
        <v>10</v>
      </c>
      <c r="F333">
        <v>5.26</v>
      </c>
      <c r="G333">
        <v>3806400</v>
      </c>
      <c r="H333">
        <v>37687</v>
      </c>
      <c r="I333">
        <v>9250</v>
      </c>
      <c r="J333">
        <v>6.6</v>
      </c>
      <c r="K333" s="130" t="s">
        <v>903</v>
      </c>
      <c r="M333" s="130" t="s">
        <v>957</v>
      </c>
      <c r="N333">
        <v>1.51</v>
      </c>
      <c r="O333">
        <v>13.98</v>
      </c>
      <c r="P333">
        <v>18.64</v>
      </c>
      <c r="Q333">
        <v>20.98</v>
      </c>
      <c r="R333" s="130" t="s">
        <v>2904</v>
      </c>
      <c r="S333">
        <v>31.61</v>
      </c>
      <c r="T333" s="130"/>
      <c r="U333">
        <v>174</v>
      </c>
      <c r="V333">
        <v>149</v>
      </c>
      <c r="W333">
        <v>0.25</v>
      </c>
      <c r="X333" s="130"/>
    </row>
    <row r="334" spans="1:24" x14ac:dyDescent="0.3">
      <c r="A334" s="130" t="s">
        <v>480</v>
      </c>
      <c r="B334">
        <v>332</v>
      </c>
      <c r="C334" s="130" t="s">
        <v>889</v>
      </c>
      <c r="D334" s="130" t="s">
        <v>6</v>
      </c>
      <c r="E334">
        <v>17</v>
      </c>
      <c r="F334">
        <v>0</v>
      </c>
      <c r="G334">
        <v>4113300</v>
      </c>
      <c r="H334">
        <v>69071</v>
      </c>
      <c r="I334">
        <v>8925</v>
      </c>
      <c r="J334">
        <v>6.76</v>
      </c>
      <c r="K334" s="130" t="s">
        <v>1097</v>
      </c>
      <c r="M334" s="130" t="s">
        <v>897</v>
      </c>
      <c r="N334">
        <v>2.5</v>
      </c>
      <c r="O334">
        <v>31.29</v>
      </c>
      <c r="P334">
        <v>25.74</v>
      </c>
      <c r="Q334">
        <v>18.059999999999999</v>
      </c>
      <c r="R334" s="130" t="s">
        <v>910</v>
      </c>
      <c r="S334">
        <v>24.48</v>
      </c>
      <c r="T334" s="130"/>
      <c r="U334">
        <v>116</v>
      </c>
      <c r="V334">
        <v>55</v>
      </c>
      <c r="W334">
        <v>0.25</v>
      </c>
      <c r="X334" s="130"/>
    </row>
    <row r="335" spans="1:24" x14ac:dyDescent="0.3">
      <c r="A335" s="130" t="s">
        <v>479</v>
      </c>
      <c r="B335">
        <v>333</v>
      </c>
      <c r="C335" s="130" t="s">
        <v>889</v>
      </c>
      <c r="D335" s="130" t="s">
        <v>6</v>
      </c>
      <c r="E335">
        <v>1.4</v>
      </c>
      <c r="F335">
        <v>0.72</v>
      </c>
      <c r="G335">
        <v>120400</v>
      </c>
      <c r="H335">
        <v>167</v>
      </c>
      <c r="I335">
        <v>840</v>
      </c>
      <c r="K335" s="130" t="s">
        <v>1614</v>
      </c>
      <c r="L335">
        <v>1.2</v>
      </c>
      <c r="M335" s="130"/>
      <c r="N335">
        <v>0</v>
      </c>
      <c r="O335">
        <v>-2.97</v>
      </c>
      <c r="P335">
        <v>-12.85</v>
      </c>
      <c r="Q335">
        <v>-11.16</v>
      </c>
      <c r="R335" s="130"/>
      <c r="S335">
        <v>29.53</v>
      </c>
      <c r="T335" s="130"/>
      <c r="X335" s="130"/>
    </row>
    <row r="336" spans="1:24" x14ac:dyDescent="0.3">
      <c r="A336" s="130" t="s">
        <v>478</v>
      </c>
      <c r="B336">
        <v>334</v>
      </c>
      <c r="C336" s="130" t="s">
        <v>889</v>
      </c>
      <c r="D336" s="130" t="s">
        <v>6</v>
      </c>
      <c r="E336">
        <v>2.76</v>
      </c>
      <c r="F336">
        <v>1.47</v>
      </c>
      <c r="G336">
        <v>1999000</v>
      </c>
      <c r="H336">
        <v>5483</v>
      </c>
      <c r="I336">
        <v>2545</v>
      </c>
      <c r="J336">
        <v>17.850000000000001</v>
      </c>
      <c r="K336" s="130" t="s">
        <v>1040</v>
      </c>
      <c r="M336" s="130" t="s">
        <v>1041</v>
      </c>
      <c r="N336">
        <v>0.16</v>
      </c>
      <c r="O336">
        <v>5.85</v>
      </c>
      <c r="P336">
        <v>5.46</v>
      </c>
      <c r="Q336">
        <v>2.94</v>
      </c>
      <c r="R336" s="130" t="s">
        <v>3262</v>
      </c>
      <c r="S336">
        <v>47.46</v>
      </c>
      <c r="T336" s="130"/>
      <c r="U336">
        <v>692</v>
      </c>
      <c r="V336">
        <v>609</v>
      </c>
      <c r="W336">
        <v>0.97</v>
      </c>
      <c r="X336" s="130"/>
    </row>
    <row r="337" spans="1:24" x14ac:dyDescent="0.3">
      <c r="A337" s="130" t="s">
        <v>837</v>
      </c>
      <c r="B337">
        <v>335</v>
      </c>
      <c r="C337" s="130" t="s">
        <v>892</v>
      </c>
      <c r="D337" s="130" t="s">
        <v>6</v>
      </c>
      <c r="E337">
        <v>16.399999999999999</v>
      </c>
      <c r="F337">
        <v>0</v>
      </c>
      <c r="G337">
        <v>4343400</v>
      </c>
      <c r="H337">
        <v>71483</v>
      </c>
      <c r="I337">
        <v>5248</v>
      </c>
      <c r="J337">
        <v>37.9</v>
      </c>
      <c r="K337" s="130" t="s">
        <v>3263</v>
      </c>
      <c r="M337" s="130" t="s">
        <v>930</v>
      </c>
      <c r="N337">
        <v>0.42</v>
      </c>
      <c r="O337">
        <v>17.27</v>
      </c>
      <c r="P337">
        <v>30.15</v>
      </c>
      <c r="Q337">
        <v>5.76</v>
      </c>
      <c r="R337" s="130" t="s">
        <v>1051</v>
      </c>
      <c r="S337">
        <v>41.02</v>
      </c>
      <c r="T337" s="130"/>
      <c r="U337">
        <v>485</v>
      </c>
      <c r="V337">
        <v>509</v>
      </c>
      <c r="X337" s="130"/>
    </row>
    <row r="338" spans="1:24" x14ac:dyDescent="0.3">
      <c r="A338" s="130" t="s">
        <v>477</v>
      </c>
      <c r="B338">
        <v>336</v>
      </c>
      <c r="C338" s="130" t="s">
        <v>889</v>
      </c>
      <c r="D338" s="130" t="s">
        <v>6</v>
      </c>
      <c r="E338">
        <v>8.65</v>
      </c>
      <c r="F338">
        <v>0</v>
      </c>
      <c r="G338">
        <v>26594900</v>
      </c>
      <c r="H338">
        <v>229953</v>
      </c>
      <c r="I338">
        <v>103365</v>
      </c>
      <c r="J338">
        <v>14.2</v>
      </c>
      <c r="K338" s="130" t="s">
        <v>1037</v>
      </c>
      <c r="M338" s="130" t="s">
        <v>891</v>
      </c>
      <c r="N338">
        <v>0.61</v>
      </c>
      <c r="O338">
        <v>7.91</v>
      </c>
      <c r="P338">
        <v>15.23</v>
      </c>
      <c r="Q338">
        <v>20.67</v>
      </c>
      <c r="R338" s="130" t="s">
        <v>2902</v>
      </c>
      <c r="S338">
        <v>69.400000000000006</v>
      </c>
      <c r="T338" s="130"/>
      <c r="U338">
        <v>383</v>
      </c>
      <c r="V338">
        <v>465</v>
      </c>
      <c r="W338">
        <v>2.1800000000000002</v>
      </c>
      <c r="X338" s="130"/>
    </row>
    <row r="339" spans="1:24" x14ac:dyDescent="0.3">
      <c r="A339" s="130" t="s">
        <v>476</v>
      </c>
      <c r="B339">
        <v>337</v>
      </c>
      <c r="C339" s="130" t="s">
        <v>889</v>
      </c>
      <c r="D339" s="130" t="s">
        <v>6</v>
      </c>
      <c r="E339">
        <v>1.4</v>
      </c>
      <c r="F339">
        <v>0.72</v>
      </c>
      <c r="G339">
        <v>30944500</v>
      </c>
      <c r="H339">
        <v>43257</v>
      </c>
      <c r="I339">
        <v>29657</v>
      </c>
      <c r="J339">
        <v>15.44</v>
      </c>
      <c r="K339" s="130" t="s">
        <v>992</v>
      </c>
      <c r="M339" s="130" t="s">
        <v>896</v>
      </c>
      <c r="N339">
        <v>0.09</v>
      </c>
      <c r="O339">
        <v>1.93</v>
      </c>
      <c r="P339">
        <v>5.09</v>
      </c>
      <c r="Q339">
        <v>21.96</v>
      </c>
      <c r="R339" s="130" t="s">
        <v>2297</v>
      </c>
      <c r="S339">
        <v>16.829999999999998</v>
      </c>
      <c r="T339" s="130"/>
      <c r="U339">
        <v>663</v>
      </c>
      <c r="V339">
        <v>750</v>
      </c>
      <c r="W339">
        <v>1.33</v>
      </c>
      <c r="X339" s="130"/>
    </row>
    <row r="340" spans="1:24" x14ac:dyDescent="0.3">
      <c r="A340" s="130" t="s">
        <v>475</v>
      </c>
      <c r="B340">
        <v>338</v>
      </c>
      <c r="C340" s="130" t="s">
        <v>889</v>
      </c>
      <c r="D340" s="130" t="s">
        <v>6</v>
      </c>
      <c r="E340">
        <v>3.84</v>
      </c>
      <c r="F340">
        <v>-1.03</v>
      </c>
      <c r="G340">
        <v>365200</v>
      </c>
      <c r="H340">
        <v>1409</v>
      </c>
      <c r="I340">
        <v>1471</v>
      </c>
      <c r="J340">
        <v>8.0399999999999991</v>
      </c>
      <c r="K340" s="130" t="s">
        <v>972</v>
      </c>
      <c r="M340" s="130" t="s">
        <v>933</v>
      </c>
      <c r="N340">
        <v>0.48</v>
      </c>
      <c r="O340">
        <v>13.72</v>
      </c>
      <c r="P340">
        <v>12.84</v>
      </c>
      <c r="Q340">
        <v>8.6199999999999992</v>
      </c>
      <c r="R340" s="130" t="s">
        <v>3264</v>
      </c>
      <c r="S340">
        <v>32.72</v>
      </c>
      <c r="T340" s="130"/>
      <c r="U340">
        <v>308</v>
      </c>
      <c r="V340">
        <v>175</v>
      </c>
      <c r="W340">
        <v>2.33</v>
      </c>
      <c r="X340" s="130"/>
    </row>
    <row r="341" spans="1:24" x14ac:dyDescent="0.3">
      <c r="A341" s="130" t="s">
        <v>474</v>
      </c>
      <c r="B341">
        <v>339</v>
      </c>
      <c r="C341" s="130" t="s">
        <v>889</v>
      </c>
      <c r="D341" s="130" t="s">
        <v>6</v>
      </c>
      <c r="E341">
        <v>2.54</v>
      </c>
      <c r="F341">
        <v>2.42</v>
      </c>
      <c r="G341">
        <v>4244200</v>
      </c>
      <c r="H341">
        <v>10729</v>
      </c>
      <c r="I341">
        <v>562</v>
      </c>
      <c r="J341">
        <v>56.81</v>
      </c>
      <c r="K341" s="130" t="s">
        <v>1044</v>
      </c>
      <c r="M341" s="130" t="s">
        <v>1041</v>
      </c>
      <c r="N341">
        <v>0.05</v>
      </c>
      <c r="O341">
        <v>4.33</v>
      </c>
      <c r="P341">
        <v>1.98</v>
      </c>
      <c r="Q341">
        <v>0.54</v>
      </c>
      <c r="R341" s="130" t="s">
        <v>2398</v>
      </c>
      <c r="S341">
        <v>58.96</v>
      </c>
      <c r="T341" s="130"/>
      <c r="U341">
        <v>1021</v>
      </c>
      <c r="V341">
        <v>940</v>
      </c>
      <c r="W341">
        <v>3.68</v>
      </c>
      <c r="X341" s="130"/>
    </row>
    <row r="342" spans="1:24" x14ac:dyDescent="0.3">
      <c r="A342" s="130" t="s">
        <v>473</v>
      </c>
      <c r="B342">
        <v>340</v>
      </c>
      <c r="C342" s="130" t="s">
        <v>889</v>
      </c>
      <c r="D342" s="130" t="s">
        <v>6</v>
      </c>
      <c r="E342">
        <v>2.4</v>
      </c>
      <c r="F342">
        <v>0</v>
      </c>
      <c r="G342">
        <v>1728400</v>
      </c>
      <c r="H342">
        <v>4149</v>
      </c>
      <c r="I342">
        <v>5436</v>
      </c>
      <c r="J342">
        <v>7.18</v>
      </c>
      <c r="K342" s="130" t="s">
        <v>981</v>
      </c>
      <c r="M342" s="130"/>
      <c r="N342">
        <v>0.35</v>
      </c>
      <c r="O342">
        <v>7.68</v>
      </c>
      <c r="P342">
        <v>14.94</v>
      </c>
      <c r="Q342">
        <v>8.5299999999999994</v>
      </c>
      <c r="R342" s="130"/>
      <c r="S342">
        <v>68.209999999999994</v>
      </c>
      <c r="T342" s="130"/>
      <c r="U342">
        <v>246</v>
      </c>
      <c r="V342">
        <v>332</v>
      </c>
      <c r="W342">
        <v>-0.03</v>
      </c>
      <c r="X342" s="130"/>
    </row>
    <row r="343" spans="1:24" x14ac:dyDescent="0.3">
      <c r="A343" s="130" t="s">
        <v>472</v>
      </c>
      <c r="B343">
        <v>341</v>
      </c>
      <c r="C343" s="130" t="s">
        <v>889</v>
      </c>
      <c r="D343" s="130" t="s">
        <v>6</v>
      </c>
      <c r="E343">
        <v>6.1</v>
      </c>
      <c r="F343">
        <v>1.67</v>
      </c>
      <c r="G343">
        <v>1453800</v>
      </c>
      <c r="H343">
        <v>8845</v>
      </c>
      <c r="I343">
        <v>4392</v>
      </c>
      <c r="J343">
        <v>9.6199999999999992</v>
      </c>
      <c r="K343" s="130" t="s">
        <v>2172</v>
      </c>
      <c r="M343" s="130" t="s">
        <v>913</v>
      </c>
      <c r="N343">
        <v>0.65</v>
      </c>
      <c r="O343">
        <v>23.45</v>
      </c>
      <c r="P343">
        <v>30.14</v>
      </c>
      <c r="Q343">
        <v>22.21</v>
      </c>
      <c r="R343" s="130" t="s">
        <v>2901</v>
      </c>
      <c r="S343">
        <v>49.62</v>
      </c>
      <c r="T343" s="130"/>
      <c r="U343">
        <v>131</v>
      </c>
      <c r="V343">
        <v>116</v>
      </c>
      <c r="W343">
        <v>1.22</v>
      </c>
      <c r="X343" s="130"/>
    </row>
    <row r="344" spans="1:24" x14ac:dyDescent="0.3">
      <c r="A344" s="130" t="s">
        <v>471</v>
      </c>
      <c r="B344">
        <v>342</v>
      </c>
      <c r="C344" s="130" t="s">
        <v>889</v>
      </c>
      <c r="D344" s="130" t="s">
        <v>6</v>
      </c>
      <c r="E344">
        <v>5</v>
      </c>
      <c r="F344">
        <v>0.4</v>
      </c>
      <c r="G344">
        <v>4360700</v>
      </c>
      <c r="H344">
        <v>21786</v>
      </c>
      <c r="I344">
        <v>7378</v>
      </c>
      <c r="J344">
        <v>14.15</v>
      </c>
      <c r="K344" s="130" t="s">
        <v>1063</v>
      </c>
      <c r="M344" s="130" t="s">
        <v>913</v>
      </c>
      <c r="N344">
        <v>0.35</v>
      </c>
      <c r="O344">
        <v>3.48</v>
      </c>
      <c r="P344">
        <v>4.4800000000000004</v>
      </c>
      <c r="Q344">
        <v>6.79</v>
      </c>
      <c r="R344" s="130" t="s">
        <v>2343</v>
      </c>
      <c r="S344">
        <v>92.08</v>
      </c>
      <c r="T344" s="130"/>
      <c r="U344">
        <v>665</v>
      </c>
      <c r="V344">
        <v>670</v>
      </c>
      <c r="W344">
        <v>-1.4</v>
      </c>
      <c r="X344" s="130"/>
    </row>
    <row r="345" spans="1:24" x14ac:dyDescent="0.3">
      <c r="A345" s="130" t="s">
        <v>470</v>
      </c>
      <c r="B345">
        <v>343</v>
      </c>
      <c r="C345" s="130" t="s">
        <v>898</v>
      </c>
      <c r="D345" s="130" t="s">
        <v>6</v>
      </c>
      <c r="E345">
        <v>30.5</v>
      </c>
      <c r="F345">
        <v>-1.61</v>
      </c>
      <c r="G345">
        <v>1200</v>
      </c>
      <c r="H345">
        <v>37</v>
      </c>
      <c r="I345">
        <v>5084</v>
      </c>
      <c r="K345" s="130" t="s">
        <v>952</v>
      </c>
      <c r="M345" s="130"/>
      <c r="N345">
        <v>0</v>
      </c>
      <c r="O345">
        <v>-2.46</v>
      </c>
      <c r="P345">
        <v>-8.4700000000000006</v>
      </c>
      <c r="Q345">
        <v>-81.58</v>
      </c>
      <c r="R345" s="130"/>
      <c r="S345">
        <v>12.16</v>
      </c>
      <c r="T345" s="130"/>
      <c r="X345" s="130"/>
    </row>
    <row r="346" spans="1:24" x14ac:dyDescent="0.3">
      <c r="A346" s="130" t="s">
        <v>469</v>
      </c>
      <c r="B346">
        <v>344</v>
      </c>
      <c r="C346" s="130" t="s">
        <v>898</v>
      </c>
      <c r="D346" s="130" t="s">
        <v>6</v>
      </c>
      <c r="E346">
        <v>5.75</v>
      </c>
      <c r="F346">
        <v>2.68</v>
      </c>
      <c r="G346">
        <v>1056800</v>
      </c>
      <c r="H346">
        <v>5966</v>
      </c>
      <c r="I346">
        <v>4715</v>
      </c>
      <c r="J346">
        <v>8.81</v>
      </c>
      <c r="K346" s="130" t="s">
        <v>903</v>
      </c>
      <c r="M346" s="130" t="s">
        <v>1021</v>
      </c>
      <c r="N346">
        <v>0.67</v>
      </c>
      <c r="O346">
        <v>11.85</v>
      </c>
      <c r="P346">
        <v>13.85</v>
      </c>
      <c r="Q346">
        <v>6.69</v>
      </c>
      <c r="R346" s="130" t="s">
        <v>2167</v>
      </c>
      <c r="S346">
        <v>23.94</v>
      </c>
      <c r="T346" s="130"/>
      <c r="U346">
        <v>295</v>
      </c>
      <c r="V346">
        <v>228</v>
      </c>
      <c r="W346">
        <v>0.7</v>
      </c>
      <c r="X346" s="130"/>
    </row>
    <row r="347" spans="1:24" x14ac:dyDescent="0.3">
      <c r="A347" s="130" t="s">
        <v>468</v>
      </c>
      <c r="B347">
        <v>345</v>
      </c>
      <c r="C347" s="130" t="s">
        <v>889</v>
      </c>
      <c r="D347" s="130" t="s">
        <v>6</v>
      </c>
      <c r="E347">
        <v>51.25</v>
      </c>
      <c r="F347">
        <v>-1.44</v>
      </c>
      <c r="G347">
        <v>1166000</v>
      </c>
      <c r="H347">
        <v>59919</v>
      </c>
      <c r="I347">
        <v>47195</v>
      </c>
      <c r="J347">
        <v>580.49</v>
      </c>
      <c r="K347" s="130" t="s">
        <v>2862</v>
      </c>
      <c r="M347" s="130" t="s">
        <v>952</v>
      </c>
      <c r="N347">
        <v>0.09</v>
      </c>
      <c r="O347">
        <v>0.28999999999999998</v>
      </c>
      <c r="P347">
        <v>0.63</v>
      </c>
      <c r="Q347">
        <v>-3.65</v>
      </c>
      <c r="R347" s="130" t="s">
        <v>2142</v>
      </c>
      <c r="S347">
        <v>45.12</v>
      </c>
      <c r="T347" s="130"/>
      <c r="U347">
        <v>1120</v>
      </c>
      <c r="V347">
        <v>1156</v>
      </c>
      <c r="W347">
        <v>64.66</v>
      </c>
      <c r="X347" s="130"/>
    </row>
    <row r="348" spans="1:24" x14ac:dyDescent="0.3">
      <c r="A348" s="130" t="s">
        <v>467</v>
      </c>
      <c r="B348">
        <v>346</v>
      </c>
      <c r="C348" s="130" t="s">
        <v>889</v>
      </c>
      <c r="D348" s="130" t="s">
        <v>6</v>
      </c>
      <c r="E348">
        <v>326</v>
      </c>
      <c r="F348">
        <v>2.19</v>
      </c>
      <c r="G348">
        <v>9100</v>
      </c>
      <c r="H348">
        <v>2982</v>
      </c>
      <c r="I348">
        <v>5216</v>
      </c>
      <c r="J348">
        <v>17.809999999999999</v>
      </c>
      <c r="K348" s="130" t="s">
        <v>3181</v>
      </c>
      <c r="M348" s="130" t="s">
        <v>991</v>
      </c>
      <c r="N348">
        <v>18.47</v>
      </c>
      <c r="O348">
        <v>2.89</v>
      </c>
      <c r="P348">
        <v>19.23</v>
      </c>
      <c r="Q348">
        <v>1.46</v>
      </c>
      <c r="R348" s="130" t="s">
        <v>3208</v>
      </c>
      <c r="S348">
        <v>39.86</v>
      </c>
      <c r="T348" s="130"/>
      <c r="U348">
        <v>371</v>
      </c>
      <c r="V348">
        <v>752</v>
      </c>
      <c r="W348">
        <v>-2.06</v>
      </c>
      <c r="X348" s="130"/>
    </row>
    <row r="349" spans="1:24" x14ac:dyDescent="0.3">
      <c r="A349" s="130" t="s">
        <v>466</v>
      </c>
      <c r="B349">
        <v>347</v>
      </c>
      <c r="C349" s="130" t="s">
        <v>889</v>
      </c>
      <c r="D349" s="130" t="s">
        <v>6</v>
      </c>
      <c r="E349">
        <v>0.81</v>
      </c>
      <c r="F349">
        <v>-4.71</v>
      </c>
      <c r="G349">
        <v>75542900</v>
      </c>
      <c r="H349">
        <v>62301</v>
      </c>
      <c r="I349">
        <v>6576</v>
      </c>
      <c r="K349" s="130" t="s">
        <v>966</v>
      </c>
      <c r="M349" s="130"/>
      <c r="N349">
        <v>0</v>
      </c>
      <c r="O349">
        <v>-6.85</v>
      </c>
      <c r="P349">
        <v>-14.73</v>
      </c>
      <c r="Q349">
        <v>16.12</v>
      </c>
      <c r="R349" s="130"/>
      <c r="S349">
        <v>34.44</v>
      </c>
      <c r="T349" s="130"/>
      <c r="X349" s="130"/>
    </row>
    <row r="350" spans="1:24" x14ac:dyDescent="0.3">
      <c r="A350" s="130" t="s">
        <v>465</v>
      </c>
      <c r="B350">
        <v>348</v>
      </c>
      <c r="C350" s="130" t="s">
        <v>889</v>
      </c>
      <c r="D350" s="130" t="s">
        <v>6</v>
      </c>
      <c r="E350">
        <v>19.3</v>
      </c>
      <c r="F350">
        <v>-1.03</v>
      </c>
      <c r="G350">
        <v>3323600</v>
      </c>
      <c r="H350">
        <v>64204</v>
      </c>
      <c r="I350">
        <v>17267</v>
      </c>
      <c r="J350">
        <v>9.4499999999999993</v>
      </c>
      <c r="K350" s="130" t="s">
        <v>2272</v>
      </c>
      <c r="M350" s="130" t="s">
        <v>981</v>
      </c>
      <c r="N350">
        <v>2.02</v>
      </c>
      <c r="O350">
        <v>13.1</v>
      </c>
      <c r="P350">
        <v>25.54</v>
      </c>
      <c r="Q350">
        <v>29.53</v>
      </c>
      <c r="R350" s="130"/>
      <c r="S350">
        <v>49.49</v>
      </c>
      <c r="T350" s="130"/>
      <c r="U350">
        <v>160</v>
      </c>
      <c r="V350">
        <v>212</v>
      </c>
      <c r="W350">
        <v>61.61</v>
      </c>
      <c r="X350" s="130"/>
    </row>
    <row r="351" spans="1:24" x14ac:dyDescent="0.3">
      <c r="A351" s="130" t="s">
        <v>464</v>
      </c>
      <c r="B351">
        <v>349</v>
      </c>
      <c r="C351" s="130" t="s">
        <v>898</v>
      </c>
      <c r="D351" s="130" t="s">
        <v>6</v>
      </c>
      <c r="E351">
        <v>40.25</v>
      </c>
      <c r="F351">
        <v>-0.62</v>
      </c>
      <c r="G351">
        <v>8879700</v>
      </c>
      <c r="H351">
        <v>358997</v>
      </c>
      <c r="I351">
        <v>425858</v>
      </c>
      <c r="J351">
        <v>63.74</v>
      </c>
      <c r="K351" s="130" t="s">
        <v>3265</v>
      </c>
      <c r="M351" s="130" t="s">
        <v>912</v>
      </c>
      <c r="N351">
        <v>0.64</v>
      </c>
      <c r="O351">
        <v>13.34</v>
      </c>
      <c r="P351">
        <v>31.73</v>
      </c>
      <c r="Q351">
        <v>2.75</v>
      </c>
      <c r="R351" s="130" t="s">
        <v>1732</v>
      </c>
      <c r="S351">
        <v>6.92</v>
      </c>
      <c r="T351" s="130"/>
      <c r="U351">
        <v>545</v>
      </c>
      <c r="V351">
        <v>626</v>
      </c>
      <c r="W351">
        <v>15.79</v>
      </c>
      <c r="X351" s="130"/>
    </row>
    <row r="352" spans="1:24" x14ac:dyDescent="0.3">
      <c r="A352" s="130" t="s">
        <v>463</v>
      </c>
      <c r="B352">
        <v>350</v>
      </c>
      <c r="C352" s="130" t="s">
        <v>889</v>
      </c>
      <c r="D352" s="130" t="s">
        <v>6</v>
      </c>
      <c r="E352">
        <v>6.3</v>
      </c>
      <c r="F352">
        <v>-1.56</v>
      </c>
      <c r="G352">
        <v>364800</v>
      </c>
      <c r="H352">
        <v>2319</v>
      </c>
      <c r="I352">
        <v>1739</v>
      </c>
      <c r="K352" s="130" t="s">
        <v>2135</v>
      </c>
      <c r="M352" s="130"/>
      <c r="N352">
        <v>0</v>
      </c>
      <c r="O352">
        <v>-4.54</v>
      </c>
      <c r="P352">
        <v>-25.98</v>
      </c>
      <c r="Q352">
        <v>-3.02</v>
      </c>
      <c r="R352" s="130"/>
      <c r="S352">
        <v>49.05</v>
      </c>
      <c r="T352" s="130"/>
      <c r="X352" s="130"/>
    </row>
    <row r="353" spans="1:24" x14ac:dyDescent="0.3">
      <c r="A353" s="130" t="s">
        <v>462</v>
      </c>
      <c r="B353">
        <v>351</v>
      </c>
      <c r="C353" s="130" t="s">
        <v>898</v>
      </c>
      <c r="D353" s="130" t="s">
        <v>6</v>
      </c>
      <c r="E353">
        <v>20.100000000000001</v>
      </c>
      <c r="F353">
        <v>0.5</v>
      </c>
      <c r="G353">
        <v>2200</v>
      </c>
      <c r="H353">
        <v>45</v>
      </c>
      <c r="I353">
        <v>541</v>
      </c>
      <c r="K353" s="130" t="s">
        <v>1096</v>
      </c>
      <c r="L353">
        <v>0.93</v>
      </c>
      <c r="M353" s="130"/>
      <c r="N353">
        <v>0</v>
      </c>
      <c r="O353">
        <v>-4.8</v>
      </c>
      <c r="P353">
        <v>-10.119999999999999</v>
      </c>
      <c r="Q353">
        <v>-162.05000000000001</v>
      </c>
      <c r="R353" s="130"/>
      <c r="S353">
        <v>38.729999999999997</v>
      </c>
      <c r="T353" s="130"/>
      <c r="X353" s="130"/>
    </row>
    <row r="354" spans="1:24" x14ac:dyDescent="0.3">
      <c r="A354" s="130" t="s">
        <v>461</v>
      </c>
      <c r="B354">
        <v>352</v>
      </c>
      <c r="C354" s="130" t="s">
        <v>889</v>
      </c>
      <c r="D354" s="130" t="s">
        <v>6</v>
      </c>
      <c r="E354">
        <v>1.85</v>
      </c>
      <c r="F354">
        <v>0</v>
      </c>
      <c r="G354">
        <v>9400</v>
      </c>
      <c r="H354">
        <v>17</v>
      </c>
      <c r="I354">
        <v>1446</v>
      </c>
      <c r="K354" s="130" t="s">
        <v>950</v>
      </c>
      <c r="M354" s="130"/>
      <c r="N354">
        <v>0</v>
      </c>
      <c r="O354">
        <v>-2.83</v>
      </c>
      <c r="P354">
        <v>-3.88</v>
      </c>
      <c r="Q354">
        <v>-9.19</v>
      </c>
      <c r="R354" s="130"/>
      <c r="S354">
        <v>12.27</v>
      </c>
      <c r="T354" s="130"/>
      <c r="X354" s="130"/>
    </row>
    <row r="355" spans="1:24" x14ac:dyDescent="0.3">
      <c r="A355" s="130" t="s">
        <v>460</v>
      </c>
      <c r="B355">
        <v>353</v>
      </c>
      <c r="C355" s="130" t="s">
        <v>889</v>
      </c>
      <c r="D355" s="130" t="s">
        <v>6</v>
      </c>
      <c r="E355">
        <v>9.0500000000000007</v>
      </c>
      <c r="F355">
        <v>-0.55000000000000004</v>
      </c>
      <c r="G355">
        <v>4400</v>
      </c>
      <c r="H355">
        <v>40</v>
      </c>
      <c r="I355">
        <v>1677</v>
      </c>
      <c r="J355">
        <v>7.57</v>
      </c>
      <c r="K355" s="130" t="s">
        <v>950</v>
      </c>
      <c r="M355" s="130" t="s">
        <v>933</v>
      </c>
      <c r="N355">
        <v>1.2</v>
      </c>
      <c r="O355">
        <v>13.5</v>
      </c>
      <c r="P355">
        <v>15.57</v>
      </c>
      <c r="Q355">
        <v>29.97</v>
      </c>
      <c r="R355" s="130" t="s">
        <v>2886</v>
      </c>
      <c r="S355">
        <v>33.619999999999997</v>
      </c>
      <c r="T355" s="130"/>
      <c r="U355">
        <v>239</v>
      </c>
      <c r="V355">
        <v>170</v>
      </c>
      <c r="W355">
        <v>-0.05</v>
      </c>
      <c r="X355" s="130"/>
    </row>
    <row r="356" spans="1:24" x14ac:dyDescent="0.3">
      <c r="A356" s="130" t="s">
        <v>459</v>
      </c>
      <c r="B356">
        <v>354</v>
      </c>
      <c r="C356" s="130" t="s">
        <v>889</v>
      </c>
      <c r="D356" s="130" t="s">
        <v>82</v>
      </c>
      <c r="E356">
        <v>0.01</v>
      </c>
      <c r="F356">
        <v>0</v>
      </c>
      <c r="G356">
        <v>0</v>
      </c>
      <c r="H356">
        <v>0</v>
      </c>
      <c r="I356">
        <v>857</v>
      </c>
      <c r="K356" s="130" t="s">
        <v>952</v>
      </c>
      <c r="L356">
        <v>0.44</v>
      </c>
      <c r="M356" s="130"/>
      <c r="N356">
        <v>0</v>
      </c>
      <c r="O356">
        <v>-2.21</v>
      </c>
      <c r="P356">
        <v>-4.59</v>
      </c>
      <c r="Q356">
        <v>-4.7</v>
      </c>
      <c r="R356" s="130"/>
      <c r="S356">
        <v>42.47</v>
      </c>
      <c r="T356" s="130"/>
      <c r="X356" s="130"/>
    </row>
    <row r="357" spans="1:24" x14ac:dyDescent="0.3">
      <c r="A357" s="130" t="s">
        <v>458</v>
      </c>
      <c r="B357">
        <v>355</v>
      </c>
      <c r="C357" s="130" t="s">
        <v>889</v>
      </c>
      <c r="D357" s="130" t="s">
        <v>6</v>
      </c>
      <c r="E357">
        <v>5.2</v>
      </c>
      <c r="F357">
        <v>-0.95</v>
      </c>
      <c r="G357">
        <v>116700</v>
      </c>
      <c r="H357">
        <v>606</v>
      </c>
      <c r="I357">
        <v>998</v>
      </c>
      <c r="J357">
        <v>24.7</v>
      </c>
      <c r="K357" s="130" t="s">
        <v>2143</v>
      </c>
      <c r="L357">
        <v>1.43</v>
      </c>
      <c r="M357" s="130"/>
      <c r="N357">
        <v>0.21</v>
      </c>
      <c r="O357">
        <v>4.53</v>
      </c>
      <c r="P357">
        <v>7.47</v>
      </c>
      <c r="Q357">
        <v>2.2999999999999998</v>
      </c>
      <c r="R357" s="130" t="s">
        <v>3266</v>
      </c>
      <c r="S357">
        <v>55.52</v>
      </c>
      <c r="T357" s="130"/>
      <c r="U357">
        <v>721</v>
      </c>
      <c r="V357">
        <v>778</v>
      </c>
      <c r="W357">
        <v>0.55000000000000004</v>
      </c>
      <c r="X357" s="130"/>
    </row>
    <row r="358" spans="1:24" x14ac:dyDescent="0.3">
      <c r="A358" s="130" t="s">
        <v>457</v>
      </c>
      <c r="B358">
        <v>356</v>
      </c>
      <c r="C358" s="130" t="s">
        <v>889</v>
      </c>
      <c r="D358" s="130" t="s">
        <v>6</v>
      </c>
      <c r="E358">
        <v>13.3</v>
      </c>
      <c r="F358">
        <v>-0.75</v>
      </c>
      <c r="G358">
        <v>666700</v>
      </c>
      <c r="H358">
        <v>8855</v>
      </c>
      <c r="I358">
        <v>23434</v>
      </c>
      <c r="K358" s="130" t="s">
        <v>1009</v>
      </c>
      <c r="M358" s="130"/>
      <c r="N358">
        <v>0</v>
      </c>
      <c r="O358">
        <v>2.2000000000000002</v>
      </c>
      <c r="P358">
        <v>-1.67</v>
      </c>
      <c r="Q358">
        <v>-5.5</v>
      </c>
      <c r="R358" s="130"/>
      <c r="S358">
        <v>46.34</v>
      </c>
      <c r="T358" s="130"/>
      <c r="X358" s="130"/>
    </row>
    <row r="359" spans="1:24" x14ac:dyDescent="0.3">
      <c r="A359" s="130" t="s">
        <v>456</v>
      </c>
      <c r="B359">
        <v>357</v>
      </c>
      <c r="C359" s="130" t="s">
        <v>898</v>
      </c>
      <c r="D359" s="130" t="s">
        <v>6</v>
      </c>
      <c r="E359">
        <v>12.2</v>
      </c>
      <c r="F359">
        <v>1.67</v>
      </c>
      <c r="G359">
        <v>3581</v>
      </c>
      <c r="H359">
        <v>4374</v>
      </c>
      <c r="I359">
        <v>6964</v>
      </c>
      <c r="J359">
        <v>8.64</v>
      </c>
      <c r="K359" s="130" t="s">
        <v>921</v>
      </c>
      <c r="L359">
        <v>3.15</v>
      </c>
      <c r="M359" s="130" t="s">
        <v>942</v>
      </c>
      <c r="N359">
        <v>1.41</v>
      </c>
      <c r="R359" s="130" t="s">
        <v>1043</v>
      </c>
      <c r="T359" s="130"/>
      <c r="W359">
        <v>-1.94</v>
      </c>
      <c r="X359" s="130"/>
    </row>
    <row r="360" spans="1:24" x14ac:dyDescent="0.3">
      <c r="A360" s="130" t="s">
        <v>455</v>
      </c>
      <c r="B360">
        <v>358</v>
      </c>
      <c r="C360" s="130" t="s">
        <v>889</v>
      </c>
      <c r="D360" s="130" t="s">
        <v>6</v>
      </c>
      <c r="E360">
        <v>9.0500000000000007</v>
      </c>
      <c r="F360">
        <v>0.56000000000000005</v>
      </c>
      <c r="G360">
        <v>847800</v>
      </c>
      <c r="H360">
        <v>7653</v>
      </c>
      <c r="I360">
        <v>7240</v>
      </c>
      <c r="J360">
        <v>19.88</v>
      </c>
      <c r="K360" s="130" t="s">
        <v>3199</v>
      </c>
      <c r="M360" s="130" t="s">
        <v>933</v>
      </c>
      <c r="N360">
        <v>0.46</v>
      </c>
      <c r="O360">
        <v>8.3800000000000008</v>
      </c>
      <c r="P360">
        <v>9.8699999999999992</v>
      </c>
      <c r="Q360">
        <v>5.3</v>
      </c>
      <c r="R360" s="130" t="s">
        <v>2893</v>
      </c>
      <c r="S360">
        <v>42.86</v>
      </c>
      <c r="T360" s="130"/>
      <c r="U360">
        <v>592</v>
      </c>
      <c r="V360">
        <v>533</v>
      </c>
      <c r="W360">
        <v>-1.26</v>
      </c>
      <c r="X360" s="130"/>
    </row>
    <row r="361" spans="1:24" x14ac:dyDescent="0.3">
      <c r="A361" s="130" t="s">
        <v>454</v>
      </c>
      <c r="B361">
        <v>359</v>
      </c>
      <c r="C361" s="130" t="s">
        <v>898</v>
      </c>
      <c r="D361" s="130" t="s">
        <v>6</v>
      </c>
      <c r="E361">
        <v>6.3</v>
      </c>
      <c r="F361">
        <v>0</v>
      </c>
      <c r="G361">
        <v>179400</v>
      </c>
      <c r="H361">
        <v>1138</v>
      </c>
      <c r="I361">
        <v>4329</v>
      </c>
      <c r="K361" s="130" t="s">
        <v>985</v>
      </c>
      <c r="M361" s="130"/>
      <c r="N361">
        <v>0</v>
      </c>
      <c r="O361">
        <v>-12.76</v>
      </c>
      <c r="P361">
        <v>-21.73</v>
      </c>
      <c r="Q361">
        <v>8.7200000000000006</v>
      </c>
      <c r="R361" s="130"/>
      <c r="S361">
        <v>22.71</v>
      </c>
      <c r="T361" s="130"/>
      <c r="X361" s="130"/>
    </row>
    <row r="362" spans="1:24" x14ac:dyDescent="0.3">
      <c r="A362" s="130" t="s">
        <v>453</v>
      </c>
      <c r="B362">
        <v>360</v>
      </c>
      <c r="C362" s="130" t="s">
        <v>889</v>
      </c>
      <c r="D362" s="130" t="s">
        <v>6</v>
      </c>
      <c r="E362">
        <v>15</v>
      </c>
      <c r="F362">
        <v>1.35</v>
      </c>
      <c r="G362">
        <v>4704900</v>
      </c>
      <c r="H362">
        <v>70504</v>
      </c>
      <c r="I362">
        <v>7155</v>
      </c>
      <c r="J362">
        <v>5.51</v>
      </c>
      <c r="K362" s="130" t="s">
        <v>975</v>
      </c>
      <c r="M362" s="130" t="s">
        <v>1070</v>
      </c>
      <c r="N362">
        <v>2.7</v>
      </c>
      <c r="O362">
        <v>25.44</v>
      </c>
      <c r="P362">
        <v>31.95</v>
      </c>
      <c r="Q362">
        <v>21.77</v>
      </c>
      <c r="R362" s="130" t="s">
        <v>2379</v>
      </c>
      <c r="S362">
        <v>87.47</v>
      </c>
      <c r="T362" s="130"/>
      <c r="U362">
        <v>62</v>
      </c>
      <c r="V362">
        <v>47</v>
      </c>
      <c r="W362">
        <v>0.32</v>
      </c>
      <c r="X362" s="130"/>
    </row>
    <row r="363" spans="1:24" x14ac:dyDescent="0.3">
      <c r="A363" s="130" t="s">
        <v>452</v>
      </c>
      <c r="B363">
        <v>361</v>
      </c>
      <c r="C363" s="130" t="s">
        <v>898</v>
      </c>
      <c r="D363" s="130" t="s">
        <v>6</v>
      </c>
      <c r="E363">
        <v>6.85</v>
      </c>
      <c r="F363">
        <v>1.48</v>
      </c>
      <c r="G363">
        <v>3006400</v>
      </c>
      <c r="H363">
        <v>20638</v>
      </c>
      <c r="I363">
        <v>3258</v>
      </c>
      <c r="J363">
        <v>8.64</v>
      </c>
      <c r="K363" s="130" t="s">
        <v>939</v>
      </c>
      <c r="M363" s="130"/>
      <c r="N363">
        <v>0.8</v>
      </c>
      <c r="O363">
        <v>9.4499999999999993</v>
      </c>
      <c r="P363">
        <v>12.13</v>
      </c>
      <c r="Q363">
        <v>235.15</v>
      </c>
      <c r="R363" s="130"/>
      <c r="S363">
        <v>76.69</v>
      </c>
      <c r="T363" s="130"/>
      <c r="U363">
        <v>329</v>
      </c>
      <c r="V363">
        <v>289</v>
      </c>
      <c r="W363">
        <v>0.17</v>
      </c>
      <c r="X363" s="130"/>
    </row>
    <row r="364" spans="1:24" x14ac:dyDescent="0.3">
      <c r="A364" s="130" t="s">
        <v>451</v>
      </c>
      <c r="B364">
        <v>362</v>
      </c>
      <c r="C364" s="130" t="s">
        <v>889</v>
      </c>
      <c r="D364" s="130" t="s">
        <v>6</v>
      </c>
      <c r="E364">
        <v>48.25</v>
      </c>
      <c r="F364">
        <v>0</v>
      </c>
      <c r="G364">
        <v>4712300</v>
      </c>
      <c r="H364">
        <v>228718</v>
      </c>
      <c r="I364">
        <v>42068</v>
      </c>
      <c r="J364">
        <v>22.86</v>
      </c>
      <c r="K364" s="130" t="s">
        <v>2209</v>
      </c>
      <c r="M364" s="130" t="s">
        <v>2173</v>
      </c>
      <c r="N364">
        <v>2.15</v>
      </c>
      <c r="O364">
        <v>18.850000000000001</v>
      </c>
      <c r="P364">
        <v>26.63</v>
      </c>
      <c r="Q364">
        <v>13.27</v>
      </c>
      <c r="R364" s="130" t="s">
        <v>989</v>
      </c>
      <c r="S364">
        <v>38.93</v>
      </c>
      <c r="T364" s="130"/>
      <c r="U364">
        <v>370</v>
      </c>
      <c r="V364">
        <v>361</v>
      </c>
      <c r="W364">
        <v>1.57</v>
      </c>
      <c r="X364" s="130"/>
    </row>
    <row r="365" spans="1:24" x14ac:dyDescent="0.3">
      <c r="A365" s="130" t="s">
        <v>1735</v>
      </c>
      <c r="B365">
        <v>363</v>
      </c>
      <c r="C365" s="130" t="s">
        <v>892</v>
      </c>
      <c r="D365" s="130" t="s">
        <v>6</v>
      </c>
      <c r="E365">
        <v>1.93</v>
      </c>
      <c r="F365">
        <v>-2.0299999999999998</v>
      </c>
      <c r="G365">
        <v>9556700</v>
      </c>
      <c r="H365">
        <v>18488</v>
      </c>
      <c r="I365">
        <v>1417</v>
      </c>
      <c r="J365">
        <v>46.58</v>
      </c>
      <c r="K365" s="130" t="s">
        <v>3251</v>
      </c>
      <c r="M365" s="130"/>
      <c r="N365">
        <v>0.04</v>
      </c>
      <c r="O365">
        <v>3.84</v>
      </c>
      <c r="P365">
        <v>3.55</v>
      </c>
      <c r="Q365">
        <v>4.76</v>
      </c>
      <c r="R365" s="130"/>
      <c r="S365">
        <v>41.3</v>
      </c>
      <c r="T365" s="130"/>
      <c r="U365">
        <v>971</v>
      </c>
      <c r="V365">
        <v>939</v>
      </c>
      <c r="X365" s="130"/>
    </row>
    <row r="366" spans="1:24" x14ac:dyDescent="0.3">
      <c r="A366" s="130" t="s">
        <v>450</v>
      </c>
      <c r="B366">
        <v>364</v>
      </c>
      <c r="C366" s="130" t="s">
        <v>889</v>
      </c>
      <c r="D366" s="130" t="s">
        <v>6</v>
      </c>
      <c r="E366">
        <v>0.56999999999999995</v>
      </c>
      <c r="F366">
        <v>0</v>
      </c>
      <c r="G366">
        <v>20668600</v>
      </c>
      <c r="H366">
        <v>11940</v>
      </c>
      <c r="I366">
        <v>941</v>
      </c>
      <c r="K366" s="130" t="s">
        <v>1056</v>
      </c>
      <c r="M366" s="130"/>
      <c r="N366">
        <v>0</v>
      </c>
      <c r="O366">
        <v>-1.31</v>
      </c>
      <c r="P366">
        <v>-5.67</v>
      </c>
      <c r="Q366">
        <v>-1192.44</v>
      </c>
      <c r="R366" s="130"/>
      <c r="S366">
        <v>63.59</v>
      </c>
      <c r="T366" s="130"/>
      <c r="X366" s="130"/>
    </row>
    <row r="367" spans="1:24" x14ac:dyDescent="0.3">
      <c r="A367" s="130" t="s">
        <v>449</v>
      </c>
      <c r="B367">
        <v>365</v>
      </c>
      <c r="C367" s="130" t="s">
        <v>889</v>
      </c>
      <c r="D367" s="130" t="s">
        <v>6</v>
      </c>
      <c r="E367">
        <v>273</v>
      </c>
      <c r="F367">
        <v>1.1100000000000001</v>
      </c>
      <c r="G367">
        <v>21800</v>
      </c>
      <c r="H367">
        <v>5930</v>
      </c>
      <c r="I367">
        <v>5705</v>
      </c>
      <c r="J367">
        <v>9.02</v>
      </c>
      <c r="K367" s="130" t="s">
        <v>1010</v>
      </c>
      <c r="M367" s="130" t="s">
        <v>2299</v>
      </c>
      <c r="N367">
        <v>30.71</v>
      </c>
      <c r="O367">
        <v>9.32</v>
      </c>
      <c r="P367">
        <v>11.16</v>
      </c>
      <c r="Q367">
        <v>3.74</v>
      </c>
      <c r="R367" s="130" t="s">
        <v>3234</v>
      </c>
      <c r="S367">
        <v>22.01</v>
      </c>
      <c r="T367" s="130"/>
      <c r="U367">
        <v>356</v>
      </c>
      <c r="V367">
        <v>299</v>
      </c>
      <c r="W367">
        <v>-7.0000000000000007E-2</v>
      </c>
      <c r="X367" s="130"/>
    </row>
    <row r="368" spans="1:24" x14ac:dyDescent="0.3">
      <c r="A368" s="130" t="s">
        <v>448</v>
      </c>
      <c r="B368">
        <v>366</v>
      </c>
      <c r="C368" s="130" t="s">
        <v>898</v>
      </c>
      <c r="D368" s="130" t="s">
        <v>6</v>
      </c>
      <c r="E368">
        <v>26.75</v>
      </c>
      <c r="F368">
        <v>0</v>
      </c>
      <c r="G368">
        <v>17600</v>
      </c>
      <c r="H368">
        <v>471</v>
      </c>
      <c r="I368">
        <v>3360</v>
      </c>
      <c r="J368">
        <v>11.13</v>
      </c>
      <c r="K368" s="130" t="s">
        <v>1737</v>
      </c>
      <c r="M368" s="130" t="s">
        <v>950</v>
      </c>
      <c r="N368">
        <v>2.38</v>
      </c>
      <c r="O368">
        <v>25.3</v>
      </c>
      <c r="P368">
        <v>26.68</v>
      </c>
      <c r="Q368">
        <v>21.64</v>
      </c>
      <c r="R368" s="130" t="s">
        <v>2374</v>
      </c>
      <c r="S368">
        <v>34.119999999999997</v>
      </c>
      <c r="T368" s="130"/>
      <c r="U368">
        <v>187</v>
      </c>
      <c r="V368">
        <v>152</v>
      </c>
      <c r="W368">
        <v>-1.55</v>
      </c>
      <c r="X368" s="130"/>
    </row>
    <row r="369" spans="1:24" x14ac:dyDescent="0.3">
      <c r="A369" s="130" t="s">
        <v>447</v>
      </c>
      <c r="B369">
        <v>367</v>
      </c>
      <c r="C369" s="130" t="s">
        <v>889</v>
      </c>
      <c r="D369" s="130" t="s">
        <v>6</v>
      </c>
      <c r="E369">
        <v>10.3</v>
      </c>
      <c r="F369">
        <v>-3.74</v>
      </c>
      <c r="G369">
        <v>4464800</v>
      </c>
      <c r="H369">
        <v>47052</v>
      </c>
      <c r="I369">
        <v>4547</v>
      </c>
      <c r="J369">
        <v>17.18</v>
      </c>
      <c r="K369" s="130" t="s">
        <v>2378</v>
      </c>
      <c r="M369" s="130" t="s">
        <v>912</v>
      </c>
      <c r="N369">
        <v>0.62</v>
      </c>
      <c r="O369">
        <v>7.89</v>
      </c>
      <c r="P369">
        <v>14.73</v>
      </c>
      <c r="Q369">
        <v>4.4400000000000004</v>
      </c>
      <c r="R369" s="130" t="s">
        <v>3185</v>
      </c>
      <c r="S369">
        <v>44.16</v>
      </c>
      <c r="T369" s="130"/>
      <c r="U369">
        <v>442</v>
      </c>
      <c r="V369">
        <v>511</v>
      </c>
      <c r="W369">
        <v>-0.14000000000000001</v>
      </c>
      <c r="X369" s="130"/>
    </row>
    <row r="370" spans="1:24" x14ac:dyDescent="0.3">
      <c r="A370" s="130" t="s">
        <v>446</v>
      </c>
      <c r="B370">
        <v>368</v>
      </c>
      <c r="C370" s="130" t="s">
        <v>898</v>
      </c>
      <c r="D370" s="130" t="s">
        <v>6</v>
      </c>
      <c r="E370">
        <v>7.25</v>
      </c>
      <c r="F370">
        <v>6.62</v>
      </c>
      <c r="G370">
        <v>9306600</v>
      </c>
      <c r="H370">
        <v>66629</v>
      </c>
      <c r="I370">
        <v>2900</v>
      </c>
      <c r="J370">
        <v>27.19</v>
      </c>
      <c r="K370" s="130" t="s">
        <v>3267</v>
      </c>
      <c r="M370" s="130" t="s">
        <v>896</v>
      </c>
      <c r="N370">
        <v>0.24</v>
      </c>
      <c r="O370">
        <v>19.329999999999998</v>
      </c>
      <c r="P370">
        <v>20.07</v>
      </c>
      <c r="Q370">
        <v>12.79</v>
      </c>
      <c r="R370" s="130" t="s">
        <v>895</v>
      </c>
      <c r="S370">
        <v>24.95</v>
      </c>
      <c r="T370" s="130"/>
      <c r="U370">
        <v>502</v>
      </c>
      <c r="V370">
        <v>443</v>
      </c>
      <c r="W370">
        <v>0.94</v>
      </c>
      <c r="X370" s="130"/>
    </row>
    <row r="371" spans="1:24" x14ac:dyDescent="0.3">
      <c r="A371" s="130" t="s">
        <v>838</v>
      </c>
      <c r="B371">
        <v>369</v>
      </c>
      <c r="C371" s="130" t="s">
        <v>892</v>
      </c>
      <c r="D371" s="130" t="s">
        <v>6</v>
      </c>
      <c r="E371">
        <v>7.85</v>
      </c>
      <c r="F371">
        <v>0.64</v>
      </c>
      <c r="G371">
        <v>1938900</v>
      </c>
      <c r="H371">
        <v>15168</v>
      </c>
      <c r="I371">
        <v>7340</v>
      </c>
      <c r="J371">
        <v>39.770000000000003</v>
      </c>
      <c r="K371" s="130" t="s">
        <v>2382</v>
      </c>
      <c r="L371">
        <v>0.51</v>
      </c>
      <c r="M371" s="130" t="s">
        <v>949</v>
      </c>
      <c r="N371">
        <v>0.19</v>
      </c>
      <c r="O371">
        <v>8.2200000000000006</v>
      </c>
      <c r="P371">
        <v>9.86</v>
      </c>
      <c r="Q371">
        <v>31.41</v>
      </c>
      <c r="R371" s="130" t="s">
        <v>1013</v>
      </c>
      <c r="S371">
        <v>35.909999999999997</v>
      </c>
      <c r="T371" s="130"/>
      <c r="U371">
        <v>762</v>
      </c>
      <c r="V371">
        <v>707</v>
      </c>
      <c r="X371" s="130"/>
    </row>
    <row r="372" spans="1:24" x14ac:dyDescent="0.3">
      <c r="A372" s="130" t="s">
        <v>445</v>
      </c>
      <c r="B372">
        <v>370</v>
      </c>
      <c r="C372" s="130" t="s">
        <v>889</v>
      </c>
      <c r="D372" s="130" t="s">
        <v>6</v>
      </c>
      <c r="E372">
        <v>0.55000000000000004</v>
      </c>
      <c r="F372">
        <v>0</v>
      </c>
      <c r="G372">
        <v>1631200</v>
      </c>
      <c r="H372">
        <v>907</v>
      </c>
      <c r="I372">
        <v>1377</v>
      </c>
      <c r="K372" s="130" t="s">
        <v>1077</v>
      </c>
      <c r="M372" s="130"/>
      <c r="N372">
        <v>0</v>
      </c>
      <c r="O372">
        <v>0.99</v>
      </c>
      <c r="P372">
        <v>-6.49</v>
      </c>
      <c r="Q372">
        <v>-9.89</v>
      </c>
      <c r="R372" s="130"/>
      <c r="S372">
        <v>53.8</v>
      </c>
      <c r="T372" s="130"/>
      <c r="X372" s="130"/>
    </row>
    <row r="373" spans="1:24" x14ac:dyDescent="0.3">
      <c r="A373" s="130" t="s">
        <v>444</v>
      </c>
      <c r="B373">
        <v>371</v>
      </c>
      <c r="C373" s="130" t="s">
        <v>889</v>
      </c>
      <c r="D373" s="130" t="s">
        <v>6</v>
      </c>
      <c r="E373">
        <v>1.21</v>
      </c>
      <c r="F373">
        <v>-0.82</v>
      </c>
      <c r="G373">
        <v>9362100</v>
      </c>
      <c r="H373">
        <v>11298</v>
      </c>
      <c r="I373">
        <v>5602</v>
      </c>
      <c r="J373">
        <v>60.82</v>
      </c>
      <c r="K373" s="130" t="s">
        <v>927</v>
      </c>
      <c r="M373" s="130"/>
      <c r="N373">
        <v>0.02</v>
      </c>
      <c r="O373">
        <v>2.08</v>
      </c>
      <c r="P373">
        <v>1.57</v>
      </c>
      <c r="Q373">
        <v>3.56</v>
      </c>
      <c r="R373" s="130" t="s">
        <v>1100</v>
      </c>
      <c r="S373">
        <v>31.1</v>
      </c>
      <c r="T373" s="130"/>
      <c r="U373">
        <v>1040</v>
      </c>
      <c r="V373">
        <v>1038</v>
      </c>
      <c r="W373">
        <v>-0.41</v>
      </c>
      <c r="X373" s="130"/>
    </row>
    <row r="374" spans="1:24" x14ac:dyDescent="0.3">
      <c r="A374" s="130" t="s">
        <v>443</v>
      </c>
      <c r="B374">
        <v>372</v>
      </c>
      <c r="C374" s="130" t="s">
        <v>889</v>
      </c>
      <c r="D374" s="130" t="s">
        <v>6</v>
      </c>
      <c r="E374">
        <v>29</v>
      </c>
      <c r="F374">
        <v>0.87</v>
      </c>
      <c r="G374">
        <v>12688700</v>
      </c>
      <c r="H374">
        <v>363897</v>
      </c>
      <c r="I374">
        <v>151199</v>
      </c>
      <c r="K374" s="130" t="s">
        <v>2372</v>
      </c>
      <c r="M374" s="130"/>
      <c r="N374">
        <v>0</v>
      </c>
      <c r="O374">
        <v>-3.3</v>
      </c>
      <c r="P374">
        <v>-27.1</v>
      </c>
      <c r="Q374">
        <v>-25.44</v>
      </c>
      <c r="R374" s="130"/>
      <c r="S374">
        <v>61.42</v>
      </c>
      <c r="T374" s="130"/>
      <c r="X374" s="130"/>
    </row>
    <row r="375" spans="1:24" x14ac:dyDescent="0.3">
      <c r="A375" s="130" t="s">
        <v>442</v>
      </c>
      <c r="B375">
        <v>373</v>
      </c>
      <c r="C375" s="130" t="s">
        <v>898</v>
      </c>
      <c r="D375" s="130" t="s">
        <v>6</v>
      </c>
      <c r="E375">
        <v>1.1200000000000001</v>
      </c>
      <c r="F375">
        <v>-0.88</v>
      </c>
      <c r="G375">
        <v>228800</v>
      </c>
      <c r="H375">
        <v>258</v>
      </c>
      <c r="I375">
        <v>840</v>
      </c>
      <c r="J375">
        <v>60.19</v>
      </c>
      <c r="K375" s="130" t="s">
        <v>1061</v>
      </c>
      <c r="M375" s="130" t="s">
        <v>888</v>
      </c>
      <c r="N375">
        <v>0.02</v>
      </c>
      <c r="O375">
        <v>3.13</v>
      </c>
      <c r="P375">
        <v>1.94</v>
      </c>
      <c r="Q375">
        <v>-1</v>
      </c>
      <c r="R375" s="130" t="s">
        <v>2935</v>
      </c>
      <c r="S375">
        <v>70.540000000000006</v>
      </c>
      <c r="T375" s="130"/>
      <c r="U375">
        <v>1035</v>
      </c>
      <c r="V375">
        <v>994</v>
      </c>
      <c r="X375" s="130"/>
    </row>
    <row r="376" spans="1:24" x14ac:dyDescent="0.3">
      <c r="A376" s="130" t="s">
        <v>441</v>
      </c>
      <c r="B376">
        <v>374</v>
      </c>
      <c r="C376" s="130" t="s">
        <v>889</v>
      </c>
      <c r="D376" s="130" t="s">
        <v>6</v>
      </c>
      <c r="E376">
        <v>1.98</v>
      </c>
      <c r="F376">
        <v>0</v>
      </c>
      <c r="G376">
        <v>498700</v>
      </c>
      <c r="H376">
        <v>981</v>
      </c>
      <c r="I376">
        <v>1704</v>
      </c>
      <c r="K376" s="130" t="s">
        <v>2104</v>
      </c>
      <c r="M376" s="130"/>
      <c r="N376">
        <v>0</v>
      </c>
      <c r="O376">
        <v>2.98</v>
      </c>
      <c r="P376">
        <v>-2.73</v>
      </c>
      <c r="Q376">
        <v>-6.96</v>
      </c>
      <c r="R376" s="130"/>
      <c r="S376">
        <v>41.9</v>
      </c>
      <c r="T376" s="130"/>
      <c r="X376" s="130"/>
    </row>
    <row r="377" spans="1:24" x14ac:dyDescent="0.3">
      <c r="A377" s="130" t="s">
        <v>440</v>
      </c>
      <c r="B377">
        <v>375</v>
      </c>
      <c r="C377" s="130" t="s">
        <v>889</v>
      </c>
      <c r="D377" s="130" t="s">
        <v>6</v>
      </c>
      <c r="E377">
        <v>3.06</v>
      </c>
      <c r="F377">
        <v>-0.65</v>
      </c>
      <c r="G377">
        <v>68500</v>
      </c>
      <c r="H377">
        <v>210</v>
      </c>
      <c r="I377">
        <v>3339</v>
      </c>
      <c r="K377" s="130" t="s">
        <v>1065</v>
      </c>
      <c r="M377" s="130"/>
      <c r="N377">
        <v>0</v>
      </c>
      <c r="O377">
        <v>0.32</v>
      </c>
      <c r="P377">
        <v>-4.05</v>
      </c>
      <c r="Q377">
        <v>-11.9</v>
      </c>
      <c r="R377" s="130" t="s">
        <v>2905</v>
      </c>
      <c r="S377">
        <v>44.13</v>
      </c>
      <c r="T377" s="130"/>
      <c r="X377" s="130"/>
    </row>
    <row r="378" spans="1:24" x14ac:dyDescent="0.3">
      <c r="A378" s="130" t="s">
        <v>439</v>
      </c>
      <c r="B378">
        <v>376</v>
      </c>
      <c r="C378" s="130" t="s">
        <v>889</v>
      </c>
      <c r="D378" s="130" t="s">
        <v>6</v>
      </c>
      <c r="E378">
        <v>1.48</v>
      </c>
      <c r="F378">
        <v>1.37</v>
      </c>
      <c r="G378">
        <v>8175400</v>
      </c>
      <c r="H378">
        <v>12001</v>
      </c>
      <c r="I378">
        <v>1576</v>
      </c>
      <c r="J378">
        <v>13.04</v>
      </c>
      <c r="K378" s="130" t="s">
        <v>1003</v>
      </c>
      <c r="M378" s="130" t="s">
        <v>888</v>
      </c>
      <c r="N378">
        <v>0.11</v>
      </c>
      <c r="O378">
        <v>6.59</v>
      </c>
      <c r="P378">
        <v>6.1</v>
      </c>
      <c r="Q378">
        <v>23.98</v>
      </c>
      <c r="R378" s="130" t="s">
        <v>3206</v>
      </c>
      <c r="S378">
        <v>43.4</v>
      </c>
      <c r="T378" s="130"/>
      <c r="U378">
        <v>590</v>
      </c>
      <c r="V378">
        <v>498</v>
      </c>
      <c r="W378">
        <v>-31.75</v>
      </c>
      <c r="X378" s="130"/>
    </row>
    <row r="379" spans="1:24" x14ac:dyDescent="0.3">
      <c r="A379" s="130" t="s">
        <v>438</v>
      </c>
      <c r="B379">
        <v>377</v>
      </c>
      <c r="C379" s="130" t="s">
        <v>889</v>
      </c>
      <c r="D379" s="130" t="s">
        <v>6</v>
      </c>
      <c r="E379">
        <v>3.84</v>
      </c>
      <c r="F379">
        <v>0.52</v>
      </c>
      <c r="G379">
        <v>47400</v>
      </c>
      <c r="H379">
        <v>181</v>
      </c>
      <c r="I379">
        <v>2880</v>
      </c>
      <c r="J379">
        <v>26.19</v>
      </c>
      <c r="K379" s="130" t="s">
        <v>931</v>
      </c>
      <c r="M379" s="130" t="s">
        <v>888</v>
      </c>
      <c r="N379">
        <v>0.15</v>
      </c>
      <c r="O379">
        <v>4.58</v>
      </c>
      <c r="P379">
        <v>4.82</v>
      </c>
      <c r="Q379">
        <v>3.51</v>
      </c>
      <c r="R379" s="130" t="s">
        <v>3268</v>
      </c>
      <c r="S379">
        <v>68.739999999999995</v>
      </c>
      <c r="T379" s="130"/>
      <c r="U379">
        <v>823</v>
      </c>
      <c r="V379">
        <v>792</v>
      </c>
      <c r="W379">
        <v>-1.1200000000000001</v>
      </c>
      <c r="X379" s="130"/>
    </row>
    <row r="380" spans="1:24" x14ac:dyDescent="0.3">
      <c r="A380" s="130" t="s">
        <v>437</v>
      </c>
      <c r="B380">
        <v>378</v>
      </c>
      <c r="C380" s="130" t="s">
        <v>889</v>
      </c>
      <c r="D380" s="130" t="s">
        <v>6</v>
      </c>
      <c r="E380">
        <v>1.55</v>
      </c>
      <c r="F380">
        <v>-4.91</v>
      </c>
      <c r="G380">
        <v>65195900</v>
      </c>
      <c r="H380">
        <v>101518</v>
      </c>
      <c r="I380">
        <v>5380</v>
      </c>
      <c r="K380" s="130" t="s">
        <v>2394</v>
      </c>
      <c r="M380" s="130"/>
      <c r="N380">
        <v>0</v>
      </c>
      <c r="O380">
        <v>0.37</v>
      </c>
      <c r="P380">
        <v>-1.51</v>
      </c>
      <c r="Q380">
        <v>-1.82</v>
      </c>
      <c r="R380" s="130"/>
      <c r="S380">
        <v>24.92</v>
      </c>
      <c r="T380" s="130"/>
      <c r="X380" s="130"/>
    </row>
    <row r="381" spans="1:24" x14ac:dyDescent="0.3">
      <c r="A381" s="130" t="s">
        <v>436</v>
      </c>
      <c r="B381">
        <v>379</v>
      </c>
      <c r="C381" s="130" t="s">
        <v>889</v>
      </c>
      <c r="D381" s="130" t="s">
        <v>6</v>
      </c>
      <c r="E381">
        <v>4.9800000000000004</v>
      </c>
      <c r="F381">
        <v>0</v>
      </c>
      <c r="G381">
        <v>97400</v>
      </c>
      <c r="H381">
        <v>486</v>
      </c>
      <c r="I381">
        <v>840</v>
      </c>
      <c r="J381">
        <v>11.04</v>
      </c>
      <c r="K381" s="130" t="s">
        <v>987</v>
      </c>
      <c r="M381" s="130" t="s">
        <v>1041</v>
      </c>
      <c r="N381">
        <v>0.45</v>
      </c>
      <c r="O381">
        <v>6.95</v>
      </c>
      <c r="P381">
        <v>8.36</v>
      </c>
      <c r="Q381">
        <v>10.42</v>
      </c>
      <c r="R381" s="130" t="s">
        <v>2101</v>
      </c>
      <c r="S381">
        <v>31.48</v>
      </c>
      <c r="T381" s="130"/>
      <c r="U381">
        <v>480</v>
      </c>
      <c r="V381">
        <v>432</v>
      </c>
      <c r="W381">
        <v>21.23</v>
      </c>
      <c r="X381" s="130"/>
    </row>
    <row r="382" spans="1:24" x14ac:dyDescent="0.3">
      <c r="A382" s="130" t="s">
        <v>435</v>
      </c>
      <c r="B382">
        <v>380</v>
      </c>
      <c r="C382" s="130" t="s">
        <v>889</v>
      </c>
      <c r="D382" s="130" t="s">
        <v>6</v>
      </c>
      <c r="E382">
        <v>1.67</v>
      </c>
      <c r="F382">
        <v>-5.1100000000000003</v>
      </c>
      <c r="G382">
        <v>64662300</v>
      </c>
      <c r="H382">
        <v>110317</v>
      </c>
      <c r="I382">
        <v>10907</v>
      </c>
      <c r="J382">
        <v>114.63</v>
      </c>
      <c r="K382" s="130" t="s">
        <v>3269</v>
      </c>
      <c r="M382" s="130"/>
      <c r="N382">
        <v>0.01</v>
      </c>
      <c r="O382">
        <v>18.28</v>
      </c>
      <c r="P382">
        <v>28.36</v>
      </c>
      <c r="Q382">
        <v>52.09</v>
      </c>
      <c r="R382" s="130"/>
      <c r="S382">
        <v>52.27</v>
      </c>
      <c r="T382" s="130"/>
      <c r="U382">
        <v>593</v>
      </c>
      <c r="V382">
        <v>597</v>
      </c>
      <c r="W382">
        <v>-1.46</v>
      </c>
      <c r="X382" s="130"/>
    </row>
    <row r="383" spans="1:24" x14ac:dyDescent="0.3">
      <c r="A383" s="130" t="s">
        <v>434</v>
      </c>
      <c r="B383">
        <v>381</v>
      </c>
      <c r="C383" s="130" t="s">
        <v>889</v>
      </c>
      <c r="D383" s="130" t="s">
        <v>6</v>
      </c>
      <c r="E383">
        <v>1.66</v>
      </c>
      <c r="F383">
        <v>-3.49</v>
      </c>
      <c r="G383">
        <v>600</v>
      </c>
      <c r="H383">
        <v>1</v>
      </c>
      <c r="I383">
        <v>2158</v>
      </c>
      <c r="J383">
        <v>869.46</v>
      </c>
      <c r="K383" s="130" t="s">
        <v>2892</v>
      </c>
      <c r="M383" s="130"/>
      <c r="N383">
        <v>0</v>
      </c>
      <c r="O383">
        <v>2.23</v>
      </c>
      <c r="P383">
        <v>0.6</v>
      </c>
      <c r="Q383">
        <v>-46.34</v>
      </c>
      <c r="R383" s="130"/>
      <c r="S383">
        <v>7.54</v>
      </c>
      <c r="T383" s="130"/>
      <c r="U383">
        <v>1124</v>
      </c>
      <c r="V383">
        <v>1092</v>
      </c>
      <c r="W383">
        <v>-18.579999999999998</v>
      </c>
      <c r="X383" s="130"/>
    </row>
    <row r="384" spans="1:24" x14ac:dyDescent="0.3">
      <c r="A384" s="130" t="s">
        <v>433</v>
      </c>
      <c r="B384">
        <v>382</v>
      </c>
      <c r="C384" s="130" t="s">
        <v>898</v>
      </c>
      <c r="D384" s="130" t="s">
        <v>6</v>
      </c>
      <c r="E384">
        <v>6.6</v>
      </c>
      <c r="F384">
        <v>3.13</v>
      </c>
      <c r="G384">
        <v>220900</v>
      </c>
      <c r="H384">
        <v>1434</v>
      </c>
      <c r="I384">
        <v>2376</v>
      </c>
      <c r="J384">
        <v>15.4</v>
      </c>
      <c r="K384" s="130" t="s">
        <v>907</v>
      </c>
      <c r="M384" s="130" t="s">
        <v>957</v>
      </c>
      <c r="N384">
        <v>0.45</v>
      </c>
      <c r="O384">
        <v>6.75</v>
      </c>
      <c r="P384">
        <v>8.59</v>
      </c>
      <c r="Q384">
        <v>2.58</v>
      </c>
      <c r="R384" s="130" t="s">
        <v>3270</v>
      </c>
      <c r="S384">
        <v>30.98</v>
      </c>
      <c r="T384" s="130"/>
      <c r="U384">
        <v>547</v>
      </c>
      <c r="V384">
        <v>519</v>
      </c>
      <c r="W384">
        <v>4.03</v>
      </c>
      <c r="X384" s="130"/>
    </row>
    <row r="385" spans="1:24" x14ac:dyDescent="0.3">
      <c r="A385" s="130" t="s">
        <v>2906</v>
      </c>
      <c r="B385">
        <v>383</v>
      </c>
      <c r="C385" s="130" t="s">
        <v>898</v>
      </c>
      <c r="D385" s="130" t="s">
        <v>6</v>
      </c>
      <c r="E385">
        <v>13.2</v>
      </c>
      <c r="F385">
        <v>8.1999999999999993</v>
      </c>
      <c r="G385">
        <v>1617900</v>
      </c>
      <c r="H385">
        <v>20635</v>
      </c>
      <c r="I385">
        <v>7535</v>
      </c>
      <c r="J385">
        <v>9.2100000000000009</v>
      </c>
      <c r="K385" s="130" t="s">
        <v>2895</v>
      </c>
      <c r="M385" s="130" t="s">
        <v>942</v>
      </c>
      <c r="N385">
        <v>1.41</v>
      </c>
      <c r="O385">
        <v>5.38</v>
      </c>
      <c r="P385">
        <v>17.71</v>
      </c>
      <c r="Q385">
        <v>23.75</v>
      </c>
      <c r="R385" s="130" t="s">
        <v>3270</v>
      </c>
      <c r="S385">
        <v>16.75</v>
      </c>
      <c r="T385" s="130"/>
      <c r="U385">
        <v>230</v>
      </c>
      <c r="V385">
        <v>469</v>
      </c>
      <c r="X385" s="130"/>
    </row>
    <row r="386" spans="1:24" x14ac:dyDescent="0.3">
      <c r="A386" s="130" t="s">
        <v>432</v>
      </c>
      <c r="B386">
        <v>384</v>
      </c>
      <c r="C386" s="130" t="s">
        <v>889</v>
      </c>
      <c r="D386" s="130" t="s">
        <v>6</v>
      </c>
      <c r="E386">
        <v>57.5</v>
      </c>
      <c r="F386">
        <v>0</v>
      </c>
      <c r="G386">
        <v>4019800</v>
      </c>
      <c r="H386">
        <v>231359</v>
      </c>
      <c r="I386">
        <v>121900</v>
      </c>
      <c r="J386">
        <v>23.58</v>
      </c>
      <c r="K386" s="130" t="s">
        <v>2880</v>
      </c>
      <c r="M386" s="130" t="s">
        <v>1070</v>
      </c>
      <c r="N386">
        <v>2.46</v>
      </c>
      <c r="O386">
        <v>10.38</v>
      </c>
      <c r="P386">
        <v>24.22</v>
      </c>
      <c r="Q386">
        <v>32.619999999999997</v>
      </c>
      <c r="R386" s="130" t="s">
        <v>1063</v>
      </c>
      <c r="S386">
        <v>32.119999999999997</v>
      </c>
      <c r="T386" s="130"/>
      <c r="U386">
        <v>411</v>
      </c>
      <c r="V386">
        <v>512</v>
      </c>
      <c r="W386">
        <v>0.44</v>
      </c>
      <c r="X386" s="130"/>
    </row>
    <row r="387" spans="1:24" x14ac:dyDescent="0.3">
      <c r="A387" s="130" t="s">
        <v>431</v>
      </c>
      <c r="B387">
        <v>385</v>
      </c>
      <c r="C387" s="130" t="s">
        <v>889</v>
      </c>
      <c r="D387" s="130" t="s">
        <v>6</v>
      </c>
      <c r="E387">
        <v>125.5</v>
      </c>
      <c r="F387">
        <v>-5.64</v>
      </c>
      <c r="G387">
        <v>98700</v>
      </c>
      <c r="H387">
        <v>12632</v>
      </c>
      <c r="I387">
        <v>7405</v>
      </c>
      <c r="J387">
        <v>10.119999999999999</v>
      </c>
      <c r="K387" s="130" t="s">
        <v>931</v>
      </c>
      <c r="M387" s="130" t="s">
        <v>1071</v>
      </c>
      <c r="N387">
        <v>12.15</v>
      </c>
      <c r="O387">
        <v>3.36</v>
      </c>
      <c r="P387">
        <v>13.32</v>
      </c>
      <c r="Q387">
        <v>8.19</v>
      </c>
      <c r="R387" s="130" t="s">
        <v>2905</v>
      </c>
      <c r="S387">
        <v>46.41</v>
      </c>
      <c r="T387" s="130"/>
      <c r="U387">
        <v>339</v>
      </c>
      <c r="V387">
        <v>585</v>
      </c>
      <c r="W387">
        <v>-2.0099999999999998</v>
      </c>
      <c r="X387" s="130"/>
    </row>
    <row r="388" spans="1:24" x14ac:dyDescent="0.3">
      <c r="A388" s="130" t="s">
        <v>1072</v>
      </c>
      <c r="B388">
        <v>386</v>
      </c>
      <c r="C388" s="130" t="s">
        <v>898</v>
      </c>
      <c r="D388" s="130" t="s">
        <v>6</v>
      </c>
      <c r="E388">
        <v>2.1800000000000002</v>
      </c>
      <c r="F388">
        <v>1.87</v>
      </c>
      <c r="G388">
        <v>389600</v>
      </c>
      <c r="H388">
        <v>842</v>
      </c>
      <c r="I388">
        <v>2296</v>
      </c>
      <c r="K388" s="130" t="s">
        <v>2381</v>
      </c>
      <c r="M388" s="130"/>
      <c r="N388">
        <v>0</v>
      </c>
      <c r="O388">
        <v>-6.52</v>
      </c>
      <c r="P388">
        <v>-16.53</v>
      </c>
      <c r="Q388">
        <v>-7.85</v>
      </c>
      <c r="R388" s="130"/>
      <c r="S388">
        <v>18.02</v>
      </c>
      <c r="T388" s="130"/>
      <c r="X388" s="130"/>
    </row>
    <row r="389" spans="1:24" x14ac:dyDescent="0.3">
      <c r="A389" s="130" t="s">
        <v>430</v>
      </c>
      <c r="B389">
        <v>387</v>
      </c>
      <c r="C389" s="130" t="s">
        <v>889</v>
      </c>
      <c r="D389" s="130" t="s">
        <v>6</v>
      </c>
      <c r="E389">
        <v>4.28</v>
      </c>
      <c r="F389">
        <v>-0.93</v>
      </c>
      <c r="G389">
        <v>1272200</v>
      </c>
      <c r="H389">
        <v>5450</v>
      </c>
      <c r="I389">
        <v>1063</v>
      </c>
      <c r="J389">
        <v>72.099999999999994</v>
      </c>
      <c r="K389" s="130" t="s">
        <v>2393</v>
      </c>
      <c r="M389" s="130"/>
      <c r="N389">
        <v>0.06</v>
      </c>
      <c r="O389">
        <v>-3.73</v>
      </c>
      <c r="P389">
        <v>8.0399999999999991</v>
      </c>
      <c r="Q389">
        <v>0.61</v>
      </c>
      <c r="R389" s="130"/>
      <c r="S389">
        <v>40.08</v>
      </c>
      <c r="T389" s="130"/>
      <c r="U389">
        <v>885</v>
      </c>
      <c r="W389">
        <v>-0.44</v>
      </c>
      <c r="X389" s="130"/>
    </row>
    <row r="390" spans="1:24" x14ac:dyDescent="0.3">
      <c r="A390" s="130" t="s">
        <v>429</v>
      </c>
      <c r="B390">
        <v>388</v>
      </c>
      <c r="C390" s="130" t="s">
        <v>889</v>
      </c>
      <c r="D390" s="130" t="s">
        <v>6</v>
      </c>
      <c r="E390">
        <v>1.1299999999999999</v>
      </c>
      <c r="F390">
        <v>0</v>
      </c>
      <c r="G390">
        <v>2264400</v>
      </c>
      <c r="H390">
        <v>2544</v>
      </c>
      <c r="I390">
        <v>1271</v>
      </c>
      <c r="K390" s="130" t="s">
        <v>3199</v>
      </c>
      <c r="M390" s="130"/>
      <c r="N390">
        <v>0</v>
      </c>
      <c r="O390">
        <v>0.28000000000000003</v>
      </c>
      <c r="P390">
        <v>-2.92</v>
      </c>
      <c r="Q390">
        <v>-23.7</v>
      </c>
      <c r="R390" s="130"/>
      <c r="S390">
        <v>20.65</v>
      </c>
      <c r="T390" s="130"/>
      <c r="X390" s="130"/>
    </row>
    <row r="391" spans="1:24" x14ac:dyDescent="0.3">
      <c r="A391" s="130" t="s">
        <v>428</v>
      </c>
      <c r="B391">
        <v>389</v>
      </c>
      <c r="C391" s="130" t="s">
        <v>889</v>
      </c>
      <c r="D391" s="130" t="s">
        <v>6</v>
      </c>
      <c r="E391">
        <v>9.25</v>
      </c>
      <c r="F391">
        <v>0</v>
      </c>
      <c r="G391">
        <v>100</v>
      </c>
      <c r="H391">
        <v>1</v>
      </c>
      <c r="I391">
        <v>138</v>
      </c>
      <c r="K391" s="130" t="s">
        <v>1565</v>
      </c>
      <c r="M391" s="130"/>
      <c r="N391">
        <v>0</v>
      </c>
      <c r="O391">
        <v>-6.6</v>
      </c>
      <c r="P391">
        <v>-12.18</v>
      </c>
      <c r="Q391">
        <v>-9.94</v>
      </c>
      <c r="R391" s="130"/>
      <c r="S391">
        <v>27.95</v>
      </c>
      <c r="T391" s="130"/>
      <c r="X391" s="130"/>
    </row>
    <row r="392" spans="1:24" x14ac:dyDescent="0.3">
      <c r="A392" s="130" t="s">
        <v>839</v>
      </c>
      <c r="B392">
        <v>390</v>
      </c>
      <c r="C392" s="130" t="s">
        <v>892</v>
      </c>
      <c r="D392" s="130" t="s">
        <v>6</v>
      </c>
      <c r="E392">
        <v>10.8</v>
      </c>
      <c r="F392">
        <v>8</v>
      </c>
      <c r="G392">
        <v>14749700</v>
      </c>
      <c r="H392">
        <v>156064</v>
      </c>
      <c r="I392">
        <v>9720</v>
      </c>
      <c r="J392">
        <v>34</v>
      </c>
      <c r="K392" s="130" t="s">
        <v>3271</v>
      </c>
      <c r="L392">
        <v>1.78</v>
      </c>
      <c r="M392" s="130"/>
      <c r="N392">
        <v>0.32</v>
      </c>
      <c r="O392">
        <v>10.26</v>
      </c>
      <c r="P392">
        <v>19.920000000000002</v>
      </c>
      <c r="Q392">
        <v>22.63</v>
      </c>
      <c r="R392" s="130"/>
      <c r="S392">
        <v>34.35</v>
      </c>
      <c r="T392" s="130"/>
      <c r="U392">
        <v>529</v>
      </c>
      <c r="V392">
        <v>606</v>
      </c>
      <c r="X392" s="130"/>
    </row>
    <row r="393" spans="1:24" x14ac:dyDescent="0.3">
      <c r="A393" s="130" t="s">
        <v>427</v>
      </c>
      <c r="B393">
        <v>391</v>
      </c>
      <c r="C393" s="130" t="s">
        <v>898</v>
      </c>
      <c r="D393" s="130" t="s">
        <v>6</v>
      </c>
      <c r="E393">
        <v>1.73</v>
      </c>
      <c r="F393">
        <v>0.57999999999999996</v>
      </c>
      <c r="G393">
        <v>2254200</v>
      </c>
      <c r="H393">
        <v>3902</v>
      </c>
      <c r="I393">
        <v>2154</v>
      </c>
      <c r="J393">
        <v>9.9499999999999993</v>
      </c>
      <c r="K393" s="130" t="s">
        <v>1073</v>
      </c>
      <c r="M393" s="130" t="s">
        <v>906</v>
      </c>
      <c r="N393">
        <v>0.18</v>
      </c>
      <c r="O393">
        <v>7.42</v>
      </c>
      <c r="P393">
        <v>8.0399999999999991</v>
      </c>
      <c r="Q393">
        <v>8.5399999999999991</v>
      </c>
      <c r="R393" s="130" t="s">
        <v>1099</v>
      </c>
      <c r="S393">
        <v>38.03</v>
      </c>
      <c r="T393" s="130"/>
      <c r="U393">
        <v>457</v>
      </c>
      <c r="V393">
        <v>387</v>
      </c>
      <c r="W393">
        <v>0.16</v>
      </c>
      <c r="X393" s="130"/>
    </row>
    <row r="394" spans="1:24" x14ac:dyDescent="0.3">
      <c r="A394" s="130" t="s">
        <v>426</v>
      </c>
      <c r="B394">
        <v>392</v>
      </c>
      <c r="C394" s="130" t="s">
        <v>889</v>
      </c>
      <c r="D394" s="130" t="s">
        <v>6</v>
      </c>
      <c r="E394">
        <v>3.7</v>
      </c>
      <c r="F394">
        <v>-4.1500000000000004</v>
      </c>
      <c r="G394">
        <v>19331700</v>
      </c>
      <c r="H394">
        <v>73509</v>
      </c>
      <c r="I394">
        <v>1725</v>
      </c>
      <c r="J394">
        <v>24.1</v>
      </c>
      <c r="K394" s="130" t="s">
        <v>1043</v>
      </c>
      <c r="M394" s="130"/>
      <c r="N394">
        <v>0.16</v>
      </c>
      <c r="O394">
        <v>10.83</v>
      </c>
      <c r="P394">
        <v>24.23</v>
      </c>
      <c r="Q394">
        <v>6.26</v>
      </c>
      <c r="R394" s="130"/>
      <c r="S394">
        <v>35.78</v>
      </c>
      <c r="T394" s="130"/>
      <c r="U394">
        <v>411</v>
      </c>
      <c r="V394">
        <v>504</v>
      </c>
      <c r="W394">
        <v>8.18</v>
      </c>
      <c r="X394" s="130"/>
    </row>
    <row r="395" spans="1:24" x14ac:dyDescent="0.3">
      <c r="A395" s="130" t="s">
        <v>425</v>
      </c>
      <c r="B395">
        <v>393</v>
      </c>
      <c r="C395" s="130" t="s">
        <v>889</v>
      </c>
      <c r="D395" s="130" t="s">
        <v>6</v>
      </c>
      <c r="E395">
        <v>2.74</v>
      </c>
      <c r="F395">
        <v>0.74</v>
      </c>
      <c r="G395">
        <v>155100</v>
      </c>
      <c r="H395">
        <v>425</v>
      </c>
      <c r="I395">
        <v>950</v>
      </c>
      <c r="J395">
        <v>19.75</v>
      </c>
      <c r="K395" s="130" t="s">
        <v>2381</v>
      </c>
      <c r="M395" s="130" t="s">
        <v>888</v>
      </c>
      <c r="N395">
        <v>0.14000000000000001</v>
      </c>
      <c r="O395">
        <v>5.57</v>
      </c>
      <c r="P395">
        <v>6</v>
      </c>
      <c r="Q395">
        <v>4.66</v>
      </c>
      <c r="R395" s="130" t="s">
        <v>1045</v>
      </c>
      <c r="S395">
        <v>23.09</v>
      </c>
      <c r="T395" s="130"/>
      <c r="U395">
        <v>703</v>
      </c>
      <c r="V395">
        <v>652</v>
      </c>
      <c r="W395">
        <v>-0.75</v>
      </c>
      <c r="X395" s="130"/>
    </row>
    <row r="396" spans="1:24" x14ac:dyDescent="0.3">
      <c r="A396" s="130" t="s">
        <v>424</v>
      </c>
      <c r="B396">
        <v>394</v>
      </c>
      <c r="C396" s="130" t="s">
        <v>889</v>
      </c>
      <c r="D396" s="130" t="s">
        <v>95</v>
      </c>
      <c r="E396">
        <v>0.49</v>
      </c>
      <c r="F396">
        <v>2.08</v>
      </c>
      <c r="G396">
        <v>2401600</v>
      </c>
      <c r="H396">
        <v>1157</v>
      </c>
      <c r="I396">
        <v>1139</v>
      </c>
      <c r="K396" s="130" t="s">
        <v>1045</v>
      </c>
      <c r="M396" s="130"/>
      <c r="N396">
        <v>0</v>
      </c>
      <c r="O396">
        <v>-3.8</v>
      </c>
      <c r="P396">
        <v>-4.47</v>
      </c>
      <c r="Q396">
        <v>-7.04</v>
      </c>
      <c r="R396" s="130"/>
      <c r="S396">
        <v>35.99</v>
      </c>
      <c r="T396" s="130"/>
      <c r="X396" s="130"/>
    </row>
    <row r="397" spans="1:24" x14ac:dyDescent="0.3">
      <c r="A397" s="130" t="s">
        <v>423</v>
      </c>
      <c r="B397">
        <v>395</v>
      </c>
      <c r="C397" s="130" t="s">
        <v>898</v>
      </c>
      <c r="D397" s="130" t="s">
        <v>6</v>
      </c>
      <c r="E397">
        <v>7.3</v>
      </c>
      <c r="F397">
        <v>4.29</v>
      </c>
      <c r="G397">
        <v>42213600</v>
      </c>
      <c r="H397">
        <v>302940</v>
      </c>
      <c r="I397">
        <v>12853</v>
      </c>
      <c r="J397">
        <v>7.76</v>
      </c>
      <c r="K397" s="130" t="s">
        <v>2276</v>
      </c>
      <c r="M397" s="130" t="s">
        <v>930</v>
      </c>
      <c r="N397">
        <v>0.95</v>
      </c>
      <c r="O397">
        <v>17.75</v>
      </c>
      <c r="P397">
        <v>42.39</v>
      </c>
      <c r="Q397">
        <v>6.76</v>
      </c>
      <c r="R397" s="130" t="s">
        <v>2824</v>
      </c>
      <c r="S397">
        <v>56.53</v>
      </c>
      <c r="T397" s="130"/>
      <c r="U397">
        <v>74</v>
      </c>
      <c r="V397">
        <v>117</v>
      </c>
      <c r="W397">
        <v>0.22</v>
      </c>
      <c r="X397" s="130"/>
    </row>
    <row r="398" spans="1:24" x14ac:dyDescent="0.3">
      <c r="A398" s="130" t="s">
        <v>422</v>
      </c>
      <c r="B398">
        <v>396</v>
      </c>
      <c r="C398" s="130" t="s">
        <v>889</v>
      </c>
      <c r="D398" s="130" t="s">
        <v>6</v>
      </c>
      <c r="E398">
        <v>24.1</v>
      </c>
      <c r="F398">
        <v>0</v>
      </c>
      <c r="G398">
        <v>1410800</v>
      </c>
      <c r="H398">
        <v>34200</v>
      </c>
      <c r="I398">
        <v>4820</v>
      </c>
      <c r="J398">
        <v>29.37</v>
      </c>
      <c r="K398" s="130" t="s">
        <v>2620</v>
      </c>
      <c r="M398" s="130" t="s">
        <v>1003</v>
      </c>
      <c r="N398">
        <v>0.82</v>
      </c>
      <c r="O398">
        <v>31.45</v>
      </c>
      <c r="P398">
        <v>39.090000000000003</v>
      </c>
      <c r="Q398">
        <v>40.28</v>
      </c>
      <c r="R398" s="130" t="s">
        <v>2910</v>
      </c>
      <c r="S398">
        <v>49</v>
      </c>
      <c r="T398" s="130"/>
      <c r="U398">
        <v>410</v>
      </c>
      <c r="V398">
        <v>396</v>
      </c>
      <c r="W398">
        <v>1.1200000000000001</v>
      </c>
      <c r="X398" s="130"/>
    </row>
    <row r="399" spans="1:24" x14ac:dyDescent="0.3">
      <c r="A399" s="130" t="s">
        <v>421</v>
      </c>
      <c r="B399">
        <v>397</v>
      </c>
      <c r="C399" s="130" t="s">
        <v>898</v>
      </c>
      <c r="D399" s="130" t="s">
        <v>6</v>
      </c>
      <c r="E399">
        <v>50.25</v>
      </c>
      <c r="F399">
        <v>0</v>
      </c>
      <c r="G399">
        <v>0</v>
      </c>
      <c r="H399">
        <v>0</v>
      </c>
      <c r="I399">
        <v>503</v>
      </c>
      <c r="J399">
        <v>143.44999999999999</v>
      </c>
      <c r="K399" s="130" t="s">
        <v>990</v>
      </c>
      <c r="L399">
        <v>0.48</v>
      </c>
      <c r="M399" s="130"/>
      <c r="N399">
        <v>0.35</v>
      </c>
      <c r="O399">
        <v>1.38</v>
      </c>
      <c r="P399">
        <v>0.98</v>
      </c>
      <c r="Q399">
        <v>0.54</v>
      </c>
      <c r="R399" s="130"/>
      <c r="S399">
        <v>18.079999999999998</v>
      </c>
      <c r="T399" s="130"/>
      <c r="U399">
        <v>1103</v>
      </c>
      <c r="V399">
        <v>1115</v>
      </c>
      <c r="W399">
        <v>-16.38</v>
      </c>
      <c r="X399" s="130"/>
    </row>
    <row r="400" spans="1:24" x14ac:dyDescent="0.3">
      <c r="A400" s="130" t="s">
        <v>420</v>
      </c>
      <c r="B400">
        <v>398</v>
      </c>
      <c r="C400" s="130" t="s">
        <v>889</v>
      </c>
      <c r="D400" s="130" t="s">
        <v>95</v>
      </c>
      <c r="E400">
        <v>0.05</v>
      </c>
      <c r="F400">
        <v>0</v>
      </c>
      <c r="G400">
        <v>80917400</v>
      </c>
      <c r="H400">
        <v>3567</v>
      </c>
      <c r="I400">
        <v>3783</v>
      </c>
      <c r="J400">
        <v>27.01</v>
      </c>
      <c r="K400" s="130" t="s">
        <v>1043</v>
      </c>
      <c r="M400" s="130"/>
      <c r="N400">
        <v>0</v>
      </c>
      <c r="O400">
        <v>18.03</v>
      </c>
      <c r="P400">
        <v>22</v>
      </c>
      <c r="Q400">
        <v>182.95</v>
      </c>
      <c r="R400" s="130"/>
      <c r="S400">
        <v>46.75</v>
      </c>
      <c r="T400" s="130"/>
      <c r="U400">
        <v>461</v>
      </c>
      <c r="V400">
        <v>422</v>
      </c>
      <c r="W400">
        <v>-0.43</v>
      </c>
      <c r="X400" s="130"/>
    </row>
    <row r="401" spans="1:24" x14ac:dyDescent="0.3">
      <c r="A401" s="130" t="s">
        <v>419</v>
      </c>
      <c r="B401">
        <v>399</v>
      </c>
      <c r="C401" s="130" t="s">
        <v>889</v>
      </c>
      <c r="D401" s="130" t="s">
        <v>6</v>
      </c>
      <c r="E401">
        <v>20.7</v>
      </c>
      <c r="F401">
        <v>-6.76</v>
      </c>
      <c r="G401">
        <v>22214000</v>
      </c>
      <c r="H401">
        <v>470979</v>
      </c>
      <c r="I401">
        <v>34661</v>
      </c>
      <c r="K401" s="130" t="s">
        <v>3272</v>
      </c>
      <c r="M401" s="130"/>
      <c r="N401">
        <v>0</v>
      </c>
      <c r="O401">
        <v>-5.6</v>
      </c>
      <c r="P401">
        <v>-7.83</v>
      </c>
      <c r="Q401">
        <v>-15.94</v>
      </c>
      <c r="R401" s="130"/>
      <c r="S401">
        <v>34.590000000000003</v>
      </c>
      <c r="T401" s="130"/>
      <c r="X401" s="130"/>
    </row>
    <row r="402" spans="1:24" x14ac:dyDescent="0.3">
      <c r="A402" s="130" t="s">
        <v>418</v>
      </c>
      <c r="B402">
        <v>400</v>
      </c>
      <c r="C402" s="130" t="s">
        <v>889</v>
      </c>
      <c r="D402" s="130" t="s">
        <v>6</v>
      </c>
      <c r="E402">
        <v>3.9</v>
      </c>
      <c r="F402">
        <v>2.09</v>
      </c>
      <c r="G402">
        <v>500</v>
      </c>
      <c r="H402">
        <v>2</v>
      </c>
      <c r="I402">
        <v>4243</v>
      </c>
      <c r="J402">
        <v>162.72999999999999</v>
      </c>
      <c r="K402" s="130" t="s">
        <v>2371</v>
      </c>
      <c r="M402" s="130"/>
      <c r="N402">
        <v>0.02</v>
      </c>
      <c r="O402">
        <v>1.47</v>
      </c>
      <c r="P402">
        <v>2.74</v>
      </c>
      <c r="Q402">
        <v>1.95</v>
      </c>
      <c r="R402" s="130"/>
      <c r="S402">
        <v>11.92</v>
      </c>
      <c r="T402" s="130"/>
      <c r="U402">
        <v>1071</v>
      </c>
      <c r="V402">
        <v>1111</v>
      </c>
      <c r="W402">
        <v>-0.99</v>
      </c>
      <c r="X402" s="130"/>
    </row>
    <row r="403" spans="1:24" x14ac:dyDescent="0.3">
      <c r="A403" s="130" t="s">
        <v>417</v>
      </c>
      <c r="B403">
        <v>401</v>
      </c>
      <c r="C403" s="130" t="s">
        <v>889</v>
      </c>
      <c r="D403" s="130" t="s">
        <v>6</v>
      </c>
      <c r="E403">
        <v>3.72</v>
      </c>
      <c r="F403">
        <v>0</v>
      </c>
      <c r="G403">
        <v>12900</v>
      </c>
      <c r="H403">
        <v>50</v>
      </c>
      <c r="I403">
        <v>1360</v>
      </c>
      <c r="J403">
        <v>43.79</v>
      </c>
      <c r="K403" s="130" t="s">
        <v>3195</v>
      </c>
      <c r="M403" s="130"/>
      <c r="N403">
        <v>0.09</v>
      </c>
      <c r="O403">
        <v>-2.87</v>
      </c>
      <c r="P403">
        <v>10.46</v>
      </c>
      <c r="Q403">
        <v>39.96</v>
      </c>
      <c r="R403" s="130"/>
      <c r="S403">
        <v>16.55</v>
      </c>
      <c r="T403" s="130"/>
      <c r="U403">
        <v>755</v>
      </c>
      <c r="W403">
        <v>-0.11</v>
      </c>
      <c r="X403" s="130"/>
    </row>
    <row r="404" spans="1:24" x14ac:dyDescent="0.3">
      <c r="A404" s="130" t="s">
        <v>416</v>
      </c>
      <c r="B404">
        <v>402</v>
      </c>
      <c r="C404" s="130" t="s">
        <v>889</v>
      </c>
      <c r="D404" s="130" t="s">
        <v>6</v>
      </c>
      <c r="E404">
        <v>47.5</v>
      </c>
      <c r="F404">
        <v>1.06</v>
      </c>
      <c r="G404">
        <v>2200</v>
      </c>
      <c r="H404">
        <v>104</v>
      </c>
      <c r="I404">
        <v>1663</v>
      </c>
      <c r="J404">
        <v>16.13</v>
      </c>
      <c r="K404" s="130" t="s">
        <v>2162</v>
      </c>
      <c r="M404" s="130" t="s">
        <v>890</v>
      </c>
      <c r="N404">
        <v>2.91</v>
      </c>
      <c r="O404">
        <v>2</v>
      </c>
      <c r="P404">
        <v>4.82</v>
      </c>
      <c r="Q404">
        <v>3.05</v>
      </c>
      <c r="R404" s="130" t="s">
        <v>3179</v>
      </c>
      <c r="S404">
        <v>56.82</v>
      </c>
      <c r="T404" s="130"/>
      <c r="U404">
        <v>696</v>
      </c>
      <c r="V404">
        <v>770</v>
      </c>
      <c r="W404">
        <v>0.92</v>
      </c>
      <c r="X404" s="130"/>
    </row>
    <row r="405" spans="1:24" x14ac:dyDescent="0.3">
      <c r="A405" s="130" t="s">
        <v>415</v>
      </c>
      <c r="B405">
        <v>403</v>
      </c>
      <c r="C405" s="130" t="s">
        <v>889</v>
      </c>
      <c r="D405" s="130" t="s">
        <v>95</v>
      </c>
      <c r="E405">
        <v>0.32</v>
      </c>
      <c r="F405">
        <v>-8.57</v>
      </c>
      <c r="G405">
        <v>60097700</v>
      </c>
      <c r="H405">
        <v>19213</v>
      </c>
      <c r="I405">
        <v>1302</v>
      </c>
      <c r="K405" s="130"/>
      <c r="M405" s="130"/>
      <c r="N405">
        <v>0</v>
      </c>
      <c r="O405">
        <v>-7.26</v>
      </c>
      <c r="P405">
        <v>-334.83</v>
      </c>
      <c r="Q405">
        <v>-28.35</v>
      </c>
      <c r="R405" s="130"/>
      <c r="S405">
        <v>47.08</v>
      </c>
      <c r="T405" s="130"/>
      <c r="X405" s="130"/>
    </row>
    <row r="406" spans="1:24" x14ac:dyDescent="0.3">
      <c r="A406" s="130" t="s">
        <v>414</v>
      </c>
      <c r="B406">
        <v>404</v>
      </c>
      <c r="C406" s="130" t="s">
        <v>889</v>
      </c>
      <c r="D406" s="130" t="s">
        <v>6</v>
      </c>
      <c r="E406">
        <v>2.54</v>
      </c>
      <c r="F406">
        <v>0</v>
      </c>
      <c r="G406">
        <v>366800</v>
      </c>
      <c r="H406">
        <v>928</v>
      </c>
      <c r="I406">
        <v>5203</v>
      </c>
      <c r="J406">
        <v>11.22</v>
      </c>
      <c r="K406" s="130" t="s">
        <v>968</v>
      </c>
      <c r="M406" s="130" t="s">
        <v>949</v>
      </c>
      <c r="N406">
        <v>0.22</v>
      </c>
      <c r="O406">
        <v>11.03</v>
      </c>
      <c r="P406">
        <v>13.96</v>
      </c>
      <c r="Q406">
        <v>50.4</v>
      </c>
      <c r="R406" s="130" t="s">
        <v>1525</v>
      </c>
      <c r="S406">
        <v>25.32</v>
      </c>
      <c r="T406" s="130"/>
      <c r="U406">
        <v>351</v>
      </c>
      <c r="V406">
        <v>303</v>
      </c>
      <c r="W406">
        <v>-0.56999999999999995</v>
      </c>
      <c r="X406" s="130"/>
    </row>
    <row r="407" spans="1:24" x14ac:dyDescent="0.3">
      <c r="A407" s="130" t="s">
        <v>413</v>
      </c>
      <c r="B407">
        <v>405</v>
      </c>
      <c r="C407" s="130" t="s">
        <v>889</v>
      </c>
      <c r="D407" s="130" t="s">
        <v>6</v>
      </c>
      <c r="E407">
        <v>6.25</v>
      </c>
      <c r="F407">
        <v>0.81</v>
      </c>
      <c r="G407">
        <v>2714600</v>
      </c>
      <c r="H407">
        <v>16853</v>
      </c>
      <c r="I407">
        <v>8559</v>
      </c>
      <c r="J407">
        <v>5.47</v>
      </c>
      <c r="K407" s="130" t="s">
        <v>1611</v>
      </c>
      <c r="M407" s="130" t="s">
        <v>894</v>
      </c>
      <c r="N407">
        <v>1.1499999999999999</v>
      </c>
      <c r="O407">
        <v>11.67</v>
      </c>
      <c r="P407">
        <v>29.05</v>
      </c>
      <c r="Q407">
        <v>16.149999999999999</v>
      </c>
      <c r="R407" s="130" t="s">
        <v>3273</v>
      </c>
      <c r="S407">
        <v>49.41</v>
      </c>
      <c r="T407" s="130"/>
      <c r="U407">
        <v>74</v>
      </c>
      <c r="V407">
        <v>185</v>
      </c>
      <c r="W407">
        <v>0.19</v>
      </c>
      <c r="X407" s="130"/>
    </row>
    <row r="408" spans="1:24" x14ac:dyDescent="0.3">
      <c r="A408" s="130" t="s">
        <v>412</v>
      </c>
      <c r="B408">
        <v>406</v>
      </c>
      <c r="C408" s="130" t="s">
        <v>889</v>
      </c>
      <c r="D408" s="130" t="s">
        <v>235</v>
      </c>
      <c r="E408">
        <v>1.04</v>
      </c>
      <c r="F408">
        <v>0</v>
      </c>
      <c r="G408">
        <v>0</v>
      </c>
      <c r="H408">
        <v>0</v>
      </c>
      <c r="I408">
        <v>3878</v>
      </c>
      <c r="K408" s="130"/>
      <c r="L408">
        <v>-5.81</v>
      </c>
      <c r="M408" s="130"/>
      <c r="N408">
        <v>0</v>
      </c>
      <c r="O408">
        <v>-38.86</v>
      </c>
      <c r="Q408">
        <v>-226.32</v>
      </c>
      <c r="R408" s="130"/>
      <c r="S408">
        <v>11.75</v>
      </c>
      <c r="T408" s="130"/>
      <c r="X408" s="130"/>
    </row>
    <row r="409" spans="1:24" x14ac:dyDescent="0.3">
      <c r="A409" s="130" t="s">
        <v>840</v>
      </c>
      <c r="B409">
        <v>407</v>
      </c>
      <c r="C409" s="130" t="s">
        <v>889</v>
      </c>
      <c r="D409" s="130" t="s">
        <v>6</v>
      </c>
      <c r="E409">
        <v>9.9499999999999993</v>
      </c>
      <c r="F409">
        <v>-1.49</v>
      </c>
      <c r="G409">
        <v>187100</v>
      </c>
      <c r="H409">
        <v>1857</v>
      </c>
      <c r="I409">
        <v>1393</v>
      </c>
      <c r="J409">
        <v>54.99</v>
      </c>
      <c r="K409" s="130" t="s">
        <v>1023</v>
      </c>
      <c r="M409" s="130"/>
      <c r="N409">
        <v>0.18</v>
      </c>
      <c r="O409">
        <v>-1.76</v>
      </c>
      <c r="P409">
        <v>3.02</v>
      </c>
      <c r="Q409">
        <v>143.88999999999999</v>
      </c>
      <c r="R409" s="130"/>
      <c r="S409">
        <v>18.850000000000001</v>
      </c>
      <c r="T409" s="130"/>
      <c r="U409">
        <v>1006</v>
      </c>
      <c r="W409">
        <v>-0.54</v>
      </c>
      <c r="X409" s="130"/>
    </row>
    <row r="410" spans="1:24" x14ac:dyDescent="0.3">
      <c r="A410" s="130" t="s">
        <v>411</v>
      </c>
      <c r="B410">
        <v>408</v>
      </c>
      <c r="C410" s="130" t="s">
        <v>898</v>
      </c>
      <c r="D410" s="130" t="s">
        <v>6</v>
      </c>
      <c r="E410">
        <v>15.4</v>
      </c>
      <c r="F410">
        <v>0.65</v>
      </c>
      <c r="G410">
        <v>100</v>
      </c>
      <c r="H410">
        <v>2</v>
      </c>
      <c r="I410">
        <v>154</v>
      </c>
      <c r="K410" s="130" t="s">
        <v>1070</v>
      </c>
      <c r="L410">
        <v>0.12</v>
      </c>
      <c r="M410" s="130" t="s">
        <v>913</v>
      </c>
      <c r="N410">
        <v>0</v>
      </c>
      <c r="O410">
        <v>-1.9</v>
      </c>
      <c r="P410">
        <v>-2.48</v>
      </c>
      <c r="Q410">
        <v>-15.71</v>
      </c>
      <c r="R410" s="130" t="s">
        <v>1078</v>
      </c>
      <c r="S410">
        <v>23.39</v>
      </c>
      <c r="T410" s="130"/>
      <c r="X410" s="130"/>
    </row>
    <row r="411" spans="1:24" x14ac:dyDescent="0.3">
      <c r="A411" s="130" t="s">
        <v>841</v>
      </c>
      <c r="B411">
        <v>409</v>
      </c>
      <c r="C411" s="130" t="s">
        <v>892</v>
      </c>
      <c r="D411" s="130" t="s">
        <v>6</v>
      </c>
      <c r="E411">
        <v>8.4499999999999993</v>
      </c>
      <c r="F411">
        <v>-0.59</v>
      </c>
      <c r="G411">
        <v>2226000</v>
      </c>
      <c r="H411">
        <v>18737</v>
      </c>
      <c r="I411">
        <v>11979</v>
      </c>
      <c r="J411">
        <v>96.83</v>
      </c>
      <c r="K411" s="130" t="s">
        <v>3274</v>
      </c>
      <c r="M411" s="130"/>
      <c r="N411">
        <v>0.09</v>
      </c>
      <c r="O411">
        <v>5.89</v>
      </c>
      <c r="P411">
        <v>6.05</v>
      </c>
      <c r="Q411">
        <v>6.62</v>
      </c>
      <c r="R411" s="130" t="s">
        <v>888</v>
      </c>
      <c r="S411">
        <v>27.82</v>
      </c>
      <c r="T411" s="130"/>
      <c r="U411">
        <v>957</v>
      </c>
      <c r="V411">
        <v>890</v>
      </c>
      <c r="X411" s="130"/>
    </row>
    <row r="412" spans="1:24" x14ac:dyDescent="0.3">
      <c r="A412" s="130" t="s">
        <v>410</v>
      </c>
      <c r="B412">
        <v>410</v>
      </c>
      <c r="C412" s="130" t="s">
        <v>889</v>
      </c>
      <c r="D412" s="130" t="s">
        <v>6</v>
      </c>
      <c r="E412">
        <v>86.25</v>
      </c>
      <c r="F412">
        <v>0</v>
      </c>
      <c r="G412">
        <v>12300</v>
      </c>
      <c r="H412">
        <v>1070</v>
      </c>
      <c r="I412">
        <v>1199</v>
      </c>
      <c r="J412">
        <v>10.27</v>
      </c>
      <c r="K412" s="130" t="s">
        <v>1014</v>
      </c>
      <c r="L412">
        <v>1.88</v>
      </c>
      <c r="M412" s="130" t="s">
        <v>1613</v>
      </c>
      <c r="N412">
        <v>8.42</v>
      </c>
      <c r="O412">
        <v>3.48</v>
      </c>
      <c r="P412">
        <v>8.5399999999999991</v>
      </c>
      <c r="Q412">
        <v>5.28</v>
      </c>
      <c r="R412" s="130" t="s">
        <v>3275</v>
      </c>
      <c r="S412">
        <v>38.25</v>
      </c>
      <c r="T412" s="130"/>
      <c r="U412">
        <v>453</v>
      </c>
      <c r="V412">
        <v>577</v>
      </c>
      <c r="W412">
        <v>0.92</v>
      </c>
      <c r="X412" s="130"/>
    </row>
    <row r="413" spans="1:24" x14ac:dyDescent="0.3">
      <c r="A413" s="130" t="s">
        <v>842</v>
      </c>
      <c r="B413">
        <v>411</v>
      </c>
      <c r="C413" s="130" t="s">
        <v>892</v>
      </c>
      <c r="D413" s="130" t="s">
        <v>6</v>
      </c>
      <c r="E413">
        <v>18.3</v>
      </c>
      <c r="F413">
        <v>0</v>
      </c>
      <c r="G413">
        <v>391000</v>
      </c>
      <c r="H413">
        <v>7134</v>
      </c>
      <c r="I413">
        <v>5490</v>
      </c>
      <c r="J413">
        <v>29.4</v>
      </c>
      <c r="K413" s="130" t="s">
        <v>3276</v>
      </c>
      <c r="M413" s="130" t="s">
        <v>891</v>
      </c>
      <c r="N413">
        <v>0.63</v>
      </c>
      <c r="O413">
        <v>13.06</v>
      </c>
      <c r="P413">
        <v>15.33</v>
      </c>
      <c r="Q413">
        <v>6.72</v>
      </c>
      <c r="R413" s="130"/>
      <c r="S413">
        <v>25</v>
      </c>
      <c r="T413" s="130"/>
      <c r="U413">
        <v>574</v>
      </c>
      <c r="V413">
        <v>512</v>
      </c>
      <c r="X413" s="130"/>
    </row>
    <row r="414" spans="1:24" x14ac:dyDescent="0.3">
      <c r="A414" s="130" t="s">
        <v>409</v>
      </c>
      <c r="B414">
        <v>412</v>
      </c>
      <c r="C414" s="130" t="s">
        <v>889</v>
      </c>
      <c r="D414" s="130" t="s">
        <v>6</v>
      </c>
      <c r="E414">
        <v>38.5</v>
      </c>
      <c r="F414">
        <v>0.65</v>
      </c>
      <c r="G414">
        <v>15800</v>
      </c>
      <c r="H414">
        <v>605</v>
      </c>
      <c r="I414">
        <v>6160</v>
      </c>
      <c r="J414">
        <v>37.78</v>
      </c>
      <c r="K414" s="130" t="s">
        <v>2140</v>
      </c>
      <c r="L414">
        <v>0.14000000000000001</v>
      </c>
      <c r="M414" s="130" t="s">
        <v>945</v>
      </c>
      <c r="N414">
        <v>1.02</v>
      </c>
      <c r="O414">
        <v>8.24</v>
      </c>
      <c r="P414">
        <v>7.62</v>
      </c>
      <c r="Q414">
        <v>6.96</v>
      </c>
      <c r="R414" s="130" t="s">
        <v>3277</v>
      </c>
      <c r="S414">
        <v>36.08</v>
      </c>
      <c r="T414" s="130"/>
      <c r="U414">
        <v>816</v>
      </c>
      <c r="V414">
        <v>693</v>
      </c>
      <c r="W414">
        <v>-20.61</v>
      </c>
      <c r="X414" s="130"/>
    </row>
    <row r="415" spans="1:24" x14ac:dyDescent="0.3">
      <c r="A415" s="130" t="s">
        <v>408</v>
      </c>
      <c r="B415">
        <v>413</v>
      </c>
      <c r="C415" s="130" t="s">
        <v>889</v>
      </c>
      <c r="D415" s="130" t="s">
        <v>6</v>
      </c>
      <c r="E415">
        <v>1.37</v>
      </c>
      <c r="F415">
        <v>13.22</v>
      </c>
      <c r="G415">
        <v>530487600</v>
      </c>
      <c r="H415">
        <v>688465</v>
      </c>
      <c r="I415">
        <v>11016</v>
      </c>
      <c r="K415" s="130" t="s">
        <v>2155</v>
      </c>
      <c r="M415" s="130"/>
      <c r="N415">
        <v>0</v>
      </c>
      <c r="O415">
        <v>-4.8</v>
      </c>
      <c r="P415">
        <v>-19.329999999999998</v>
      </c>
      <c r="Q415">
        <v>-53.67</v>
      </c>
      <c r="R415" s="130"/>
      <c r="S415">
        <v>66.62</v>
      </c>
      <c r="T415" s="130"/>
      <c r="X415" s="130"/>
    </row>
    <row r="416" spans="1:24" x14ac:dyDescent="0.3">
      <c r="A416" s="130" t="s">
        <v>3278</v>
      </c>
      <c r="B416">
        <v>414</v>
      </c>
      <c r="C416" s="130" t="s">
        <v>892</v>
      </c>
      <c r="D416" s="130" t="s">
        <v>6</v>
      </c>
      <c r="E416">
        <v>7.05</v>
      </c>
      <c r="F416">
        <v>0.71</v>
      </c>
      <c r="G416">
        <v>26604800</v>
      </c>
      <c r="H416">
        <v>189421</v>
      </c>
      <c r="I416">
        <v>0</v>
      </c>
      <c r="K416" s="130" t="s">
        <v>908</v>
      </c>
      <c r="M416" s="130" t="s">
        <v>908</v>
      </c>
      <c r="N416">
        <v>0</v>
      </c>
      <c r="O416">
        <v>39.81</v>
      </c>
      <c r="P416">
        <v>40.729999999999997</v>
      </c>
      <c r="Q416">
        <v>8.1300000000000008</v>
      </c>
      <c r="R416" s="130" t="s">
        <v>908</v>
      </c>
      <c r="S416">
        <v>30.36</v>
      </c>
      <c r="T416" s="130"/>
      <c r="X416" s="130"/>
    </row>
    <row r="417" spans="1:24" x14ac:dyDescent="0.3">
      <c r="A417" s="130" t="s">
        <v>407</v>
      </c>
      <c r="B417">
        <v>415</v>
      </c>
      <c r="C417" s="130" t="s">
        <v>889</v>
      </c>
      <c r="D417" s="130" t="s">
        <v>6</v>
      </c>
      <c r="E417">
        <v>2.68</v>
      </c>
      <c r="F417">
        <v>0</v>
      </c>
      <c r="G417">
        <v>1389700</v>
      </c>
      <c r="H417">
        <v>3653</v>
      </c>
      <c r="I417">
        <v>3700</v>
      </c>
      <c r="K417" s="130" t="s">
        <v>1086</v>
      </c>
      <c r="M417" s="130"/>
      <c r="N417">
        <v>0</v>
      </c>
      <c r="O417">
        <v>0.53</v>
      </c>
      <c r="P417">
        <v>-3.67</v>
      </c>
      <c r="Q417">
        <v>-2.37</v>
      </c>
      <c r="R417" s="130"/>
      <c r="S417">
        <v>24.67</v>
      </c>
      <c r="T417" s="130"/>
      <c r="X417" s="130"/>
    </row>
    <row r="418" spans="1:24" x14ac:dyDescent="0.3">
      <c r="A418" s="130" t="s">
        <v>406</v>
      </c>
      <c r="B418">
        <v>416</v>
      </c>
      <c r="C418" s="130" t="s">
        <v>889</v>
      </c>
      <c r="D418" s="130" t="s">
        <v>6</v>
      </c>
      <c r="E418">
        <v>1.05</v>
      </c>
      <c r="F418">
        <v>0</v>
      </c>
      <c r="G418">
        <v>19722400</v>
      </c>
      <c r="H418">
        <v>20713</v>
      </c>
      <c r="I418">
        <v>2715</v>
      </c>
      <c r="K418" s="130" t="s">
        <v>978</v>
      </c>
      <c r="M418" s="130"/>
      <c r="N418">
        <v>0</v>
      </c>
      <c r="O418">
        <v>-4.3</v>
      </c>
      <c r="P418">
        <v>-32.17</v>
      </c>
      <c r="Q418">
        <v>-7.64</v>
      </c>
      <c r="R418" s="130"/>
      <c r="S418">
        <v>89.21</v>
      </c>
      <c r="T418" s="130"/>
      <c r="X418" s="130"/>
    </row>
    <row r="419" spans="1:24" x14ac:dyDescent="0.3">
      <c r="A419" s="130" t="s">
        <v>405</v>
      </c>
      <c r="B419">
        <v>417</v>
      </c>
      <c r="C419" s="130" t="s">
        <v>889</v>
      </c>
      <c r="D419" s="130" t="s">
        <v>6</v>
      </c>
      <c r="E419">
        <v>4.54</v>
      </c>
      <c r="F419">
        <v>-2.16</v>
      </c>
      <c r="G419">
        <v>2152500</v>
      </c>
      <c r="H419">
        <v>9813</v>
      </c>
      <c r="I419">
        <v>5630</v>
      </c>
      <c r="J419">
        <v>20.86</v>
      </c>
      <c r="K419" s="130" t="s">
        <v>1007</v>
      </c>
      <c r="M419" s="130" t="s">
        <v>933</v>
      </c>
      <c r="N419">
        <v>0.22</v>
      </c>
      <c r="O419">
        <v>6.47</v>
      </c>
      <c r="P419">
        <v>8.57</v>
      </c>
      <c r="Q419">
        <v>16.2</v>
      </c>
      <c r="R419" s="130" t="s">
        <v>2265</v>
      </c>
      <c r="S419">
        <v>40.92</v>
      </c>
      <c r="T419" s="130"/>
      <c r="U419">
        <v>647</v>
      </c>
      <c r="V419">
        <v>627</v>
      </c>
      <c r="W419">
        <v>-5.35</v>
      </c>
      <c r="X419" s="130"/>
    </row>
    <row r="420" spans="1:24" x14ac:dyDescent="0.3">
      <c r="A420" s="130" t="s">
        <v>404</v>
      </c>
      <c r="B420">
        <v>418</v>
      </c>
      <c r="C420" s="130" t="s">
        <v>889</v>
      </c>
      <c r="D420" s="130" t="s">
        <v>6</v>
      </c>
      <c r="E420">
        <v>10.4</v>
      </c>
      <c r="F420">
        <v>-1.89</v>
      </c>
      <c r="G420">
        <v>600</v>
      </c>
      <c r="H420">
        <v>6</v>
      </c>
      <c r="I420">
        <v>624</v>
      </c>
      <c r="K420" s="130" t="s">
        <v>920</v>
      </c>
      <c r="M420" s="130" t="s">
        <v>916</v>
      </c>
      <c r="N420">
        <v>0</v>
      </c>
      <c r="O420">
        <v>-1.93</v>
      </c>
      <c r="P420">
        <v>-2.0499999999999998</v>
      </c>
      <c r="Q420">
        <v>-7.14</v>
      </c>
      <c r="R420" s="130" t="s">
        <v>2100</v>
      </c>
      <c r="S420">
        <v>30.61</v>
      </c>
      <c r="T420" s="130"/>
      <c r="X420" s="130"/>
    </row>
    <row r="421" spans="1:24" x14ac:dyDescent="0.3">
      <c r="A421" s="130" t="s">
        <v>403</v>
      </c>
      <c r="B421">
        <v>419</v>
      </c>
      <c r="C421" s="130" t="s">
        <v>889</v>
      </c>
      <c r="D421" s="130" t="s">
        <v>6</v>
      </c>
      <c r="E421">
        <v>2.3199999999999998</v>
      </c>
      <c r="F421">
        <v>11.54</v>
      </c>
      <c r="G421">
        <v>1911005</v>
      </c>
      <c r="H421">
        <v>424257</v>
      </c>
      <c r="I421">
        <v>2799</v>
      </c>
      <c r="J421">
        <v>37.97</v>
      </c>
      <c r="K421" s="130" t="s">
        <v>3267</v>
      </c>
      <c r="M421" s="130"/>
      <c r="N421">
        <v>0.06</v>
      </c>
      <c r="R421" s="130"/>
      <c r="T421" s="130"/>
      <c r="U421">
        <v>645</v>
      </c>
      <c r="V421">
        <v>523</v>
      </c>
      <c r="W421">
        <v>-7.0000000000000007E-2</v>
      </c>
      <c r="X421" s="130"/>
    </row>
    <row r="422" spans="1:24" x14ac:dyDescent="0.3">
      <c r="A422" s="130" t="s">
        <v>402</v>
      </c>
      <c r="B422">
        <v>420</v>
      </c>
      <c r="C422" s="130" t="s">
        <v>889</v>
      </c>
      <c r="D422" s="130" t="s">
        <v>6</v>
      </c>
      <c r="E422">
        <v>25.75</v>
      </c>
      <c r="F422">
        <v>0</v>
      </c>
      <c r="G422">
        <v>0</v>
      </c>
      <c r="H422">
        <v>0</v>
      </c>
      <c r="I422">
        <v>549</v>
      </c>
      <c r="K422" s="130" t="s">
        <v>957</v>
      </c>
      <c r="L422">
        <v>0.88</v>
      </c>
      <c r="M422" s="130"/>
      <c r="N422">
        <v>0</v>
      </c>
      <c r="O422">
        <v>-2.6</v>
      </c>
      <c r="P422">
        <v>-5.19</v>
      </c>
      <c r="Q422">
        <v>-5.35</v>
      </c>
      <c r="R422" s="130"/>
      <c r="S422">
        <v>38.94</v>
      </c>
      <c r="T422" s="130"/>
      <c r="X422" s="130"/>
    </row>
    <row r="423" spans="1:24" x14ac:dyDescent="0.3">
      <c r="A423" s="130" t="s">
        <v>401</v>
      </c>
      <c r="B423">
        <v>421</v>
      </c>
      <c r="C423" s="130" t="s">
        <v>889</v>
      </c>
      <c r="D423" s="130" t="s">
        <v>6</v>
      </c>
      <c r="E423">
        <v>340</v>
      </c>
      <c r="F423">
        <v>3.03</v>
      </c>
      <c r="G423">
        <v>100</v>
      </c>
      <c r="H423">
        <v>34</v>
      </c>
      <c r="I423">
        <v>5133</v>
      </c>
      <c r="K423" s="130" t="s">
        <v>3279</v>
      </c>
      <c r="L423">
        <v>2.17</v>
      </c>
      <c r="M423" s="130"/>
      <c r="N423">
        <v>0</v>
      </c>
      <c r="O423">
        <v>-9.43</v>
      </c>
      <c r="P423">
        <v>-30.95</v>
      </c>
      <c r="Q423">
        <v>-145.59</v>
      </c>
      <c r="R423" s="130"/>
      <c r="S423">
        <v>20.89</v>
      </c>
      <c r="T423" s="130"/>
      <c r="X423" s="130"/>
    </row>
    <row r="424" spans="1:24" x14ac:dyDescent="0.3">
      <c r="A424" s="130" t="s">
        <v>400</v>
      </c>
      <c r="B424">
        <v>422</v>
      </c>
      <c r="C424" s="130" t="s">
        <v>898</v>
      </c>
      <c r="D424" s="130" t="s">
        <v>6</v>
      </c>
      <c r="E424">
        <v>42.75</v>
      </c>
      <c r="F424">
        <v>-1.72</v>
      </c>
      <c r="G424">
        <v>8800</v>
      </c>
      <c r="H424">
        <v>382</v>
      </c>
      <c r="I424">
        <v>16031</v>
      </c>
      <c r="J424">
        <v>29.15</v>
      </c>
      <c r="K424" s="130" t="s">
        <v>3258</v>
      </c>
      <c r="M424" s="130" t="s">
        <v>952</v>
      </c>
      <c r="N424">
        <v>1.46</v>
      </c>
      <c r="O424">
        <v>5.98</v>
      </c>
      <c r="P424">
        <v>7.76</v>
      </c>
      <c r="Q424">
        <v>5.5</v>
      </c>
      <c r="R424" s="130" t="s">
        <v>989</v>
      </c>
      <c r="S424">
        <v>20.34</v>
      </c>
      <c r="T424" s="130"/>
      <c r="U424">
        <v>765</v>
      </c>
      <c r="V424">
        <v>739</v>
      </c>
      <c r="W424">
        <v>-3.5</v>
      </c>
      <c r="X424" s="130"/>
    </row>
    <row r="425" spans="1:24" x14ac:dyDescent="0.3">
      <c r="A425" s="130" t="s">
        <v>2735</v>
      </c>
      <c r="B425">
        <v>423</v>
      </c>
      <c r="C425" s="130" t="s">
        <v>892</v>
      </c>
      <c r="D425" s="130" t="s">
        <v>6</v>
      </c>
      <c r="E425">
        <v>11.8</v>
      </c>
      <c r="F425">
        <v>4.42</v>
      </c>
      <c r="G425">
        <v>58490600</v>
      </c>
      <c r="H425">
        <v>693525</v>
      </c>
      <c r="I425">
        <v>0</v>
      </c>
      <c r="K425" s="130" t="s">
        <v>908</v>
      </c>
      <c r="M425" s="130" t="s">
        <v>908</v>
      </c>
      <c r="N425">
        <v>0</v>
      </c>
      <c r="O425">
        <v>13.75</v>
      </c>
      <c r="P425">
        <v>28.71</v>
      </c>
      <c r="Q425">
        <v>16.010000000000002</v>
      </c>
      <c r="R425" s="130" t="s">
        <v>908</v>
      </c>
      <c r="S425">
        <v>20.8</v>
      </c>
      <c r="T425" s="130"/>
      <c r="X425" s="130"/>
    </row>
    <row r="426" spans="1:24" x14ac:dyDescent="0.3">
      <c r="A426" s="130" t="s">
        <v>843</v>
      </c>
      <c r="B426">
        <v>424</v>
      </c>
      <c r="C426" s="130" t="s">
        <v>892</v>
      </c>
      <c r="D426" s="130" t="s">
        <v>6</v>
      </c>
      <c r="E426">
        <v>26.25</v>
      </c>
      <c r="F426">
        <v>0</v>
      </c>
      <c r="G426">
        <v>5810400</v>
      </c>
      <c r="H426">
        <v>153081</v>
      </c>
      <c r="I426">
        <v>315000</v>
      </c>
      <c r="J426">
        <v>26.41</v>
      </c>
      <c r="K426" s="130" t="s">
        <v>1734</v>
      </c>
      <c r="M426" s="130" t="s">
        <v>2386</v>
      </c>
      <c r="N426">
        <v>1</v>
      </c>
      <c r="O426">
        <v>9.5399999999999991</v>
      </c>
      <c r="P426">
        <v>17.45</v>
      </c>
      <c r="Q426">
        <v>2.56</v>
      </c>
      <c r="R426" s="130" t="s">
        <v>1070</v>
      </c>
      <c r="S426">
        <v>23.72</v>
      </c>
      <c r="T426" s="130"/>
      <c r="U426">
        <v>502</v>
      </c>
      <c r="V426">
        <v>568</v>
      </c>
      <c r="X426" s="130"/>
    </row>
    <row r="427" spans="1:24" x14ac:dyDescent="0.3">
      <c r="A427" s="130" t="s">
        <v>399</v>
      </c>
      <c r="B427">
        <v>425</v>
      </c>
      <c r="C427" s="130" t="s">
        <v>889</v>
      </c>
      <c r="D427" s="130" t="s">
        <v>6</v>
      </c>
      <c r="E427">
        <v>11.4</v>
      </c>
      <c r="F427">
        <v>-1.72</v>
      </c>
      <c r="G427">
        <v>5460200</v>
      </c>
      <c r="H427">
        <v>62300</v>
      </c>
      <c r="I427">
        <v>27963</v>
      </c>
      <c r="J427">
        <v>8.99</v>
      </c>
      <c r="K427" s="130" t="s">
        <v>2105</v>
      </c>
      <c r="M427" s="130" t="s">
        <v>937</v>
      </c>
      <c r="N427">
        <v>1.24</v>
      </c>
      <c r="O427">
        <v>12.51</v>
      </c>
      <c r="P427">
        <v>25.79</v>
      </c>
      <c r="Q427">
        <v>22.41</v>
      </c>
      <c r="R427" s="130" t="s">
        <v>2920</v>
      </c>
      <c r="S427">
        <v>32.28</v>
      </c>
      <c r="T427" s="130"/>
      <c r="U427">
        <v>155</v>
      </c>
      <c r="V427">
        <v>224</v>
      </c>
      <c r="W427">
        <v>0.11</v>
      </c>
      <c r="X427" s="130"/>
    </row>
    <row r="428" spans="1:24" x14ac:dyDescent="0.3">
      <c r="A428" s="130" t="s">
        <v>398</v>
      </c>
      <c r="B428">
        <v>426</v>
      </c>
      <c r="C428" s="130" t="s">
        <v>898</v>
      </c>
      <c r="D428" s="130" t="s">
        <v>6</v>
      </c>
      <c r="E428">
        <v>33.75</v>
      </c>
      <c r="F428">
        <v>0</v>
      </c>
      <c r="G428">
        <v>19123000</v>
      </c>
      <c r="H428">
        <v>652329</v>
      </c>
      <c r="I428">
        <v>101377</v>
      </c>
      <c r="J428">
        <v>31.38</v>
      </c>
      <c r="K428" s="130" t="s">
        <v>3280</v>
      </c>
      <c r="M428" s="130" t="s">
        <v>946</v>
      </c>
      <c r="N428">
        <v>1.08</v>
      </c>
      <c r="O428">
        <v>14.88</v>
      </c>
      <c r="P428">
        <v>17.32</v>
      </c>
      <c r="Q428">
        <v>11.58</v>
      </c>
      <c r="R428" s="130" t="s">
        <v>2271</v>
      </c>
      <c r="S428">
        <v>46.56</v>
      </c>
      <c r="T428" s="130"/>
      <c r="U428">
        <v>550</v>
      </c>
      <c r="V428">
        <v>491</v>
      </c>
      <c r="W428">
        <v>3.69</v>
      </c>
      <c r="X428" s="130"/>
    </row>
    <row r="429" spans="1:24" x14ac:dyDescent="0.3">
      <c r="A429" s="130" t="s">
        <v>397</v>
      </c>
      <c r="B429">
        <v>427</v>
      </c>
      <c r="C429" s="130" t="s">
        <v>889</v>
      </c>
      <c r="D429" s="130" t="s">
        <v>6</v>
      </c>
      <c r="E429">
        <v>14.5</v>
      </c>
      <c r="F429">
        <v>5.84</v>
      </c>
      <c r="G429">
        <v>23287300</v>
      </c>
      <c r="H429">
        <v>337012</v>
      </c>
      <c r="I429">
        <v>8120</v>
      </c>
      <c r="J429">
        <v>1601.13</v>
      </c>
      <c r="K429" s="130" t="s">
        <v>3263</v>
      </c>
      <c r="M429" s="130"/>
      <c r="N429">
        <v>0.01</v>
      </c>
      <c r="O429">
        <v>2.21</v>
      </c>
      <c r="P429">
        <v>0.79</v>
      </c>
      <c r="Q429">
        <v>10.88</v>
      </c>
      <c r="R429" s="130" t="s">
        <v>1033</v>
      </c>
      <c r="S429">
        <v>37.24</v>
      </c>
      <c r="T429" s="130"/>
      <c r="U429">
        <v>1124</v>
      </c>
      <c r="V429">
        <v>1096</v>
      </c>
      <c r="W429">
        <v>-449.76</v>
      </c>
      <c r="X429" s="130"/>
    </row>
    <row r="430" spans="1:24" x14ac:dyDescent="0.3">
      <c r="A430" s="130" t="s">
        <v>396</v>
      </c>
      <c r="B430">
        <v>428</v>
      </c>
      <c r="C430" s="130" t="s">
        <v>889</v>
      </c>
      <c r="D430" s="130" t="s">
        <v>235</v>
      </c>
      <c r="E430">
        <v>0.03</v>
      </c>
      <c r="F430">
        <v>0</v>
      </c>
      <c r="G430">
        <v>0</v>
      </c>
      <c r="H430">
        <v>0</v>
      </c>
      <c r="I430">
        <v>431</v>
      </c>
      <c r="K430" s="130" t="s">
        <v>890</v>
      </c>
      <c r="L430">
        <v>-15.97</v>
      </c>
      <c r="M430" s="130"/>
      <c r="N430">
        <v>0</v>
      </c>
      <c r="O430">
        <v>-6.06</v>
      </c>
      <c r="Q430">
        <v>-656.06</v>
      </c>
      <c r="R430" s="130"/>
      <c r="S430">
        <v>51.31</v>
      </c>
      <c r="T430" s="130"/>
      <c r="X430" s="130"/>
    </row>
    <row r="431" spans="1:24" x14ac:dyDescent="0.3">
      <c r="A431" s="130" t="s">
        <v>844</v>
      </c>
      <c r="B431">
        <v>429</v>
      </c>
      <c r="C431" s="130" t="s">
        <v>892</v>
      </c>
      <c r="D431" s="130" t="s">
        <v>6</v>
      </c>
      <c r="E431">
        <v>2.96</v>
      </c>
      <c r="F431">
        <v>0</v>
      </c>
      <c r="G431">
        <v>2256600</v>
      </c>
      <c r="H431">
        <v>6679</v>
      </c>
      <c r="I431">
        <v>2960</v>
      </c>
      <c r="J431">
        <v>29.81</v>
      </c>
      <c r="K431" s="130" t="s">
        <v>2273</v>
      </c>
      <c r="L431">
        <v>1.19</v>
      </c>
      <c r="M431" s="130" t="s">
        <v>896</v>
      </c>
      <c r="N431">
        <v>0.1</v>
      </c>
      <c r="O431">
        <v>13.37</v>
      </c>
      <c r="P431">
        <v>12.56</v>
      </c>
      <c r="Q431">
        <v>16.52</v>
      </c>
      <c r="R431" s="130"/>
      <c r="S431">
        <v>25.92</v>
      </c>
      <c r="T431" s="130"/>
      <c r="U431">
        <v>632</v>
      </c>
      <c r="V431">
        <v>504</v>
      </c>
      <c r="X431" s="130"/>
    </row>
    <row r="432" spans="1:24" x14ac:dyDescent="0.3">
      <c r="A432" s="130" t="s">
        <v>395</v>
      </c>
      <c r="B432">
        <v>430</v>
      </c>
      <c r="C432" s="130" t="s">
        <v>889</v>
      </c>
      <c r="D432" s="130" t="s">
        <v>235</v>
      </c>
      <c r="E432">
        <v>7.0000000000000007E-2</v>
      </c>
      <c r="F432">
        <v>0</v>
      </c>
      <c r="G432">
        <v>0</v>
      </c>
      <c r="H432">
        <v>0</v>
      </c>
      <c r="I432">
        <v>194</v>
      </c>
      <c r="K432" s="130"/>
      <c r="L432">
        <v>-1.69</v>
      </c>
      <c r="M432" s="130"/>
      <c r="N432">
        <v>0</v>
      </c>
      <c r="O432">
        <v>-11.47</v>
      </c>
      <c r="Q432">
        <v>-43.45</v>
      </c>
      <c r="R432" s="130"/>
      <c r="S432">
        <v>100</v>
      </c>
      <c r="T432" s="130"/>
      <c r="X432" s="130"/>
    </row>
    <row r="433" spans="1:24" x14ac:dyDescent="0.3">
      <c r="A433" s="130" t="s">
        <v>394</v>
      </c>
      <c r="B433">
        <v>431</v>
      </c>
      <c r="C433" s="130" t="s">
        <v>889</v>
      </c>
      <c r="D433" s="130" t="s">
        <v>6</v>
      </c>
      <c r="E433">
        <v>2.34</v>
      </c>
      <c r="F433">
        <v>-0.85</v>
      </c>
      <c r="G433">
        <v>1429400</v>
      </c>
      <c r="H433">
        <v>3338</v>
      </c>
      <c r="I433">
        <v>1264</v>
      </c>
      <c r="J433">
        <v>13.03</v>
      </c>
      <c r="K433" s="130" t="s">
        <v>2385</v>
      </c>
      <c r="M433" s="130" t="s">
        <v>904</v>
      </c>
      <c r="N433">
        <v>0.18</v>
      </c>
      <c r="O433">
        <v>13.01</v>
      </c>
      <c r="P433">
        <v>18.18</v>
      </c>
      <c r="Q433">
        <v>0.23</v>
      </c>
      <c r="R433" s="130" t="s">
        <v>1063</v>
      </c>
      <c r="S433">
        <v>57.19</v>
      </c>
      <c r="T433" s="130"/>
      <c r="U433">
        <v>315</v>
      </c>
      <c r="V433">
        <v>304</v>
      </c>
      <c r="W433">
        <v>-0.16</v>
      </c>
      <c r="X433" s="130"/>
    </row>
    <row r="434" spans="1:24" x14ac:dyDescent="0.3">
      <c r="A434" s="130" t="s">
        <v>393</v>
      </c>
      <c r="B434">
        <v>432</v>
      </c>
      <c r="C434" s="130" t="s">
        <v>889</v>
      </c>
      <c r="D434" s="130" t="s">
        <v>6</v>
      </c>
      <c r="E434">
        <v>4.82</v>
      </c>
      <c r="F434">
        <v>2.12</v>
      </c>
      <c r="G434">
        <v>318100</v>
      </c>
      <c r="H434">
        <v>1519</v>
      </c>
      <c r="I434">
        <v>3181</v>
      </c>
      <c r="J434">
        <v>4.83</v>
      </c>
      <c r="K434" s="130" t="s">
        <v>2381</v>
      </c>
      <c r="M434" s="130" t="s">
        <v>1041</v>
      </c>
      <c r="N434">
        <v>0.99</v>
      </c>
      <c r="O434">
        <v>17.61</v>
      </c>
      <c r="P434">
        <v>24.43</v>
      </c>
      <c r="Q434">
        <v>8.0299999999999994</v>
      </c>
      <c r="R434" s="130" t="s">
        <v>3281</v>
      </c>
      <c r="S434">
        <v>25.53</v>
      </c>
      <c r="T434" s="130"/>
      <c r="U434">
        <v>103</v>
      </c>
      <c r="V434">
        <v>82</v>
      </c>
      <c r="W434">
        <v>-0.01</v>
      </c>
      <c r="X434" s="130"/>
    </row>
    <row r="435" spans="1:24" x14ac:dyDescent="0.3">
      <c r="A435" s="130" t="s">
        <v>392</v>
      </c>
      <c r="B435">
        <v>433</v>
      </c>
      <c r="C435" s="130" t="s">
        <v>889</v>
      </c>
      <c r="D435" s="130" t="s">
        <v>6</v>
      </c>
      <c r="E435">
        <v>12.2</v>
      </c>
      <c r="F435">
        <v>-0.81</v>
      </c>
      <c r="G435">
        <v>15800</v>
      </c>
      <c r="H435">
        <v>192</v>
      </c>
      <c r="I435">
        <v>1737</v>
      </c>
      <c r="J435">
        <v>16.690000000000001</v>
      </c>
      <c r="K435" s="130" t="s">
        <v>941</v>
      </c>
      <c r="M435" s="130" t="s">
        <v>1000</v>
      </c>
      <c r="N435">
        <v>0.73</v>
      </c>
      <c r="O435">
        <v>19.38</v>
      </c>
      <c r="P435">
        <v>20.02</v>
      </c>
      <c r="Q435">
        <v>18.38</v>
      </c>
      <c r="R435" s="130" t="s">
        <v>3228</v>
      </c>
      <c r="S435">
        <v>47.47</v>
      </c>
      <c r="T435" s="130"/>
      <c r="U435">
        <v>350</v>
      </c>
      <c r="V435">
        <v>289</v>
      </c>
      <c r="W435">
        <v>4.33</v>
      </c>
      <c r="X435" s="130"/>
    </row>
    <row r="436" spans="1:24" x14ac:dyDescent="0.3">
      <c r="A436" s="130" t="s">
        <v>391</v>
      </c>
      <c r="B436">
        <v>434</v>
      </c>
      <c r="C436" s="130" t="s">
        <v>889</v>
      </c>
      <c r="D436" s="130" t="s">
        <v>6</v>
      </c>
      <c r="E436">
        <v>70</v>
      </c>
      <c r="F436">
        <v>0</v>
      </c>
      <c r="G436">
        <v>14000</v>
      </c>
      <c r="H436">
        <v>975</v>
      </c>
      <c r="I436">
        <v>31500</v>
      </c>
      <c r="J436">
        <v>18.78</v>
      </c>
      <c r="K436" s="130" t="s">
        <v>2864</v>
      </c>
      <c r="M436" s="130" t="s">
        <v>1064</v>
      </c>
      <c r="N436">
        <v>3.71</v>
      </c>
      <c r="O436">
        <v>18.22</v>
      </c>
      <c r="P436">
        <v>17.989999999999998</v>
      </c>
      <c r="Q436">
        <v>23.72</v>
      </c>
      <c r="R436" s="130" t="s">
        <v>2370</v>
      </c>
      <c r="S436">
        <v>18.3</v>
      </c>
      <c r="T436" s="130"/>
      <c r="W436">
        <v>3.35</v>
      </c>
      <c r="X436" s="130"/>
    </row>
    <row r="437" spans="1:24" x14ac:dyDescent="0.3">
      <c r="A437" s="130" t="s">
        <v>390</v>
      </c>
      <c r="B437">
        <v>435</v>
      </c>
      <c r="C437" s="130" t="s">
        <v>889</v>
      </c>
      <c r="D437" s="130" t="s">
        <v>6</v>
      </c>
      <c r="E437">
        <v>5.0999999999999996</v>
      </c>
      <c r="F437">
        <v>0.99</v>
      </c>
      <c r="G437">
        <v>33000</v>
      </c>
      <c r="H437">
        <v>168</v>
      </c>
      <c r="I437">
        <v>7778</v>
      </c>
      <c r="J437">
        <v>11.63</v>
      </c>
      <c r="K437" s="130" t="s">
        <v>1074</v>
      </c>
      <c r="M437" s="130" t="s">
        <v>916</v>
      </c>
      <c r="N437">
        <v>0.43</v>
      </c>
      <c r="O437">
        <v>13.29</v>
      </c>
      <c r="P437">
        <v>14.41</v>
      </c>
      <c r="Q437">
        <v>13.93</v>
      </c>
      <c r="R437" s="130" t="s">
        <v>2881</v>
      </c>
      <c r="S437">
        <v>20.14</v>
      </c>
      <c r="T437" s="130"/>
      <c r="U437">
        <v>355</v>
      </c>
      <c r="V437">
        <v>267</v>
      </c>
      <c r="W437">
        <v>-0.55000000000000004</v>
      </c>
      <c r="X437" s="130"/>
    </row>
    <row r="438" spans="1:24" x14ac:dyDescent="0.3">
      <c r="A438" s="130" t="s">
        <v>389</v>
      </c>
      <c r="B438">
        <v>436</v>
      </c>
      <c r="C438" s="130" t="s">
        <v>898</v>
      </c>
      <c r="D438" s="130" t="s">
        <v>6</v>
      </c>
      <c r="E438">
        <v>4</v>
      </c>
      <c r="F438">
        <v>0</v>
      </c>
      <c r="G438">
        <v>270000</v>
      </c>
      <c r="H438">
        <v>1084</v>
      </c>
      <c r="I438">
        <v>1080</v>
      </c>
      <c r="J438">
        <v>17</v>
      </c>
      <c r="K438" s="130" t="s">
        <v>1728</v>
      </c>
      <c r="L438">
        <v>0.17</v>
      </c>
      <c r="M438" s="130" t="s">
        <v>913</v>
      </c>
      <c r="N438">
        <v>0.24</v>
      </c>
      <c r="O438">
        <v>11.4</v>
      </c>
      <c r="P438">
        <v>10.93</v>
      </c>
      <c r="Q438">
        <v>8.49</v>
      </c>
      <c r="R438" s="130" t="s">
        <v>2929</v>
      </c>
      <c r="S438">
        <v>50.15</v>
      </c>
      <c r="T438" s="130"/>
      <c r="U438">
        <v>522</v>
      </c>
      <c r="V438">
        <v>408</v>
      </c>
      <c r="W438">
        <v>2.4900000000000002</v>
      </c>
      <c r="X438" s="130"/>
    </row>
    <row r="439" spans="1:24" x14ac:dyDescent="0.3">
      <c r="A439" s="130" t="s">
        <v>388</v>
      </c>
      <c r="B439">
        <v>437</v>
      </c>
      <c r="C439" s="130" t="s">
        <v>889</v>
      </c>
      <c r="D439" s="130" t="s">
        <v>6</v>
      </c>
      <c r="E439">
        <v>3.38</v>
      </c>
      <c r="F439">
        <v>-1.74</v>
      </c>
      <c r="G439">
        <v>2296500</v>
      </c>
      <c r="H439">
        <v>7767</v>
      </c>
      <c r="I439">
        <v>1822</v>
      </c>
      <c r="J439">
        <v>22.69</v>
      </c>
      <c r="K439" s="130" t="s">
        <v>1014</v>
      </c>
      <c r="M439" s="130" t="s">
        <v>913</v>
      </c>
      <c r="N439">
        <v>0.15</v>
      </c>
      <c r="O439">
        <v>2.62</v>
      </c>
      <c r="P439">
        <v>3.8</v>
      </c>
      <c r="Q439">
        <v>3.87</v>
      </c>
      <c r="R439" s="130" t="s">
        <v>1098</v>
      </c>
      <c r="S439">
        <v>58.24</v>
      </c>
      <c r="T439" s="130"/>
      <c r="U439">
        <v>798</v>
      </c>
      <c r="V439">
        <v>824</v>
      </c>
      <c r="W439">
        <v>-1.07</v>
      </c>
      <c r="X439" s="130"/>
    </row>
    <row r="440" spans="1:24" x14ac:dyDescent="0.3">
      <c r="A440" s="130" t="s">
        <v>387</v>
      </c>
      <c r="B440">
        <v>438</v>
      </c>
      <c r="C440" s="130" t="s">
        <v>889</v>
      </c>
      <c r="D440" s="130" t="s">
        <v>235</v>
      </c>
      <c r="E440">
        <v>0.03</v>
      </c>
      <c r="F440">
        <v>0</v>
      </c>
      <c r="G440">
        <v>0</v>
      </c>
      <c r="H440">
        <v>0</v>
      </c>
      <c r="I440">
        <v>24</v>
      </c>
      <c r="J440">
        <v>0.86</v>
      </c>
      <c r="K440" s="130" t="s">
        <v>1041</v>
      </c>
      <c r="L440">
        <v>-5.88</v>
      </c>
      <c r="M440" s="130"/>
      <c r="N440">
        <v>0</v>
      </c>
      <c r="O440">
        <v>3.85</v>
      </c>
      <c r="Q440">
        <v>5.27</v>
      </c>
      <c r="R440" s="130"/>
      <c r="S440">
        <v>40.06</v>
      </c>
      <c r="T440" s="130"/>
      <c r="V440">
        <v>472</v>
      </c>
      <c r="W440">
        <v>-0.01</v>
      </c>
      <c r="X440" s="130"/>
    </row>
    <row r="441" spans="1:24" x14ac:dyDescent="0.3">
      <c r="A441" s="130" t="s">
        <v>386</v>
      </c>
      <c r="B441">
        <v>439</v>
      </c>
      <c r="C441" s="130" t="s">
        <v>889</v>
      </c>
      <c r="D441" s="130" t="s">
        <v>6</v>
      </c>
      <c r="E441">
        <v>2.16</v>
      </c>
      <c r="F441">
        <v>-1.82</v>
      </c>
      <c r="G441">
        <v>559100</v>
      </c>
      <c r="H441">
        <v>1207</v>
      </c>
      <c r="I441">
        <v>1620</v>
      </c>
      <c r="J441">
        <v>3.58</v>
      </c>
      <c r="K441" s="130" t="s">
        <v>984</v>
      </c>
      <c r="M441" s="130"/>
      <c r="N441">
        <v>0.6</v>
      </c>
      <c r="O441">
        <v>12.75</v>
      </c>
      <c r="P441">
        <v>35.82</v>
      </c>
      <c r="Q441">
        <v>8.18</v>
      </c>
      <c r="R441" s="130"/>
      <c r="S441">
        <v>48.21</v>
      </c>
      <c r="T441" s="130"/>
      <c r="U441">
        <v>45</v>
      </c>
      <c r="V441">
        <v>148</v>
      </c>
      <c r="W441">
        <v>-0.05</v>
      </c>
      <c r="X441" s="130"/>
    </row>
    <row r="442" spans="1:24" x14ac:dyDescent="0.3">
      <c r="A442" s="130" t="s">
        <v>385</v>
      </c>
      <c r="B442">
        <v>440</v>
      </c>
      <c r="C442" s="130" t="s">
        <v>889</v>
      </c>
      <c r="D442" s="130" t="s">
        <v>6</v>
      </c>
      <c r="E442">
        <v>0.55000000000000004</v>
      </c>
      <c r="F442">
        <v>1.85</v>
      </c>
      <c r="G442">
        <v>181031400</v>
      </c>
      <c r="H442">
        <v>101690</v>
      </c>
      <c r="I442">
        <v>5244</v>
      </c>
      <c r="K442" s="130" t="s">
        <v>1056</v>
      </c>
      <c r="M442" s="130" t="s">
        <v>904</v>
      </c>
      <c r="N442">
        <v>0</v>
      </c>
      <c r="O442">
        <v>-1.1000000000000001</v>
      </c>
      <c r="P442">
        <v>-4.34</v>
      </c>
      <c r="Q442">
        <v>-6.32</v>
      </c>
      <c r="R442" s="130" t="s">
        <v>2924</v>
      </c>
      <c r="S442">
        <v>71.56</v>
      </c>
      <c r="T442" s="130"/>
      <c r="X442" s="130"/>
    </row>
    <row r="443" spans="1:24" x14ac:dyDescent="0.3">
      <c r="A443" s="130" t="s">
        <v>384</v>
      </c>
      <c r="B443">
        <v>441</v>
      </c>
      <c r="C443" s="130" t="s">
        <v>889</v>
      </c>
      <c r="D443" s="130" t="s">
        <v>6</v>
      </c>
      <c r="E443">
        <v>6.6</v>
      </c>
      <c r="F443">
        <v>0</v>
      </c>
      <c r="G443">
        <v>500</v>
      </c>
      <c r="H443">
        <v>3</v>
      </c>
      <c r="I443">
        <v>634</v>
      </c>
      <c r="J443">
        <v>39.71</v>
      </c>
      <c r="K443" s="130" t="s">
        <v>1056</v>
      </c>
      <c r="L443">
        <v>0.15</v>
      </c>
      <c r="M443" s="130" t="s">
        <v>913</v>
      </c>
      <c r="N443">
        <v>0.17</v>
      </c>
      <c r="O443">
        <v>1.1599999999999999</v>
      </c>
      <c r="P443">
        <v>1.1599999999999999</v>
      </c>
      <c r="Q443">
        <v>2.99</v>
      </c>
      <c r="R443" s="130" t="s">
        <v>1067</v>
      </c>
      <c r="S443">
        <v>33.049999999999997</v>
      </c>
      <c r="T443" s="130"/>
      <c r="U443">
        <v>995</v>
      </c>
      <c r="V443">
        <v>1020</v>
      </c>
      <c r="W443">
        <v>-0.06</v>
      </c>
      <c r="X443" s="130"/>
    </row>
    <row r="444" spans="1:24" x14ac:dyDescent="0.3">
      <c r="A444" s="130" t="s">
        <v>383</v>
      </c>
      <c r="B444">
        <v>442</v>
      </c>
      <c r="C444" s="130" t="s">
        <v>889</v>
      </c>
      <c r="D444" s="130" t="s">
        <v>6</v>
      </c>
      <c r="E444">
        <v>4.3600000000000003</v>
      </c>
      <c r="F444">
        <v>0.93</v>
      </c>
      <c r="G444">
        <v>3844800</v>
      </c>
      <c r="H444">
        <v>16882</v>
      </c>
      <c r="I444">
        <v>883</v>
      </c>
      <c r="J444">
        <v>10.73</v>
      </c>
      <c r="K444" s="130" t="s">
        <v>2276</v>
      </c>
      <c r="M444" s="130" t="s">
        <v>994</v>
      </c>
      <c r="N444">
        <v>0.4</v>
      </c>
      <c r="O444">
        <v>16.510000000000002</v>
      </c>
      <c r="P444">
        <v>25.13</v>
      </c>
      <c r="Q444">
        <v>7.21</v>
      </c>
      <c r="R444" s="130" t="s">
        <v>3282</v>
      </c>
      <c r="S444">
        <v>44.88</v>
      </c>
      <c r="T444" s="130"/>
      <c r="U444">
        <v>195</v>
      </c>
      <c r="V444">
        <v>191</v>
      </c>
      <c r="W444">
        <v>0.11</v>
      </c>
      <c r="X444" s="130"/>
    </row>
    <row r="445" spans="1:24" x14ac:dyDescent="0.3">
      <c r="A445" s="130" t="s">
        <v>382</v>
      </c>
      <c r="B445">
        <v>443</v>
      </c>
      <c r="C445" s="130" t="s">
        <v>889</v>
      </c>
      <c r="D445" s="130" t="s">
        <v>6</v>
      </c>
      <c r="E445">
        <v>4.96</v>
      </c>
      <c r="F445">
        <v>-0.4</v>
      </c>
      <c r="G445">
        <v>27000</v>
      </c>
      <c r="H445">
        <v>133</v>
      </c>
      <c r="I445">
        <v>1068</v>
      </c>
      <c r="K445" s="130" t="s">
        <v>958</v>
      </c>
      <c r="M445" s="130"/>
      <c r="N445">
        <v>0</v>
      </c>
      <c r="O445">
        <v>-4.9400000000000004</v>
      </c>
      <c r="P445">
        <v>-8.08</v>
      </c>
      <c r="Q445">
        <v>-4.47</v>
      </c>
      <c r="R445" s="130"/>
      <c r="S445">
        <v>13.71</v>
      </c>
      <c r="T445" s="130"/>
      <c r="X445" s="130"/>
    </row>
    <row r="446" spans="1:24" x14ac:dyDescent="0.3">
      <c r="A446" s="130" t="s">
        <v>381</v>
      </c>
      <c r="B446">
        <v>444</v>
      </c>
      <c r="C446" s="130" t="s">
        <v>889</v>
      </c>
      <c r="D446" s="130" t="s">
        <v>6</v>
      </c>
      <c r="E446">
        <v>3.7</v>
      </c>
      <c r="F446">
        <v>3.35</v>
      </c>
      <c r="G446">
        <v>10327800</v>
      </c>
      <c r="H446">
        <v>38036</v>
      </c>
      <c r="I446">
        <v>2281</v>
      </c>
      <c r="J446">
        <v>24.58</v>
      </c>
      <c r="K446" s="130" t="s">
        <v>2922</v>
      </c>
      <c r="M446" s="130" t="s">
        <v>904</v>
      </c>
      <c r="N446">
        <v>0.15</v>
      </c>
      <c r="Q446">
        <v>10.28</v>
      </c>
      <c r="R446" s="130" t="s">
        <v>998</v>
      </c>
      <c r="S446">
        <v>36.15</v>
      </c>
      <c r="T446" s="130"/>
      <c r="W446">
        <v>1.45</v>
      </c>
      <c r="X446" s="130"/>
    </row>
    <row r="447" spans="1:24" x14ac:dyDescent="0.3">
      <c r="A447" s="130" t="s">
        <v>2913</v>
      </c>
      <c r="B447">
        <v>445</v>
      </c>
      <c r="C447" s="130" t="s">
        <v>898</v>
      </c>
      <c r="D447" s="130" t="s">
        <v>6</v>
      </c>
      <c r="E447">
        <v>3.96</v>
      </c>
      <c r="F447">
        <v>0</v>
      </c>
      <c r="G447">
        <v>4440600</v>
      </c>
      <c r="H447">
        <v>17530</v>
      </c>
      <c r="I447">
        <v>0</v>
      </c>
      <c r="K447" s="130" t="s">
        <v>908</v>
      </c>
      <c r="M447" s="130" t="s">
        <v>908</v>
      </c>
      <c r="N447">
        <v>0</v>
      </c>
      <c r="O447">
        <v>4.59</v>
      </c>
      <c r="P447">
        <v>16.79</v>
      </c>
      <c r="Q447">
        <v>23.89</v>
      </c>
      <c r="R447" s="130" t="s">
        <v>908</v>
      </c>
      <c r="S447">
        <v>27.45</v>
      </c>
      <c r="T447" s="130"/>
      <c r="X447" s="130"/>
    </row>
    <row r="448" spans="1:24" x14ac:dyDescent="0.3">
      <c r="A448" s="130" t="s">
        <v>380</v>
      </c>
      <c r="B448">
        <v>446</v>
      </c>
      <c r="C448" s="130" t="s">
        <v>889</v>
      </c>
      <c r="D448" s="130" t="s">
        <v>6</v>
      </c>
      <c r="E448">
        <v>4.0599999999999996</v>
      </c>
      <c r="F448">
        <v>0.5</v>
      </c>
      <c r="G448">
        <v>2357300</v>
      </c>
      <c r="H448">
        <v>9561</v>
      </c>
      <c r="I448">
        <v>2331</v>
      </c>
      <c r="J448">
        <v>13</v>
      </c>
      <c r="K448" s="130" t="s">
        <v>2143</v>
      </c>
      <c r="M448" s="130" t="s">
        <v>902</v>
      </c>
      <c r="N448">
        <v>0.31</v>
      </c>
      <c r="O448">
        <v>8.18</v>
      </c>
      <c r="P448">
        <v>16.11</v>
      </c>
      <c r="Q448">
        <v>5.21</v>
      </c>
      <c r="R448" s="130" t="s">
        <v>3186</v>
      </c>
      <c r="S448">
        <v>42.45</v>
      </c>
      <c r="T448" s="130"/>
      <c r="U448">
        <v>348</v>
      </c>
      <c r="V448">
        <v>433</v>
      </c>
      <c r="W448">
        <v>-0.06</v>
      </c>
      <c r="X448" s="130"/>
    </row>
    <row r="449" spans="1:24" x14ac:dyDescent="0.3">
      <c r="A449" s="130" t="s">
        <v>379</v>
      </c>
      <c r="B449">
        <v>447</v>
      </c>
      <c r="C449" s="130" t="s">
        <v>889</v>
      </c>
      <c r="D449" s="130" t="s">
        <v>6</v>
      </c>
      <c r="E449">
        <v>2.6</v>
      </c>
      <c r="F449">
        <v>2.36</v>
      </c>
      <c r="G449">
        <v>10691200</v>
      </c>
      <c r="H449">
        <v>27292</v>
      </c>
      <c r="I449">
        <v>1354</v>
      </c>
      <c r="J449">
        <v>17.510000000000002</v>
      </c>
      <c r="K449" s="130" t="s">
        <v>1010</v>
      </c>
      <c r="M449" s="130"/>
      <c r="N449">
        <v>0.15</v>
      </c>
      <c r="O449">
        <v>3.22</v>
      </c>
      <c r="P449">
        <v>5.83</v>
      </c>
      <c r="Q449">
        <v>3.8</v>
      </c>
      <c r="R449" s="130"/>
      <c r="S449">
        <v>33.090000000000003</v>
      </c>
      <c r="T449" s="130"/>
      <c r="U449">
        <v>676</v>
      </c>
      <c r="V449">
        <v>732</v>
      </c>
      <c r="W449">
        <v>7.0000000000000007E-2</v>
      </c>
      <c r="X449" s="130"/>
    </row>
    <row r="450" spans="1:24" x14ac:dyDescent="0.3">
      <c r="A450" s="130" t="s">
        <v>378</v>
      </c>
      <c r="B450">
        <v>448</v>
      </c>
      <c r="C450" s="130" t="s">
        <v>889</v>
      </c>
      <c r="D450" s="130" t="s">
        <v>6</v>
      </c>
      <c r="E450">
        <v>2.84</v>
      </c>
      <c r="F450">
        <v>1.43</v>
      </c>
      <c r="G450">
        <v>1061500</v>
      </c>
      <c r="H450">
        <v>3044</v>
      </c>
      <c r="I450">
        <v>1694</v>
      </c>
      <c r="J450">
        <v>15.65</v>
      </c>
      <c r="K450" s="130" t="s">
        <v>1001</v>
      </c>
      <c r="L450">
        <v>3</v>
      </c>
      <c r="M450" s="130" t="s">
        <v>902</v>
      </c>
      <c r="N450">
        <v>0.18</v>
      </c>
      <c r="O450">
        <v>2.76</v>
      </c>
      <c r="P450">
        <v>3.64</v>
      </c>
      <c r="Q450">
        <v>3.63</v>
      </c>
      <c r="R450" s="130" t="s">
        <v>3239</v>
      </c>
      <c r="S450">
        <v>62.45</v>
      </c>
      <c r="T450" s="130"/>
      <c r="U450">
        <v>709</v>
      </c>
      <c r="V450">
        <v>724</v>
      </c>
      <c r="W450">
        <v>-1.58</v>
      </c>
      <c r="X450" s="130"/>
    </row>
    <row r="451" spans="1:24" x14ac:dyDescent="0.3">
      <c r="A451" s="130" t="s">
        <v>377</v>
      </c>
      <c r="B451">
        <v>449</v>
      </c>
      <c r="C451" s="130" t="s">
        <v>889</v>
      </c>
      <c r="D451" s="130" t="s">
        <v>6</v>
      </c>
      <c r="E451">
        <v>7.55</v>
      </c>
      <c r="F451">
        <v>-0.66</v>
      </c>
      <c r="G451">
        <v>12728900</v>
      </c>
      <c r="H451">
        <v>95795</v>
      </c>
      <c r="I451">
        <v>31658</v>
      </c>
      <c r="J451">
        <v>612.91999999999996</v>
      </c>
      <c r="K451" s="130" t="s">
        <v>2868</v>
      </c>
      <c r="M451" s="130"/>
      <c r="N451">
        <v>0.01</v>
      </c>
      <c r="O451">
        <v>1.36</v>
      </c>
      <c r="P451">
        <v>1</v>
      </c>
      <c r="Q451">
        <v>-4.4800000000000004</v>
      </c>
      <c r="R451" s="130" t="s">
        <v>1012</v>
      </c>
      <c r="S451">
        <v>49.63</v>
      </c>
      <c r="T451" s="130"/>
      <c r="U451">
        <v>1113</v>
      </c>
      <c r="V451">
        <v>1128</v>
      </c>
      <c r="W451">
        <v>32.26</v>
      </c>
      <c r="X451" s="130"/>
    </row>
    <row r="452" spans="1:24" x14ac:dyDescent="0.3">
      <c r="A452" s="130" t="s">
        <v>376</v>
      </c>
      <c r="B452">
        <v>450</v>
      </c>
      <c r="C452" s="130" t="s">
        <v>889</v>
      </c>
      <c r="D452" s="130" t="s">
        <v>6</v>
      </c>
      <c r="E452">
        <v>2.2799999999999998</v>
      </c>
      <c r="F452">
        <v>-0.87</v>
      </c>
      <c r="G452">
        <v>1828400</v>
      </c>
      <c r="H452">
        <v>4189</v>
      </c>
      <c r="I452">
        <v>855</v>
      </c>
      <c r="J452">
        <v>95.9</v>
      </c>
      <c r="K452" s="130" t="s">
        <v>1097</v>
      </c>
      <c r="M452" s="130"/>
      <c r="N452">
        <v>0.03</v>
      </c>
      <c r="O452">
        <v>3</v>
      </c>
      <c r="P452">
        <v>1.93</v>
      </c>
      <c r="Q452">
        <v>2.64</v>
      </c>
      <c r="R452" s="130"/>
      <c r="S452">
        <v>46.02</v>
      </c>
      <c r="T452" s="130"/>
      <c r="U452">
        <v>1066</v>
      </c>
      <c r="V452">
        <v>1032</v>
      </c>
      <c r="W452">
        <v>-0.98</v>
      </c>
      <c r="X452" s="130"/>
    </row>
    <row r="453" spans="1:24" x14ac:dyDescent="0.3">
      <c r="A453" s="130" t="s">
        <v>375</v>
      </c>
      <c r="B453">
        <v>451</v>
      </c>
      <c r="C453" s="130" t="s">
        <v>889</v>
      </c>
      <c r="D453" s="130" t="s">
        <v>6</v>
      </c>
      <c r="E453">
        <v>2.98</v>
      </c>
      <c r="F453">
        <v>0</v>
      </c>
      <c r="G453">
        <v>142300</v>
      </c>
      <c r="H453">
        <v>422</v>
      </c>
      <c r="I453">
        <v>8344</v>
      </c>
      <c r="K453" s="130" t="s">
        <v>1004</v>
      </c>
      <c r="M453" s="130"/>
      <c r="N453">
        <v>0</v>
      </c>
      <c r="O453">
        <v>-3.61</v>
      </c>
      <c r="P453">
        <v>-6.66</v>
      </c>
      <c r="Q453">
        <v>-131.93</v>
      </c>
      <c r="R453" s="130"/>
      <c r="S453">
        <v>33.049999999999997</v>
      </c>
      <c r="T453" s="130"/>
      <c r="X453" s="130"/>
    </row>
    <row r="454" spans="1:24" x14ac:dyDescent="0.3">
      <c r="A454" s="130" t="s">
        <v>374</v>
      </c>
      <c r="B454">
        <v>452</v>
      </c>
      <c r="C454" s="130" t="s">
        <v>889</v>
      </c>
      <c r="D454" s="130" t="s">
        <v>6</v>
      </c>
      <c r="E454">
        <v>0.88</v>
      </c>
      <c r="F454">
        <v>-1.1200000000000001</v>
      </c>
      <c r="G454">
        <v>2766300</v>
      </c>
      <c r="H454">
        <v>2429</v>
      </c>
      <c r="I454">
        <v>1198</v>
      </c>
      <c r="K454" s="130" t="s">
        <v>942</v>
      </c>
      <c r="M454" s="130"/>
      <c r="N454">
        <v>0</v>
      </c>
      <c r="O454">
        <v>-0.23</v>
      </c>
      <c r="P454">
        <v>-8.11</v>
      </c>
      <c r="Q454">
        <v>0.12</v>
      </c>
      <c r="R454" s="130"/>
      <c r="S454">
        <v>65.59</v>
      </c>
      <c r="T454" s="130"/>
      <c r="X454" s="130"/>
    </row>
    <row r="455" spans="1:24" x14ac:dyDescent="0.3">
      <c r="A455" s="130" t="s">
        <v>373</v>
      </c>
      <c r="B455">
        <v>453</v>
      </c>
      <c r="C455" s="130" t="s">
        <v>889</v>
      </c>
      <c r="D455" s="130" t="s">
        <v>6</v>
      </c>
      <c r="E455">
        <v>9.9499999999999993</v>
      </c>
      <c r="F455">
        <v>0</v>
      </c>
      <c r="G455">
        <v>387900</v>
      </c>
      <c r="H455">
        <v>3861</v>
      </c>
      <c r="I455">
        <v>5953</v>
      </c>
      <c r="J455">
        <v>15.65</v>
      </c>
      <c r="K455" s="130" t="s">
        <v>2911</v>
      </c>
      <c r="M455" s="130" t="s">
        <v>916</v>
      </c>
      <c r="N455">
        <v>0.64</v>
      </c>
      <c r="O455">
        <v>17.88</v>
      </c>
      <c r="P455">
        <v>26.66</v>
      </c>
      <c r="Q455">
        <v>7.3</v>
      </c>
      <c r="R455" s="130" t="s">
        <v>3220</v>
      </c>
      <c r="S455">
        <v>35.869999999999997</v>
      </c>
      <c r="T455" s="130"/>
      <c r="U455">
        <v>278</v>
      </c>
      <c r="V455">
        <v>276</v>
      </c>
      <c r="W455">
        <v>-2.44</v>
      </c>
      <c r="X455" s="130"/>
    </row>
    <row r="456" spans="1:24" x14ac:dyDescent="0.3">
      <c r="A456" s="130" t="s">
        <v>372</v>
      </c>
      <c r="B456">
        <v>454</v>
      </c>
      <c r="C456" s="130" t="s">
        <v>889</v>
      </c>
      <c r="D456" s="130" t="s">
        <v>6</v>
      </c>
      <c r="E456">
        <v>13.7</v>
      </c>
      <c r="F456">
        <v>-0.72</v>
      </c>
      <c r="G456">
        <v>37000</v>
      </c>
      <c r="H456">
        <v>509</v>
      </c>
      <c r="I456">
        <v>1386</v>
      </c>
      <c r="J456">
        <v>12.64</v>
      </c>
      <c r="K456" s="130" t="s">
        <v>971</v>
      </c>
      <c r="M456" s="130" t="s">
        <v>1013</v>
      </c>
      <c r="N456">
        <v>1.08</v>
      </c>
      <c r="O456">
        <v>6.9</v>
      </c>
      <c r="P456">
        <v>7.05</v>
      </c>
      <c r="Q456">
        <v>3.15</v>
      </c>
      <c r="R456" s="130" t="s">
        <v>2907</v>
      </c>
      <c r="S456">
        <v>14.61</v>
      </c>
      <c r="T456" s="130"/>
      <c r="U456">
        <v>556</v>
      </c>
      <c r="V456">
        <v>471</v>
      </c>
      <c r="W456">
        <v>-0.67</v>
      </c>
      <c r="X456" s="130"/>
    </row>
    <row r="457" spans="1:24" x14ac:dyDescent="0.3">
      <c r="A457" s="130" t="s">
        <v>371</v>
      </c>
      <c r="B457">
        <v>455</v>
      </c>
      <c r="C457" s="130" t="s">
        <v>889</v>
      </c>
      <c r="D457" s="130" t="s">
        <v>235</v>
      </c>
      <c r="E457">
        <v>0.09</v>
      </c>
      <c r="F457">
        <v>0</v>
      </c>
      <c r="G457">
        <v>0</v>
      </c>
      <c r="H457">
        <v>0</v>
      </c>
      <c r="I457">
        <v>766</v>
      </c>
      <c r="K457" s="130" t="s">
        <v>976</v>
      </c>
      <c r="L457">
        <v>0.1</v>
      </c>
      <c r="M457" s="130"/>
      <c r="N457">
        <v>0</v>
      </c>
      <c r="O457">
        <v>0.01</v>
      </c>
      <c r="P457">
        <v>0.02</v>
      </c>
      <c r="Q457">
        <v>3787.76</v>
      </c>
      <c r="R457" s="130"/>
      <c r="S457">
        <v>99.77</v>
      </c>
      <c r="T457" s="130"/>
      <c r="X457" s="130"/>
    </row>
    <row r="458" spans="1:24" x14ac:dyDescent="0.3">
      <c r="A458" s="130" t="s">
        <v>370</v>
      </c>
      <c r="B458">
        <v>456</v>
      </c>
      <c r="C458" s="130" t="s">
        <v>898</v>
      </c>
      <c r="D458" s="130" t="s">
        <v>6</v>
      </c>
      <c r="E458">
        <v>2.62</v>
      </c>
      <c r="F458">
        <v>-0.76</v>
      </c>
      <c r="G458">
        <v>807000</v>
      </c>
      <c r="H458">
        <v>2103</v>
      </c>
      <c r="I458">
        <v>1591</v>
      </c>
      <c r="J458">
        <v>33.67</v>
      </c>
      <c r="K458" s="130" t="s">
        <v>1732</v>
      </c>
      <c r="M458" s="130" t="s">
        <v>906</v>
      </c>
      <c r="N458">
        <v>0.08</v>
      </c>
      <c r="O458">
        <v>2.98</v>
      </c>
      <c r="P458">
        <v>3.39</v>
      </c>
      <c r="Q458">
        <v>2.25</v>
      </c>
      <c r="R458" s="130" t="s">
        <v>980</v>
      </c>
      <c r="S458">
        <v>43.19</v>
      </c>
      <c r="T458" s="130"/>
      <c r="U458">
        <v>915</v>
      </c>
      <c r="V458">
        <v>913</v>
      </c>
      <c r="W458">
        <v>0.69</v>
      </c>
      <c r="X458" s="130"/>
    </row>
    <row r="459" spans="1:24" x14ac:dyDescent="0.3">
      <c r="A459" s="130" t="s">
        <v>369</v>
      </c>
      <c r="B459">
        <v>457</v>
      </c>
      <c r="C459" s="130" t="s">
        <v>889</v>
      </c>
      <c r="D459" s="130" t="s">
        <v>82</v>
      </c>
      <c r="E459">
        <v>1.1000000000000001</v>
      </c>
      <c r="F459">
        <v>0</v>
      </c>
      <c r="G459">
        <v>0</v>
      </c>
      <c r="H459">
        <v>0</v>
      </c>
      <c r="I459">
        <v>550</v>
      </c>
      <c r="K459" s="130"/>
      <c r="L459">
        <v>-8.73</v>
      </c>
      <c r="M459" s="130"/>
      <c r="N459">
        <v>0</v>
      </c>
      <c r="O459">
        <v>-0.14000000000000001</v>
      </c>
      <c r="Q459">
        <v>-40.799999999999997</v>
      </c>
      <c r="R459" s="130"/>
      <c r="S459">
        <v>30.35</v>
      </c>
      <c r="T459" s="130"/>
      <c r="X459" s="130"/>
    </row>
    <row r="460" spans="1:24" x14ac:dyDescent="0.3">
      <c r="A460" s="130" t="s">
        <v>368</v>
      </c>
      <c r="B460">
        <v>458</v>
      </c>
      <c r="C460" s="130" t="s">
        <v>889</v>
      </c>
      <c r="D460" s="130" t="s">
        <v>6</v>
      </c>
      <c r="E460">
        <v>3.14</v>
      </c>
      <c r="F460">
        <v>-0.63</v>
      </c>
      <c r="G460">
        <v>2312900</v>
      </c>
      <c r="H460">
        <v>7296</v>
      </c>
      <c r="I460">
        <v>1325</v>
      </c>
      <c r="J460">
        <v>31.95</v>
      </c>
      <c r="K460" s="130" t="s">
        <v>968</v>
      </c>
      <c r="M460" s="130" t="s">
        <v>904</v>
      </c>
      <c r="N460">
        <v>0.1</v>
      </c>
      <c r="O460">
        <v>4.3</v>
      </c>
      <c r="P460">
        <v>4.83</v>
      </c>
      <c r="Q460">
        <v>4.28</v>
      </c>
      <c r="R460" s="130" t="s">
        <v>942</v>
      </c>
      <c r="S460">
        <v>32.89</v>
      </c>
      <c r="T460" s="130"/>
      <c r="U460">
        <v>869</v>
      </c>
      <c r="V460">
        <v>855</v>
      </c>
      <c r="W460">
        <v>-0.77</v>
      </c>
      <c r="X460" s="130"/>
    </row>
    <row r="461" spans="1:24" x14ac:dyDescent="0.3">
      <c r="A461" s="130" t="s">
        <v>367</v>
      </c>
      <c r="B461">
        <v>459</v>
      </c>
      <c r="C461" s="130" t="s">
        <v>898</v>
      </c>
      <c r="D461" s="130" t="s">
        <v>6</v>
      </c>
      <c r="E461">
        <v>2.2599999999999998</v>
      </c>
      <c r="F461">
        <v>0.89</v>
      </c>
      <c r="G461">
        <v>210400</v>
      </c>
      <c r="H461">
        <v>476</v>
      </c>
      <c r="I461">
        <v>678</v>
      </c>
      <c r="K461" s="130" t="s">
        <v>997</v>
      </c>
      <c r="M461" s="130"/>
      <c r="N461">
        <v>0</v>
      </c>
      <c r="O461">
        <v>-1.65</v>
      </c>
      <c r="P461">
        <v>-3.44</v>
      </c>
      <c r="Q461">
        <v>-2.92</v>
      </c>
      <c r="R461" s="130"/>
      <c r="S461">
        <v>39.64</v>
      </c>
      <c r="T461" s="130"/>
      <c r="X461" s="130"/>
    </row>
    <row r="462" spans="1:24" x14ac:dyDescent="0.3">
      <c r="A462" s="130" t="s">
        <v>366</v>
      </c>
      <c r="B462">
        <v>460</v>
      </c>
      <c r="C462" s="130" t="s">
        <v>889</v>
      </c>
      <c r="D462" s="130" t="s">
        <v>199</v>
      </c>
      <c r="E462">
        <v>0.7</v>
      </c>
      <c r="F462">
        <v>-2.78</v>
      </c>
      <c r="G462">
        <v>7108700</v>
      </c>
      <c r="H462">
        <v>5008</v>
      </c>
      <c r="I462">
        <v>1494</v>
      </c>
      <c r="K462" s="130" t="s">
        <v>3283</v>
      </c>
      <c r="M462" s="130"/>
      <c r="N462">
        <v>0</v>
      </c>
      <c r="O462">
        <v>-15.93</v>
      </c>
      <c r="P462">
        <v>-176.47</v>
      </c>
      <c r="Q462">
        <v>-17.04</v>
      </c>
      <c r="R462" s="130"/>
      <c r="S462">
        <v>69.27</v>
      </c>
      <c r="T462" s="130"/>
      <c r="X462" s="130"/>
    </row>
    <row r="463" spans="1:24" x14ac:dyDescent="0.3">
      <c r="A463" s="130" t="s">
        <v>364</v>
      </c>
      <c r="B463">
        <v>461</v>
      </c>
      <c r="C463" s="130" t="s">
        <v>889</v>
      </c>
      <c r="D463" s="130" t="s">
        <v>6</v>
      </c>
      <c r="E463">
        <v>0.91</v>
      </c>
      <c r="F463">
        <v>-1.0900000000000001</v>
      </c>
      <c r="G463">
        <v>7920700</v>
      </c>
      <c r="H463">
        <v>7230</v>
      </c>
      <c r="I463">
        <v>782</v>
      </c>
      <c r="J463">
        <v>70.78</v>
      </c>
      <c r="K463" s="130" t="s">
        <v>2275</v>
      </c>
      <c r="M463" s="130"/>
      <c r="N463">
        <v>0.01</v>
      </c>
      <c r="O463">
        <v>4.78</v>
      </c>
      <c r="P463">
        <v>3.86</v>
      </c>
      <c r="Q463">
        <v>5.0199999999999996</v>
      </c>
      <c r="R463" s="130"/>
      <c r="S463">
        <v>53.59</v>
      </c>
      <c r="T463" s="130"/>
      <c r="U463">
        <v>1006</v>
      </c>
      <c r="V463">
        <v>940</v>
      </c>
      <c r="W463">
        <v>0.33</v>
      </c>
      <c r="X463" s="130"/>
    </row>
    <row r="464" spans="1:24" x14ac:dyDescent="0.3">
      <c r="A464" s="130" t="s">
        <v>363</v>
      </c>
      <c r="B464">
        <v>462</v>
      </c>
      <c r="C464" s="130" t="s">
        <v>898</v>
      </c>
      <c r="D464" s="130" t="s">
        <v>6</v>
      </c>
      <c r="E464">
        <v>11</v>
      </c>
      <c r="F464">
        <v>1.85</v>
      </c>
      <c r="G464">
        <v>1277300</v>
      </c>
      <c r="H464">
        <v>14075</v>
      </c>
      <c r="I464">
        <v>8649</v>
      </c>
      <c r="J464">
        <v>42.17</v>
      </c>
      <c r="K464" s="130" t="s">
        <v>2872</v>
      </c>
      <c r="L464">
        <v>0.17</v>
      </c>
      <c r="M464" s="130" t="s">
        <v>1011</v>
      </c>
      <c r="N464">
        <v>0.27</v>
      </c>
      <c r="O464">
        <v>5.12</v>
      </c>
      <c r="P464">
        <v>5.22</v>
      </c>
      <c r="Q464">
        <v>6.4</v>
      </c>
      <c r="R464" s="130" t="s">
        <v>981</v>
      </c>
      <c r="S464">
        <v>58.73</v>
      </c>
      <c r="T464" s="130"/>
      <c r="U464">
        <v>900</v>
      </c>
      <c r="V464">
        <v>851</v>
      </c>
      <c r="W464">
        <v>1.55</v>
      </c>
      <c r="X464" s="130"/>
    </row>
    <row r="465" spans="1:24" x14ac:dyDescent="0.3">
      <c r="A465" s="130" t="s">
        <v>362</v>
      </c>
      <c r="B465">
        <v>463</v>
      </c>
      <c r="C465" s="130" t="s">
        <v>889</v>
      </c>
      <c r="D465" s="130" t="s">
        <v>6</v>
      </c>
      <c r="E465">
        <v>9</v>
      </c>
      <c r="F465">
        <v>1.1200000000000001</v>
      </c>
      <c r="G465">
        <v>16900</v>
      </c>
      <c r="H465">
        <v>151</v>
      </c>
      <c r="I465">
        <v>544</v>
      </c>
      <c r="J465">
        <v>35.18</v>
      </c>
      <c r="K465" s="130" t="s">
        <v>920</v>
      </c>
      <c r="M465" s="130" t="s">
        <v>912</v>
      </c>
      <c r="N465">
        <v>0.26</v>
      </c>
      <c r="O465">
        <v>1.88</v>
      </c>
      <c r="P465">
        <v>1.82</v>
      </c>
      <c r="Q465">
        <v>0.18</v>
      </c>
      <c r="R465" s="130" t="s">
        <v>3249</v>
      </c>
      <c r="S465">
        <v>58.38</v>
      </c>
      <c r="T465" s="130"/>
      <c r="U465">
        <v>952</v>
      </c>
      <c r="V465">
        <v>963</v>
      </c>
      <c r="W465">
        <v>-2.96</v>
      </c>
      <c r="X465" s="130"/>
    </row>
    <row r="466" spans="1:24" x14ac:dyDescent="0.3">
      <c r="A466" s="130" t="s">
        <v>845</v>
      </c>
      <c r="B466">
        <v>464</v>
      </c>
      <c r="C466" s="130" t="s">
        <v>892</v>
      </c>
      <c r="D466" s="130" t="s">
        <v>6</v>
      </c>
      <c r="E466">
        <v>1.63</v>
      </c>
      <c r="F466">
        <v>-0.61</v>
      </c>
      <c r="G466">
        <v>813300</v>
      </c>
      <c r="H466">
        <v>1326</v>
      </c>
      <c r="I466">
        <v>554</v>
      </c>
      <c r="K466" s="130" t="s">
        <v>1093</v>
      </c>
      <c r="M466" s="130" t="s">
        <v>904</v>
      </c>
      <c r="N466">
        <v>0</v>
      </c>
      <c r="O466">
        <v>1.48</v>
      </c>
      <c r="P466">
        <v>-1.19</v>
      </c>
      <c r="Q466">
        <v>-0.24</v>
      </c>
      <c r="R466" s="130" t="s">
        <v>1057</v>
      </c>
      <c r="S466">
        <v>55.77</v>
      </c>
      <c r="T466" s="130"/>
      <c r="X466" s="130"/>
    </row>
    <row r="467" spans="1:24" x14ac:dyDescent="0.3">
      <c r="A467" s="130" t="s">
        <v>361</v>
      </c>
      <c r="B467">
        <v>465</v>
      </c>
      <c r="C467" s="130" t="s">
        <v>889</v>
      </c>
      <c r="D467" s="130" t="s">
        <v>6</v>
      </c>
      <c r="E467">
        <v>8.4</v>
      </c>
      <c r="F467">
        <v>-0.59</v>
      </c>
      <c r="G467">
        <v>64300</v>
      </c>
      <c r="H467">
        <v>542</v>
      </c>
      <c r="I467">
        <v>2593</v>
      </c>
      <c r="J467">
        <v>12.22</v>
      </c>
      <c r="K467" s="130" t="s">
        <v>903</v>
      </c>
      <c r="M467" s="130" t="s">
        <v>912</v>
      </c>
      <c r="N467">
        <v>0.69</v>
      </c>
      <c r="O467">
        <v>5.36</v>
      </c>
      <c r="P467">
        <v>9.74</v>
      </c>
      <c r="Q467">
        <v>5.2</v>
      </c>
      <c r="R467" s="130" t="s">
        <v>2393</v>
      </c>
      <c r="S467">
        <v>73.64</v>
      </c>
      <c r="T467" s="130"/>
      <c r="U467">
        <v>472</v>
      </c>
      <c r="V467">
        <v>542</v>
      </c>
      <c r="W467">
        <v>0.66</v>
      </c>
      <c r="X467" s="130"/>
    </row>
    <row r="468" spans="1:24" x14ac:dyDescent="0.3">
      <c r="A468" s="130" t="s">
        <v>360</v>
      </c>
      <c r="B468">
        <v>466</v>
      </c>
      <c r="C468" s="130" t="s">
        <v>898</v>
      </c>
      <c r="D468" s="130" t="s">
        <v>6</v>
      </c>
      <c r="E468">
        <v>1.86</v>
      </c>
      <c r="F468">
        <v>0.54</v>
      </c>
      <c r="G468">
        <v>1589800</v>
      </c>
      <c r="H468">
        <v>2982</v>
      </c>
      <c r="I468">
        <v>625</v>
      </c>
      <c r="K468" s="130" t="s">
        <v>1046</v>
      </c>
      <c r="M468" s="130"/>
      <c r="N468">
        <v>0</v>
      </c>
      <c r="O468">
        <v>-6.82</v>
      </c>
      <c r="P468">
        <v>-9.2799999999999994</v>
      </c>
      <c r="Q468">
        <v>-73.98</v>
      </c>
      <c r="R468" s="130"/>
      <c r="S468">
        <v>52.08</v>
      </c>
      <c r="T468" s="130"/>
      <c r="X468" s="130"/>
    </row>
    <row r="469" spans="1:24" x14ac:dyDescent="0.3">
      <c r="A469" s="130" t="s">
        <v>359</v>
      </c>
      <c r="B469">
        <v>467</v>
      </c>
      <c r="C469" s="130" t="s">
        <v>889</v>
      </c>
      <c r="D469" s="130" t="s">
        <v>6</v>
      </c>
      <c r="E469">
        <v>11.4</v>
      </c>
      <c r="F469">
        <v>0</v>
      </c>
      <c r="G469">
        <v>7100</v>
      </c>
      <c r="H469">
        <v>80</v>
      </c>
      <c r="I469">
        <v>6840</v>
      </c>
      <c r="J469">
        <v>16.239999999999998</v>
      </c>
      <c r="K469" s="130" t="s">
        <v>1009</v>
      </c>
      <c r="M469" s="130"/>
      <c r="N469">
        <v>0.71</v>
      </c>
      <c r="O469">
        <v>5.49</v>
      </c>
      <c r="P469">
        <v>7.33</v>
      </c>
      <c r="Q469">
        <v>15.43</v>
      </c>
      <c r="R469" s="130" t="s">
        <v>2914</v>
      </c>
      <c r="S469">
        <v>5.74</v>
      </c>
      <c r="T469" s="130"/>
      <c r="U469">
        <v>614</v>
      </c>
      <c r="V469">
        <v>604</v>
      </c>
      <c r="W469">
        <v>3.17</v>
      </c>
      <c r="X469" s="130"/>
    </row>
    <row r="470" spans="1:24" x14ac:dyDescent="0.3">
      <c r="A470" s="130" t="s">
        <v>358</v>
      </c>
      <c r="B470">
        <v>468</v>
      </c>
      <c r="C470" s="130" t="s">
        <v>889</v>
      </c>
      <c r="D470" s="130" t="s">
        <v>6</v>
      </c>
      <c r="E470">
        <v>1.89</v>
      </c>
      <c r="F470">
        <v>-1.05</v>
      </c>
      <c r="G470">
        <v>3627700</v>
      </c>
      <c r="H470">
        <v>6895</v>
      </c>
      <c r="I470">
        <v>8041</v>
      </c>
      <c r="J470">
        <v>31.49</v>
      </c>
      <c r="K470" s="130" t="s">
        <v>2172</v>
      </c>
      <c r="M470" s="130"/>
      <c r="N470">
        <v>0.06</v>
      </c>
      <c r="O470">
        <v>5.95</v>
      </c>
      <c r="P470">
        <v>8.84</v>
      </c>
      <c r="Q470">
        <v>48.88</v>
      </c>
      <c r="R470" s="130"/>
      <c r="S470">
        <v>16.14</v>
      </c>
      <c r="T470" s="130"/>
      <c r="U470">
        <v>742</v>
      </c>
      <c r="V470">
        <v>755</v>
      </c>
      <c r="W470">
        <v>-5.0599999999999996</v>
      </c>
      <c r="X470" s="130"/>
    </row>
    <row r="471" spans="1:24" x14ac:dyDescent="0.3">
      <c r="A471" s="130" t="s">
        <v>357</v>
      </c>
      <c r="B471">
        <v>469</v>
      </c>
      <c r="C471" s="130" t="s">
        <v>898</v>
      </c>
      <c r="D471" s="130" t="s">
        <v>6</v>
      </c>
      <c r="E471">
        <v>2.5</v>
      </c>
      <c r="F471">
        <v>0.81</v>
      </c>
      <c r="G471">
        <v>15300</v>
      </c>
      <c r="H471">
        <v>38</v>
      </c>
      <c r="I471">
        <v>3050</v>
      </c>
      <c r="J471">
        <v>10.96</v>
      </c>
      <c r="K471" s="130" t="s">
        <v>1063</v>
      </c>
      <c r="M471" s="130" t="s">
        <v>949</v>
      </c>
      <c r="N471">
        <v>0.23</v>
      </c>
      <c r="O471">
        <v>4.34</v>
      </c>
      <c r="P471">
        <v>6</v>
      </c>
      <c r="Q471">
        <v>11.9</v>
      </c>
      <c r="R471" s="130" t="s">
        <v>962</v>
      </c>
      <c r="S471">
        <v>48.03</v>
      </c>
      <c r="T471" s="130"/>
      <c r="U471">
        <v>544</v>
      </c>
      <c r="V471">
        <v>569</v>
      </c>
      <c r="W471">
        <v>0.22</v>
      </c>
      <c r="X471" s="130"/>
    </row>
    <row r="472" spans="1:24" x14ac:dyDescent="0.3">
      <c r="A472" s="130" t="s">
        <v>356</v>
      </c>
      <c r="B472">
        <v>470</v>
      </c>
      <c r="C472" s="130" t="s">
        <v>889</v>
      </c>
      <c r="D472" s="130" t="s">
        <v>6</v>
      </c>
      <c r="E472">
        <v>4.6399999999999997</v>
      </c>
      <c r="F472">
        <v>-0.43</v>
      </c>
      <c r="G472">
        <v>953600</v>
      </c>
      <c r="H472">
        <v>4385</v>
      </c>
      <c r="I472">
        <v>17672</v>
      </c>
      <c r="K472" s="130" t="s">
        <v>1059</v>
      </c>
      <c r="M472" s="130"/>
      <c r="N472">
        <v>0</v>
      </c>
      <c r="O472">
        <v>0.69</v>
      </c>
      <c r="P472">
        <v>-1.42</v>
      </c>
      <c r="Q472">
        <v>-1.58</v>
      </c>
      <c r="R472" s="130"/>
      <c r="S472">
        <v>11.86</v>
      </c>
      <c r="T472" s="130"/>
      <c r="X472" s="130"/>
    </row>
    <row r="473" spans="1:24" x14ac:dyDescent="0.3">
      <c r="A473" s="130" t="s">
        <v>355</v>
      </c>
      <c r="B473">
        <v>471</v>
      </c>
      <c r="C473" s="130" t="s">
        <v>898</v>
      </c>
      <c r="D473" s="130" t="s">
        <v>6</v>
      </c>
      <c r="E473">
        <v>6.05</v>
      </c>
      <c r="F473">
        <v>0</v>
      </c>
      <c r="G473">
        <v>2867300</v>
      </c>
      <c r="H473">
        <v>17343</v>
      </c>
      <c r="I473">
        <v>15125</v>
      </c>
      <c r="J473">
        <v>9.18</v>
      </c>
      <c r="K473" s="130" t="s">
        <v>963</v>
      </c>
      <c r="M473" s="130" t="s">
        <v>902</v>
      </c>
      <c r="N473">
        <v>0.66</v>
      </c>
      <c r="O473">
        <v>13.87</v>
      </c>
      <c r="P473">
        <v>19.77</v>
      </c>
      <c r="Q473">
        <v>27.17</v>
      </c>
      <c r="R473" s="130" t="s">
        <v>2394</v>
      </c>
      <c r="S473">
        <v>45.22</v>
      </c>
      <c r="T473" s="130"/>
      <c r="U473">
        <v>200</v>
      </c>
      <c r="V473">
        <v>194</v>
      </c>
      <c r="W473">
        <v>0.43</v>
      </c>
      <c r="X473" s="130"/>
    </row>
    <row r="474" spans="1:24" x14ac:dyDescent="0.3">
      <c r="A474" s="130" t="s">
        <v>354</v>
      </c>
      <c r="B474">
        <v>472</v>
      </c>
      <c r="C474" s="130" t="s">
        <v>889</v>
      </c>
      <c r="D474" s="130" t="s">
        <v>82</v>
      </c>
      <c r="E474">
        <v>0.35</v>
      </c>
      <c r="F474">
        <v>0</v>
      </c>
      <c r="G474">
        <v>0</v>
      </c>
      <c r="H474">
        <v>0</v>
      </c>
      <c r="I474">
        <v>709</v>
      </c>
      <c r="K474" s="130" t="s">
        <v>925</v>
      </c>
      <c r="L474">
        <v>0.43</v>
      </c>
      <c r="M474" s="130"/>
      <c r="N474">
        <v>0</v>
      </c>
      <c r="O474">
        <v>7.8</v>
      </c>
      <c r="P474">
        <v>9.5</v>
      </c>
      <c r="Q474">
        <v>14.68</v>
      </c>
      <c r="R474" s="130"/>
      <c r="S474">
        <v>64.459999999999994</v>
      </c>
      <c r="T474" s="130"/>
      <c r="X474" s="130"/>
    </row>
    <row r="475" spans="1:24" x14ac:dyDescent="0.3">
      <c r="A475" s="130" t="s">
        <v>846</v>
      </c>
      <c r="B475">
        <v>473</v>
      </c>
      <c r="C475" s="130" t="s">
        <v>892</v>
      </c>
      <c r="D475" s="130" t="s">
        <v>6</v>
      </c>
      <c r="E475">
        <v>7.05</v>
      </c>
      <c r="F475">
        <v>-1.4</v>
      </c>
      <c r="G475">
        <v>1863800</v>
      </c>
      <c r="H475">
        <v>13075</v>
      </c>
      <c r="I475">
        <v>2228</v>
      </c>
      <c r="J475">
        <v>101.54</v>
      </c>
      <c r="K475" s="130" t="s">
        <v>2865</v>
      </c>
      <c r="M475" s="130" t="s">
        <v>913</v>
      </c>
      <c r="N475">
        <v>7.0000000000000007E-2</v>
      </c>
      <c r="O475">
        <v>5.15</v>
      </c>
      <c r="P475">
        <v>6.59</v>
      </c>
      <c r="Q475">
        <v>2.99</v>
      </c>
      <c r="R475" s="130"/>
      <c r="S475">
        <v>25.52</v>
      </c>
      <c r="T475" s="130"/>
      <c r="U475">
        <v>944</v>
      </c>
      <c r="V475">
        <v>936</v>
      </c>
      <c r="X475" s="130"/>
    </row>
    <row r="476" spans="1:24" x14ac:dyDescent="0.3">
      <c r="A476" s="130" t="s">
        <v>847</v>
      </c>
      <c r="B476">
        <v>474</v>
      </c>
      <c r="C476" s="130" t="s">
        <v>892</v>
      </c>
      <c r="D476" s="130" t="s">
        <v>6</v>
      </c>
      <c r="E476">
        <v>3</v>
      </c>
      <c r="F476">
        <v>0</v>
      </c>
      <c r="G476">
        <v>1032700</v>
      </c>
      <c r="H476">
        <v>3087</v>
      </c>
      <c r="I476">
        <v>1620</v>
      </c>
      <c r="J476">
        <v>22.15</v>
      </c>
      <c r="K476" s="130" t="s">
        <v>2861</v>
      </c>
      <c r="M476" s="130" t="s">
        <v>896</v>
      </c>
      <c r="N476">
        <v>0.14000000000000001</v>
      </c>
      <c r="O476">
        <v>8</v>
      </c>
      <c r="P476">
        <v>10.26</v>
      </c>
      <c r="Q476">
        <v>5.5</v>
      </c>
      <c r="R476" s="130"/>
      <c r="S476">
        <v>25</v>
      </c>
      <c r="T476" s="130"/>
      <c r="U476">
        <v>602</v>
      </c>
      <c r="V476">
        <v>573</v>
      </c>
      <c r="X476" s="130"/>
    </row>
    <row r="477" spans="1:24" x14ac:dyDescent="0.3">
      <c r="A477" s="130" t="s">
        <v>353</v>
      </c>
      <c r="B477">
        <v>475</v>
      </c>
      <c r="C477" s="130" t="s">
        <v>898</v>
      </c>
      <c r="D477" s="130" t="s">
        <v>6</v>
      </c>
      <c r="E477">
        <v>1.64</v>
      </c>
      <c r="F477">
        <v>-2.38</v>
      </c>
      <c r="G477">
        <v>291900</v>
      </c>
      <c r="H477">
        <v>484</v>
      </c>
      <c r="I477">
        <v>1052</v>
      </c>
      <c r="K477" s="130" t="s">
        <v>2103</v>
      </c>
      <c r="M477" s="130"/>
      <c r="N477">
        <v>0</v>
      </c>
      <c r="O477">
        <v>-3.18</v>
      </c>
      <c r="P477">
        <v>-10.43</v>
      </c>
      <c r="Q477">
        <v>-1473.61</v>
      </c>
      <c r="R477" s="130"/>
      <c r="S477">
        <v>19.84</v>
      </c>
      <c r="T477" s="130"/>
      <c r="X477" s="130"/>
    </row>
    <row r="478" spans="1:24" x14ac:dyDescent="0.3">
      <c r="A478" s="130" t="s">
        <v>2915</v>
      </c>
      <c r="B478">
        <v>476</v>
      </c>
      <c r="C478" s="130" t="s">
        <v>889</v>
      </c>
      <c r="D478" s="130" t="s">
        <v>95</v>
      </c>
      <c r="E478">
        <v>1.18</v>
      </c>
      <c r="F478">
        <v>18</v>
      </c>
      <c r="G478">
        <v>806378300</v>
      </c>
      <c r="H478">
        <v>909805</v>
      </c>
      <c r="I478">
        <v>76691</v>
      </c>
      <c r="K478" s="130" t="s">
        <v>3284</v>
      </c>
      <c r="L478">
        <v>0.77</v>
      </c>
      <c r="M478" s="130"/>
      <c r="N478">
        <v>0</v>
      </c>
      <c r="O478">
        <v>-19.899999999999999</v>
      </c>
      <c r="P478">
        <v>-39.28</v>
      </c>
      <c r="Q478">
        <v>-455.04</v>
      </c>
      <c r="R478" s="130"/>
      <c r="S478">
        <v>69.239999999999995</v>
      </c>
      <c r="T478" s="130"/>
      <c r="X478" s="130"/>
    </row>
    <row r="479" spans="1:24" x14ac:dyDescent="0.3">
      <c r="A479" s="130" t="s">
        <v>352</v>
      </c>
      <c r="B479">
        <v>477</v>
      </c>
      <c r="C479" s="130" t="s">
        <v>889</v>
      </c>
      <c r="D479" s="130" t="s">
        <v>6</v>
      </c>
      <c r="E479">
        <v>13.5</v>
      </c>
      <c r="F479">
        <v>3.05</v>
      </c>
      <c r="G479">
        <v>4309800</v>
      </c>
      <c r="H479">
        <v>57978</v>
      </c>
      <c r="I479">
        <v>29545</v>
      </c>
      <c r="J479">
        <v>13.47</v>
      </c>
      <c r="K479" s="130" t="s">
        <v>1013</v>
      </c>
      <c r="M479" s="130" t="s">
        <v>2104</v>
      </c>
      <c r="N479">
        <v>1</v>
      </c>
      <c r="O479">
        <v>4.5199999999999996</v>
      </c>
      <c r="P479">
        <v>5.19</v>
      </c>
      <c r="Q479">
        <v>7.2</v>
      </c>
      <c r="R479" s="130" t="s">
        <v>3285</v>
      </c>
      <c r="S479">
        <v>28.16</v>
      </c>
      <c r="T479" s="130"/>
      <c r="U479">
        <v>632</v>
      </c>
      <c r="V479">
        <v>625</v>
      </c>
      <c r="W479">
        <v>-4.59</v>
      </c>
      <c r="X479" s="130"/>
    </row>
    <row r="480" spans="1:24" x14ac:dyDescent="0.3">
      <c r="A480" s="130" t="s">
        <v>351</v>
      </c>
      <c r="B480">
        <v>478</v>
      </c>
      <c r="C480" s="130" t="s">
        <v>889</v>
      </c>
      <c r="D480" s="130" t="s">
        <v>6</v>
      </c>
      <c r="E480">
        <v>19</v>
      </c>
      <c r="F480">
        <v>2.15</v>
      </c>
      <c r="G480">
        <v>17715600</v>
      </c>
      <c r="H480">
        <v>334025</v>
      </c>
      <c r="I480">
        <v>29627</v>
      </c>
      <c r="J480">
        <v>10.62</v>
      </c>
      <c r="K480" s="130" t="s">
        <v>2272</v>
      </c>
      <c r="M480" s="130" t="s">
        <v>952</v>
      </c>
      <c r="N480">
        <v>1.75</v>
      </c>
      <c r="O480">
        <v>13.67</v>
      </c>
      <c r="P480">
        <v>22.52</v>
      </c>
      <c r="Q480">
        <v>45.12</v>
      </c>
      <c r="R480" s="130"/>
      <c r="S480">
        <v>46.85</v>
      </c>
      <c r="T480" s="130"/>
      <c r="U480">
        <v>210</v>
      </c>
      <c r="V480">
        <v>230</v>
      </c>
      <c r="W480">
        <v>-0.06</v>
      </c>
      <c r="X480" s="130"/>
    </row>
    <row r="481" spans="1:24" x14ac:dyDescent="0.3">
      <c r="A481" s="130" t="s">
        <v>350</v>
      </c>
      <c r="B481">
        <v>479</v>
      </c>
      <c r="C481" s="130" t="s">
        <v>889</v>
      </c>
      <c r="D481" s="130" t="s">
        <v>6</v>
      </c>
      <c r="E481">
        <v>2.66</v>
      </c>
      <c r="F481">
        <v>-1.48</v>
      </c>
      <c r="G481">
        <v>18574700</v>
      </c>
      <c r="H481">
        <v>49597</v>
      </c>
      <c r="I481">
        <v>6309</v>
      </c>
      <c r="J481">
        <v>48.9</v>
      </c>
      <c r="K481" s="130" t="s">
        <v>2381</v>
      </c>
      <c r="M481" s="130"/>
      <c r="N481">
        <v>0.05</v>
      </c>
      <c r="O481">
        <v>2.71</v>
      </c>
      <c r="P481">
        <v>2.21</v>
      </c>
      <c r="Q481">
        <v>3.46</v>
      </c>
      <c r="R481" s="130"/>
      <c r="S481">
        <v>55.58</v>
      </c>
      <c r="T481" s="130"/>
      <c r="U481">
        <v>1007</v>
      </c>
      <c r="V481">
        <v>994</v>
      </c>
      <c r="W481">
        <v>0.06</v>
      </c>
      <c r="X481" s="130"/>
    </row>
    <row r="482" spans="1:24" x14ac:dyDescent="0.3">
      <c r="A482" s="130" t="s">
        <v>349</v>
      </c>
      <c r="B482">
        <v>480</v>
      </c>
      <c r="C482" s="130" t="s">
        <v>889</v>
      </c>
      <c r="D482" s="130" t="s">
        <v>6</v>
      </c>
      <c r="E482">
        <v>6.05</v>
      </c>
      <c r="F482">
        <v>0</v>
      </c>
      <c r="G482">
        <v>1267300</v>
      </c>
      <c r="H482">
        <v>7719</v>
      </c>
      <c r="I482">
        <v>1718</v>
      </c>
      <c r="J482">
        <v>15.19</v>
      </c>
      <c r="K482" s="130" t="s">
        <v>1715</v>
      </c>
      <c r="M482" s="130" t="s">
        <v>891</v>
      </c>
      <c r="N482">
        <v>0.4</v>
      </c>
      <c r="O482">
        <v>10.26</v>
      </c>
      <c r="P482">
        <v>19.11</v>
      </c>
      <c r="Q482">
        <v>2.93</v>
      </c>
      <c r="R482" s="130" t="s">
        <v>3286</v>
      </c>
      <c r="S482">
        <v>46.6</v>
      </c>
      <c r="T482" s="130"/>
      <c r="U482">
        <v>331</v>
      </c>
      <c r="V482">
        <v>398</v>
      </c>
      <c r="W482">
        <v>1.63</v>
      </c>
      <c r="X482" s="130"/>
    </row>
    <row r="483" spans="1:24" x14ac:dyDescent="0.3">
      <c r="A483" s="130" t="s">
        <v>348</v>
      </c>
      <c r="B483">
        <v>481</v>
      </c>
      <c r="C483" s="130" t="s">
        <v>889</v>
      </c>
      <c r="D483" s="130" t="s">
        <v>6</v>
      </c>
      <c r="E483">
        <v>15.5</v>
      </c>
      <c r="F483">
        <v>0.65</v>
      </c>
      <c r="G483">
        <v>14307100</v>
      </c>
      <c r="H483">
        <v>221146</v>
      </c>
      <c r="I483">
        <v>25885</v>
      </c>
      <c r="J483">
        <v>14.39</v>
      </c>
      <c r="K483" s="130" t="s">
        <v>1068</v>
      </c>
      <c r="M483" s="130" t="s">
        <v>952</v>
      </c>
      <c r="N483">
        <v>1.06</v>
      </c>
      <c r="O483">
        <v>7.8</v>
      </c>
      <c r="P483">
        <v>22.4</v>
      </c>
      <c r="Q483">
        <v>1.1399999999999999</v>
      </c>
      <c r="R483" s="130" t="s">
        <v>941</v>
      </c>
      <c r="S483">
        <v>56.87</v>
      </c>
      <c r="T483" s="130"/>
      <c r="U483">
        <v>295</v>
      </c>
      <c r="V483">
        <v>481</v>
      </c>
      <c r="W483">
        <v>0.35</v>
      </c>
      <c r="X483" s="130"/>
    </row>
    <row r="484" spans="1:24" x14ac:dyDescent="0.3">
      <c r="A484" s="130" t="s">
        <v>347</v>
      </c>
      <c r="B484">
        <v>482</v>
      </c>
      <c r="C484" s="130" t="s">
        <v>898</v>
      </c>
      <c r="D484" s="130" t="s">
        <v>6</v>
      </c>
      <c r="E484">
        <v>23.8</v>
      </c>
      <c r="F484">
        <v>0.85</v>
      </c>
      <c r="G484">
        <v>5014200</v>
      </c>
      <c r="H484">
        <v>119370</v>
      </c>
      <c r="I484">
        <v>21420</v>
      </c>
      <c r="J484">
        <v>7.45</v>
      </c>
      <c r="K484" s="130" t="s">
        <v>1030</v>
      </c>
      <c r="M484" s="130" t="s">
        <v>959</v>
      </c>
      <c r="N484">
        <v>3.23</v>
      </c>
      <c r="O484">
        <v>16.010000000000002</v>
      </c>
      <c r="P484">
        <v>18.260000000000002</v>
      </c>
      <c r="Q484">
        <v>15.24</v>
      </c>
      <c r="R484" s="130" t="s">
        <v>2200</v>
      </c>
      <c r="S484">
        <v>48.98</v>
      </c>
      <c r="T484" s="130"/>
      <c r="U484">
        <v>190</v>
      </c>
      <c r="V484">
        <v>135</v>
      </c>
      <c r="W484">
        <v>-0.23</v>
      </c>
      <c r="X484" s="130"/>
    </row>
    <row r="485" spans="1:24" x14ac:dyDescent="0.3">
      <c r="A485" s="130" t="s">
        <v>346</v>
      </c>
      <c r="B485">
        <v>483</v>
      </c>
      <c r="C485" s="130" t="s">
        <v>889</v>
      </c>
      <c r="D485" s="130" t="s">
        <v>6</v>
      </c>
      <c r="E485">
        <v>38.5</v>
      </c>
      <c r="F485">
        <v>-0.65</v>
      </c>
      <c r="G485">
        <v>34789500</v>
      </c>
      <c r="H485">
        <v>1335765</v>
      </c>
      <c r="I485">
        <v>1099675</v>
      </c>
      <c r="J485">
        <v>11.85</v>
      </c>
      <c r="K485" s="130" t="s">
        <v>954</v>
      </c>
      <c r="M485" s="130" t="s">
        <v>970</v>
      </c>
      <c r="N485">
        <v>3.29</v>
      </c>
      <c r="O485">
        <v>7.88</v>
      </c>
      <c r="P485">
        <v>10.119999999999999</v>
      </c>
      <c r="Q485">
        <v>7.15</v>
      </c>
      <c r="R485" s="130" t="s">
        <v>893</v>
      </c>
      <c r="S485">
        <v>48.88</v>
      </c>
      <c r="T485" s="130"/>
      <c r="U485">
        <v>444</v>
      </c>
      <c r="V485">
        <v>418</v>
      </c>
      <c r="W485">
        <v>0.12</v>
      </c>
      <c r="X485" s="130"/>
    </row>
    <row r="486" spans="1:24" x14ac:dyDescent="0.3">
      <c r="A486" s="130" t="s">
        <v>345</v>
      </c>
      <c r="B486">
        <v>484</v>
      </c>
      <c r="C486" s="130" t="s">
        <v>889</v>
      </c>
      <c r="D486" s="130" t="s">
        <v>6</v>
      </c>
      <c r="E486">
        <v>122.5</v>
      </c>
      <c r="F486">
        <v>-1.21</v>
      </c>
      <c r="G486">
        <v>9596300</v>
      </c>
      <c r="H486">
        <v>1177007</v>
      </c>
      <c r="I486">
        <v>486323</v>
      </c>
      <c r="J486">
        <v>15.95</v>
      </c>
      <c r="K486" s="130" t="s">
        <v>970</v>
      </c>
      <c r="M486" s="130" t="s">
        <v>991</v>
      </c>
      <c r="N486">
        <v>7.74</v>
      </c>
      <c r="O486">
        <v>9</v>
      </c>
      <c r="P486">
        <v>7.89</v>
      </c>
      <c r="Q486">
        <v>16.760000000000002</v>
      </c>
      <c r="R486" s="130" t="s">
        <v>2863</v>
      </c>
      <c r="S486">
        <v>34.69</v>
      </c>
      <c r="T486" s="130"/>
      <c r="U486">
        <v>592</v>
      </c>
      <c r="V486">
        <v>449</v>
      </c>
      <c r="W486">
        <v>2.11</v>
      </c>
      <c r="X486" s="130"/>
    </row>
    <row r="487" spans="1:24" x14ac:dyDescent="0.3">
      <c r="A487" s="130" t="s">
        <v>344</v>
      </c>
      <c r="B487">
        <v>485</v>
      </c>
      <c r="C487" s="130" t="s">
        <v>889</v>
      </c>
      <c r="D487" s="130" t="s">
        <v>6</v>
      </c>
      <c r="E487">
        <v>59.75</v>
      </c>
      <c r="F487">
        <v>1.27</v>
      </c>
      <c r="G487">
        <v>16921800</v>
      </c>
      <c r="H487">
        <v>1011292</v>
      </c>
      <c r="I487">
        <v>269404</v>
      </c>
      <c r="J487">
        <v>5.65</v>
      </c>
      <c r="K487" s="130" t="s">
        <v>945</v>
      </c>
      <c r="M487" s="130" t="s">
        <v>991</v>
      </c>
      <c r="N487">
        <v>10.67</v>
      </c>
      <c r="O487">
        <v>11.96</v>
      </c>
      <c r="P487">
        <v>16.38</v>
      </c>
      <c r="Q487">
        <v>11.99</v>
      </c>
      <c r="R487" s="130" t="s">
        <v>1074</v>
      </c>
      <c r="S487">
        <v>54.32</v>
      </c>
      <c r="T487" s="130"/>
      <c r="U487">
        <v>196</v>
      </c>
      <c r="V487">
        <v>179</v>
      </c>
      <c r="W487">
        <v>2.36</v>
      </c>
      <c r="X487" s="130"/>
    </row>
    <row r="488" spans="1:24" x14ac:dyDescent="0.3">
      <c r="A488" s="130" t="s">
        <v>343</v>
      </c>
      <c r="B488">
        <v>486</v>
      </c>
      <c r="C488" s="130" t="s">
        <v>889</v>
      </c>
      <c r="D488" s="130" t="s">
        <v>6</v>
      </c>
      <c r="E488">
        <v>5.25</v>
      </c>
      <c r="F488">
        <v>-0.94</v>
      </c>
      <c r="G488">
        <v>660600</v>
      </c>
      <c r="H488">
        <v>3495</v>
      </c>
      <c r="I488">
        <v>3937</v>
      </c>
      <c r="J488">
        <v>78.84</v>
      </c>
      <c r="K488" s="130" t="s">
        <v>2900</v>
      </c>
      <c r="M488" s="130" t="s">
        <v>940</v>
      </c>
      <c r="N488">
        <v>7.0000000000000007E-2</v>
      </c>
      <c r="O488">
        <v>4.43</v>
      </c>
      <c r="P488">
        <v>4.99</v>
      </c>
      <c r="Q488">
        <v>4.13</v>
      </c>
      <c r="R488" s="130" t="s">
        <v>2941</v>
      </c>
      <c r="S488">
        <v>40.590000000000003</v>
      </c>
      <c r="T488" s="130"/>
      <c r="U488">
        <v>984</v>
      </c>
      <c r="V488">
        <v>974</v>
      </c>
      <c r="W488">
        <v>3.67</v>
      </c>
      <c r="X488" s="130"/>
    </row>
    <row r="489" spans="1:24" x14ac:dyDescent="0.3">
      <c r="A489" s="130" t="s">
        <v>342</v>
      </c>
      <c r="B489">
        <v>487</v>
      </c>
      <c r="C489" s="130" t="s">
        <v>898</v>
      </c>
      <c r="D489" s="130" t="s">
        <v>6</v>
      </c>
      <c r="E489">
        <v>5.65</v>
      </c>
      <c r="F489">
        <v>0.89</v>
      </c>
      <c r="G489">
        <v>122400</v>
      </c>
      <c r="H489">
        <v>691</v>
      </c>
      <c r="I489">
        <v>2260</v>
      </c>
      <c r="J489">
        <v>15.98</v>
      </c>
      <c r="K489" s="130" t="s">
        <v>978</v>
      </c>
      <c r="M489" s="130" t="s">
        <v>1056</v>
      </c>
      <c r="N489">
        <v>0.36</v>
      </c>
      <c r="O489">
        <v>7.48</v>
      </c>
      <c r="P489">
        <v>7.16</v>
      </c>
      <c r="Q489">
        <v>9.32</v>
      </c>
      <c r="R489" s="130" t="s">
        <v>3287</v>
      </c>
      <c r="S489">
        <v>15</v>
      </c>
      <c r="T489" s="130"/>
      <c r="U489">
        <v>615</v>
      </c>
      <c r="V489">
        <v>511</v>
      </c>
      <c r="W489">
        <v>-0.12</v>
      </c>
      <c r="X489" s="130"/>
    </row>
    <row r="490" spans="1:24" x14ac:dyDescent="0.3">
      <c r="A490" s="130" t="s">
        <v>341</v>
      </c>
      <c r="B490">
        <v>488</v>
      </c>
      <c r="C490" s="130" t="s">
        <v>889</v>
      </c>
      <c r="D490" s="130" t="s">
        <v>6</v>
      </c>
      <c r="E490">
        <v>2.2799999999999998</v>
      </c>
      <c r="F490">
        <v>0.88</v>
      </c>
      <c r="G490">
        <v>17959500</v>
      </c>
      <c r="H490">
        <v>41023</v>
      </c>
      <c r="I490">
        <v>24429</v>
      </c>
      <c r="J490">
        <v>14.16</v>
      </c>
      <c r="K490" s="130" t="s">
        <v>995</v>
      </c>
      <c r="M490" s="130" t="s">
        <v>896</v>
      </c>
      <c r="N490">
        <v>0.16</v>
      </c>
      <c r="O490">
        <v>4.9000000000000004</v>
      </c>
      <c r="P490">
        <v>6.69</v>
      </c>
      <c r="Q490">
        <v>19.91</v>
      </c>
      <c r="R490" s="130" t="s">
        <v>2376</v>
      </c>
      <c r="S490">
        <v>74.86</v>
      </c>
      <c r="T490" s="130"/>
      <c r="U490">
        <v>593</v>
      </c>
      <c r="V490">
        <v>605</v>
      </c>
      <c r="W490">
        <v>-15.5</v>
      </c>
      <c r="X490" s="130"/>
    </row>
    <row r="491" spans="1:24" x14ac:dyDescent="0.3">
      <c r="A491" s="130" t="s">
        <v>340</v>
      </c>
      <c r="B491">
        <v>489</v>
      </c>
      <c r="C491" s="130" t="s">
        <v>889</v>
      </c>
      <c r="D491" s="130" t="s">
        <v>6</v>
      </c>
      <c r="E491">
        <v>4.08</v>
      </c>
      <c r="F491">
        <v>-0.97</v>
      </c>
      <c r="G491">
        <v>56500</v>
      </c>
      <c r="H491">
        <v>232</v>
      </c>
      <c r="I491">
        <v>402</v>
      </c>
      <c r="J491">
        <v>18.2</v>
      </c>
      <c r="K491" s="130" t="s">
        <v>996</v>
      </c>
      <c r="M491" s="130"/>
      <c r="N491">
        <v>0.23</v>
      </c>
      <c r="O491">
        <v>5.03</v>
      </c>
      <c r="P491">
        <v>5.28</v>
      </c>
      <c r="Q491">
        <v>-0.22</v>
      </c>
      <c r="R491" s="130" t="s">
        <v>3288</v>
      </c>
      <c r="S491">
        <v>43.1</v>
      </c>
      <c r="T491" s="130"/>
      <c r="U491">
        <v>704</v>
      </c>
      <c r="V491">
        <v>664</v>
      </c>
      <c r="W491">
        <v>0.28999999999999998</v>
      </c>
      <c r="X491" s="130"/>
    </row>
    <row r="492" spans="1:24" x14ac:dyDescent="0.3">
      <c r="A492" s="130" t="s">
        <v>339</v>
      </c>
      <c r="B492">
        <v>490</v>
      </c>
      <c r="C492" s="130" t="s">
        <v>889</v>
      </c>
      <c r="D492" s="130" t="s">
        <v>6</v>
      </c>
      <c r="E492">
        <v>6</v>
      </c>
      <c r="F492">
        <v>1.69</v>
      </c>
      <c r="G492">
        <v>821000</v>
      </c>
      <c r="H492">
        <v>4908</v>
      </c>
      <c r="I492">
        <v>2047</v>
      </c>
      <c r="J492">
        <v>17.18</v>
      </c>
      <c r="K492" s="130" t="s">
        <v>903</v>
      </c>
      <c r="M492" s="130" t="s">
        <v>891</v>
      </c>
      <c r="N492">
        <v>0.34</v>
      </c>
      <c r="O492">
        <v>7.27</v>
      </c>
      <c r="P492">
        <v>6.92</v>
      </c>
      <c r="Q492">
        <v>10.35</v>
      </c>
      <c r="R492" s="130" t="s">
        <v>2379</v>
      </c>
      <c r="S492">
        <v>40.51</v>
      </c>
      <c r="T492" s="130"/>
      <c r="U492">
        <v>647</v>
      </c>
      <c r="V492">
        <v>548</v>
      </c>
      <c r="X492" s="130"/>
    </row>
    <row r="493" spans="1:24" x14ac:dyDescent="0.3">
      <c r="A493" s="130" t="s">
        <v>338</v>
      </c>
      <c r="B493">
        <v>491</v>
      </c>
      <c r="C493" s="130" t="s">
        <v>889</v>
      </c>
      <c r="D493" s="130" t="s">
        <v>6</v>
      </c>
      <c r="E493">
        <v>37.75</v>
      </c>
      <c r="F493">
        <v>0</v>
      </c>
      <c r="G493">
        <v>142500</v>
      </c>
      <c r="H493">
        <v>5375</v>
      </c>
      <c r="I493">
        <v>45300</v>
      </c>
      <c r="J493">
        <v>16.600000000000001</v>
      </c>
      <c r="K493" s="130" t="s">
        <v>2161</v>
      </c>
      <c r="M493" s="130" t="s">
        <v>1041</v>
      </c>
      <c r="N493">
        <v>2.27</v>
      </c>
      <c r="O493">
        <v>14.12</v>
      </c>
      <c r="P493">
        <v>21.01</v>
      </c>
      <c r="Q493">
        <v>33.159999999999997</v>
      </c>
      <c r="R493" s="130" t="s">
        <v>948</v>
      </c>
      <c r="S493">
        <v>19.88</v>
      </c>
      <c r="T493" s="130"/>
      <c r="U493">
        <v>339</v>
      </c>
      <c r="V493">
        <v>336</v>
      </c>
      <c r="W493">
        <v>1.41</v>
      </c>
      <c r="X493" s="130"/>
    </row>
    <row r="494" spans="1:24" x14ac:dyDescent="0.3">
      <c r="A494" s="130" t="s">
        <v>337</v>
      </c>
      <c r="B494">
        <v>492</v>
      </c>
      <c r="C494" s="130" t="s">
        <v>889</v>
      </c>
      <c r="D494" s="130" t="s">
        <v>6</v>
      </c>
      <c r="E494">
        <v>44.5</v>
      </c>
      <c r="F494">
        <v>0.56000000000000005</v>
      </c>
      <c r="G494">
        <v>2827100</v>
      </c>
      <c r="H494">
        <v>125315</v>
      </c>
      <c r="I494">
        <v>64525</v>
      </c>
      <c r="J494">
        <v>8.3000000000000007</v>
      </c>
      <c r="K494" s="130" t="s">
        <v>1012</v>
      </c>
      <c r="M494" s="130" t="s">
        <v>1017</v>
      </c>
      <c r="N494">
        <v>5.36</v>
      </c>
      <c r="O494">
        <v>7.86</v>
      </c>
      <c r="P494">
        <v>12.15</v>
      </c>
      <c r="Q494">
        <v>22.15</v>
      </c>
      <c r="R494" s="130" t="s">
        <v>2896</v>
      </c>
      <c r="S494">
        <v>54.99</v>
      </c>
      <c r="T494" s="130"/>
      <c r="U494">
        <v>324</v>
      </c>
      <c r="V494">
        <v>344</v>
      </c>
      <c r="W494">
        <v>0.37</v>
      </c>
      <c r="X494" s="130"/>
    </row>
    <row r="495" spans="1:24" x14ac:dyDescent="0.3">
      <c r="A495" s="130" t="s">
        <v>336</v>
      </c>
      <c r="B495">
        <v>493</v>
      </c>
      <c r="C495" s="130" t="s">
        <v>898</v>
      </c>
      <c r="D495" s="130" t="s">
        <v>6</v>
      </c>
      <c r="E495">
        <v>23.2</v>
      </c>
      <c r="F495">
        <v>1.31</v>
      </c>
      <c r="G495">
        <v>4477300</v>
      </c>
      <c r="H495">
        <v>103483</v>
      </c>
      <c r="I495">
        <v>46400</v>
      </c>
      <c r="J495">
        <v>105.39</v>
      </c>
      <c r="K495" s="130" t="s">
        <v>3289</v>
      </c>
      <c r="M495" s="130" t="s">
        <v>916</v>
      </c>
      <c r="N495">
        <v>0.22</v>
      </c>
      <c r="O495">
        <v>12.87</v>
      </c>
      <c r="P495">
        <v>10.81</v>
      </c>
      <c r="Q495">
        <v>12.97</v>
      </c>
      <c r="R495" s="130" t="s">
        <v>1078</v>
      </c>
      <c r="S495">
        <v>27.62</v>
      </c>
      <c r="T495" s="130"/>
      <c r="U495">
        <v>822</v>
      </c>
      <c r="V495">
        <v>668</v>
      </c>
      <c r="X495" s="130"/>
    </row>
    <row r="496" spans="1:24" x14ac:dyDescent="0.3">
      <c r="A496" s="130" t="s">
        <v>335</v>
      </c>
      <c r="B496">
        <v>494</v>
      </c>
      <c r="C496" s="130" t="s">
        <v>889</v>
      </c>
      <c r="D496" s="130" t="s">
        <v>6</v>
      </c>
      <c r="E496">
        <v>53.75</v>
      </c>
      <c r="F496">
        <v>1.9</v>
      </c>
      <c r="G496">
        <v>19088500</v>
      </c>
      <c r="H496">
        <v>1016252</v>
      </c>
      <c r="I496">
        <v>44545</v>
      </c>
      <c r="J496">
        <v>4.03</v>
      </c>
      <c r="K496" s="130" t="s">
        <v>1615</v>
      </c>
      <c r="M496" s="130" t="s">
        <v>890</v>
      </c>
      <c r="N496">
        <v>13.4</v>
      </c>
      <c r="O496">
        <v>47.94</v>
      </c>
      <c r="P496">
        <v>81.290000000000006</v>
      </c>
      <c r="Q496">
        <v>40.51</v>
      </c>
      <c r="R496" s="130" t="s">
        <v>915</v>
      </c>
      <c r="S496">
        <v>47.29</v>
      </c>
      <c r="T496" s="130"/>
      <c r="U496">
        <v>15</v>
      </c>
      <c r="V496">
        <v>15</v>
      </c>
      <c r="W496">
        <v>-0.02</v>
      </c>
      <c r="X496" s="130"/>
    </row>
    <row r="497" spans="1:24" x14ac:dyDescent="0.3">
      <c r="A497" s="130" t="s">
        <v>334</v>
      </c>
      <c r="B497">
        <v>495</v>
      </c>
      <c r="C497" s="130" t="s">
        <v>889</v>
      </c>
      <c r="D497" s="130" t="s">
        <v>6</v>
      </c>
      <c r="E497">
        <v>1.3</v>
      </c>
      <c r="F497">
        <v>0</v>
      </c>
      <c r="G497">
        <v>4752000</v>
      </c>
      <c r="H497">
        <v>6179</v>
      </c>
      <c r="I497">
        <v>1932</v>
      </c>
      <c r="J497">
        <v>7.79</v>
      </c>
      <c r="K497" s="130" t="s">
        <v>3208</v>
      </c>
      <c r="M497" s="130"/>
      <c r="N497">
        <v>0.17</v>
      </c>
      <c r="O497">
        <v>4.93</v>
      </c>
      <c r="P497">
        <v>9.84</v>
      </c>
      <c r="Q497">
        <v>18.899999999999999</v>
      </c>
      <c r="R497" s="130" t="s">
        <v>957</v>
      </c>
      <c r="S497">
        <v>36.299999999999997</v>
      </c>
      <c r="T497" s="130"/>
      <c r="U497">
        <v>371</v>
      </c>
      <c r="V497">
        <v>470</v>
      </c>
      <c r="W497">
        <v>0.02</v>
      </c>
      <c r="X497" s="130"/>
    </row>
    <row r="498" spans="1:24" x14ac:dyDescent="0.3">
      <c r="A498" s="130" t="s">
        <v>333</v>
      </c>
      <c r="B498">
        <v>496</v>
      </c>
      <c r="C498" s="130" t="s">
        <v>889</v>
      </c>
      <c r="D498" s="130" t="s">
        <v>6</v>
      </c>
      <c r="E498">
        <v>33.5</v>
      </c>
      <c r="F498">
        <v>0.75</v>
      </c>
      <c r="G498">
        <v>164300</v>
      </c>
      <c r="H498">
        <v>5480</v>
      </c>
      <c r="I498">
        <v>10050</v>
      </c>
      <c r="J498">
        <v>11.4</v>
      </c>
      <c r="K498" s="130" t="s">
        <v>2166</v>
      </c>
      <c r="M498" s="130" t="s">
        <v>950</v>
      </c>
      <c r="N498">
        <v>2.92</v>
      </c>
      <c r="O498">
        <v>44.4</v>
      </c>
      <c r="P498">
        <v>52.85</v>
      </c>
      <c r="Q498">
        <v>32.880000000000003</v>
      </c>
      <c r="R498" s="130" t="s">
        <v>2157</v>
      </c>
      <c r="S498">
        <v>61.32</v>
      </c>
      <c r="T498" s="130"/>
      <c r="U498">
        <v>142</v>
      </c>
      <c r="V498">
        <v>135</v>
      </c>
      <c r="W498">
        <v>0.3</v>
      </c>
      <c r="X498" s="130"/>
    </row>
    <row r="499" spans="1:24" x14ac:dyDescent="0.3">
      <c r="A499" s="130" t="s">
        <v>332</v>
      </c>
      <c r="B499">
        <v>497</v>
      </c>
      <c r="C499" s="130" t="s">
        <v>889</v>
      </c>
      <c r="D499" s="130" t="s">
        <v>6</v>
      </c>
      <c r="E499">
        <v>0.96</v>
      </c>
      <c r="F499">
        <v>1.05</v>
      </c>
      <c r="G499">
        <v>1451400</v>
      </c>
      <c r="H499">
        <v>1393</v>
      </c>
      <c r="I499">
        <v>4006</v>
      </c>
      <c r="K499" s="130" t="s">
        <v>977</v>
      </c>
      <c r="M499" s="130"/>
      <c r="N499">
        <v>0</v>
      </c>
      <c r="O499">
        <v>1.59</v>
      </c>
      <c r="P499">
        <v>-1.35</v>
      </c>
      <c r="Q499">
        <v>0.19</v>
      </c>
      <c r="R499" s="130"/>
      <c r="S499">
        <v>47.28</v>
      </c>
      <c r="T499" s="130"/>
      <c r="X499" s="130"/>
    </row>
    <row r="500" spans="1:24" x14ac:dyDescent="0.3">
      <c r="A500" s="130" t="s">
        <v>331</v>
      </c>
      <c r="B500">
        <v>498</v>
      </c>
      <c r="C500" s="130" t="s">
        <v>889</v>
      </c>
      <c r="D500" s="130" t="s">
        <v>6</v>
      </c>
      <c r="E500">
        <v>9.6999999999999993</v>
      </c>
      <c r="F500">
        <v>0</v>
      </c>
      <c r="G500">
        <v>500</v>
      </c>
      <c r="H500">
        <v>5</v>
      </c>
      <c r="I500">
        <v>194</v>
      </c>
      <c r="K500" s="130" t="s">
        <v>1065</v>
      </c>
      <c r="M500" s="130"/>
      <c r="N500">
        <v>0</v>
      </c>
      <c r="O500">
        <v>-7.53</v>
      </c>
      <c r="P500">
        <v>-17.11</v>
      </c>
      <c r="Q500">
        <v>-24.59</v>
      </c>
      <c r="R500" s="130"/>
      <c r="S500">
        <v>28.06</v>
      </c>
      <c r="T500" s="130"/>
      <c r="X500" s="130"/>
    </row>
    <row r="501" spans="1:24" x14ac:dyDescent="0.3">
      <c r="A501" s="130" t="s">
        <v>330</v>
      </c>
      <c r="B501">
        <v>499</v>
      </c>
      <c r="C501" s="130" t="s">
        <v>898</v>
      </c>
      <c r="D501" s="130" t="s">
        <v>6</v>
      </c>
      <c r="E501">
        <v>4.4000000000000004</v>
      </c>
      <c r="F501">
        <v>-14.56</v>
      </c>
      <c r="G501">
        <v>2037600</v>
      </c>
      <c r="H501">
        <v>9732</v>
      </c>
      <c r="I501">
        <v>4125</v>
      </c>
      <c r="K501" s="130" t="s">
        <v>2284</v>
      </c>
      <c r="M501" s="130"/>
      <c r="N501">
        <v>0</v>
      </c>
      <c r="O501">
        <v>-5.89</v>
      </c>
      <c r="P501">
        <v>-34.69</v>
      </c>
      <c r="Q501">
        <v>-158.75</v>
      </c>
      <c r="R501" s="130"/>
      <c r="S501">
        <v>1.52</v>
      </c>
      <c r="T501" s="130"/>
      <c r="X501" s="130"/>
    </row>
    <row r="502" spans="1:24" x14ac:dyDescent="0.3">
      <c r="A502" s="130" t="s">
        <v>329</v>
      </c>
      <c r="B502">
        <v>500</v>
      </c>
      <c r="C502" s="130" t="s">
        <v>889</v>
      </c>
      <c r="D502" s="130" t="s">
        <v>6</v>
      </c>
      <c r="E502">
        <v>6.6</v>
      </c>
      <c r="F502">
        <v>0.76</v>
      </c>
      <c r="G502">
        <v>3533900</v>
      </c>
      <c r="H502">
        <v>23168</v>
      </c>
      <c r="I502">
        <v>13335</v>
      </c>
      <c r="J502">
        <v>6.05</v>
      </c>
      <c r="K502" s="130" t="s">
        <v>971</v>
      </c>
      <c r="M502" s="130" t="s">
        <v>933</v>
      </c>
      <c r="N502">
        <v>1.08</v>
      </c>
      <c r="O502">
        <v>8.4700000000000006</v>
      </c>
      <c r="P502">
        <v>14.75</v>
      </c>
      <c r="Q502">
        <v>19.75</v>
      </c>
      <c r="R502" s="130" t="s">
        <v>934</v>
      </c>
      <c r="S502">
        <v>31.16</v>
      </c>
      <c r="T502" s="130"/>
      <c r="U502">
        <v>238</v>
      </c>
      <c r="V502">
        <v>284</v>
      </c>
      <c r="W502">
        <v>0.02</v>
      </c>
      <c r="X502" s="130"/>
    </row>
    <row r="503" spans="1:24" x14ac:dyDescent="0.3">
      <c r="A503" s="130" t="s">
        <v>328</v>
      </c>
      <c r="B503">
        <v>501</v>
      </c>
      <c r="C503" s="130" t="s">
        <v>898</v>
      </c>
      <c r="D503" s="130" t="s">
        <v>6</v>
      </c>
      <c r="E503">
        <v>2.2200000000000002</v>
      </c>
      <c r="F503">
        <v>0</v>
      </c>
      <c r="G503">
        <v>113400</v>
      </c>
      <c r="H503">
        <v>251</v>
      </c>
      <c r="I503">
        <v>446</v>
      </c>
      <c r="K503" s="130" t="s">
        <v>1063</v>
      </c>
      <c r="M503" s="130"/>
      <c r="N503">
        <v>0</v>
      </c>
      <c r="O503">
        <v>-9.58</v>
      </c>
      <c r="P503">
        <v>-16.23</v>
      </c>
      <c r="Q503">
        <v>-39.04</v>
      </c>
      <c r="R503" s="130"/>
      <c r="S503">
        <v>37.56</v>
      </c>
      <c r="T503" s="130"/>
      <c r="X503" s="130"/>
    </row>
    <row r="504" spans="1:24" x14ac:dyDescent="0.3">
      <c r="A504" s="130" t="s">
        <v>327</v>
      </c>
      <c r="B504">
        <v>502</v>
      </c>
      <c r="C504" s="130" t="s">
        <v>898</v>
      </c>
      <c r="D504" s="130" t="s">
        <v>6</v>
      </c>
      <c r="E504">
        <v>1.41</v>
      </c>
      <c r="F504">
        <v>2.17</v>
      </c>
      <c r="G504">
        <v>36686700</v>
      </c>
      <c r="H504">
        <v>51820</v>
      </c>
      <c r="I504">
        <v>1840</v>
      </c>
      <c r="J504">
        <v>2.38</v>
      </c>
      <c r="K504" s="130" t="s">
        <v>2162</v>
      </c>
      <c r="M504" s="130"/>
      <c r="N504">
        <v>0.61</v>
      </c>
      <c r="O504">
        <v>22.59</v>
      </c>
      <c r="P504">
        <v>38.18</v>
      </c>
      <c r="Q504">
        <v>14.95</v>
      </c>
      <c r="R504" s="130"/>
      <c r="S504">
        <v>64.94</v>
      </c>
      <c r="T504" s="130"/>
      <c r="U504">
        <v>33</v>
      </c>
      <c r="V504">
        <v>44</v>
      </c>
      <c r="X504" s="130"/>
    </row>
    <row r="505" spans="1:24" x14ac:dyDescent="0.3">
      <c r="A505" s="130" t="s">
        <v>326</v>
      </c>
      <c r="B505">
        <v>503</v>
      </c>
      <c r="C505" s="130" t="s">
        <v>889</v>
      </c>
      <c r="D505" s="130" t="s">
        <v>6</v>
      </c>
      <c r="E505">
        <v>6.2</v>
      </c>
      <c r="F505">
        <v>0</v>
      </c>
      <c r="G505">
        <v>310900</v>
      </c>
      <c r="H505">
        <v>1923</v>
      </c>
      <c r="I505">
        <v>3385</v>
      </c>
      <c r="J505">
        <v>15.39</v>
      </c>
      <c r="K505" s="130" t="s">
        <v>1099</v>
      </c>
      <c r="L505">
        <v>0.33</v>
      </c>
      <c r="M505" s="130" t="s">
        <v>888</v>
      </c>
      <c r="N505">
        <v>0.4</v>
      </c>
      <c r="O505">
        <v>14.94</v>
      </c>
      <c r="P505">
        <v>15.76</v>
      </c>
      <c r="Q505">
        <v>21.68</v>
      </c>
      <c r="R505" s="130" t="s">
        <v>3211</v>
      </c>
      <c r="S505">
        <v>69.5</v>
      </c>
      <c r="T505" s="130"/>
      <c r="U505">
        <v>396</v>
      </c>
      <c r="V505">
        <v>305</v>
      </c>
      <c r="W505">
        <v>0.94</v>
      </c>
      <c r="X505" s="130"/>
    </row>
    <row r="506" spans="1:24" x14ac:dyDescent="0.3">
      <c r="A506" s="130" t="s">
        <v>325</v>
      </c>
      <c r="B506">
        <v>504</v>
      </c>
      <c r="C506" s="130" t="s">
        <v>889</v>
      </c>
      <c r="D506" s="130" t="s">
        <v>6</v>
      </c>
      <c r="E506">
        <v>20.7</v>
      </c>
      <c r="F506">
        <v>-4.6100000000000003</v>
      </c>
      <c r="G506">
        <v>20074900</v>
      </c>
      <c r="H506">
        <v>421004</v>
      </c>
      <c r="I506">
        <v>20131</v>
      </c>
      <c r="J506">
        <v>67.92</v>
      </c>
      <c r="K506" s="130" t="s">
        <v>3290</v>
      </c>
      <c r="M506" s="130"/>
      <c r="N506">
        <v>0.31</v>
      </c>
      <c r="O506">
        <v>7.8</v>
      </c>
      <c r="P506">
        <v>14.46</v>
      </c>
      <c r="Q506">
        <v>6.78</v>
      </c>
      <c r="R506" s="130"/>
      <c r="S506">
        <v>60.45</v>
      </c>
      <c r="T506" s="130"/>
      <c r="U506">
        <v>720</v>
      </c>
      <c r="V506">
        <v>792</v>
      </c>
      <c r="W506">
        <v>-0.46</v>
      </c>
      <c r="X506" s="130"/>
    </row>
    <row r="507" spans="1:24" x14ac:dyDescent="0.3">
      <c r="A507" s="130" t="s">
        <v>324</v>
      </c>
      <c r="B507">
        <v>505</v>
      </c>
      <c r="C507" s="130" t="s">
        <v>889</v>
      </c>
      <c r="D507" s="130" t="s">
        <v>6</v>
      </c>
      <c r="E507">
        <v>2.08</v>
      </c>
      <c r="F507">
        <v>0</v>
      </c>
      <c r="G507">
        <v>253900</v>
      </c>
      <c r="H507">
        <v>531</v>
      </c>
      <c r="I507">
        <v>1545</v>
      </c>
      <c r="J507">
        <v>63.9</v>
      </c>
      <c r="K507" s="130" t="s">
        <v>985</v>
      </c>
      <c r="M507" s="130"/>
      <c r="N507">
        <v>0.03</v>
      </c>
      <c r="O507">
        <v>1.1000000000000001</v>
      </c>
      <c r="P507">
        <v>1.4</v>
      </c>
      <c r="Q507">
        <v>-1.1200000000000001</v>
      </c>
      <c r="R507" s="130"/>
      <c r="S507">
        <v>28.6</v>
      </c>
      <c r="T507" s="130"/>
      <c r="U507">
        <v>1053</v>
      </c>
      <c r="V507">
        <v>1086</v>
      </c>
      <c r="W507">
        <v>-3.77</v>
      </c>
      <c r="X507" s="130"/>
    </row>
    <row r="508" spans="1:24" x14ac:dyDescent="0.3">
      <c r="A508" s="130" t="s">
        <v>848</v>
      </c>
      <c r="B508">
        <v>506</v>
      </c>
      <c r="C508" s="130" t="s">
        <v>892</v>
      </c>
      <c r="D508" s="130" t="s">
        <v>6</v>
      </c>
      <c r="E508">
        <v>2.2000000000000002</v>
      </c>
      <c r="F508">
        <v>-0.9</v>
      </c>
      <c r="G508">
        <v>2090200</v>
      </c>
      <c r="H508">
        <v>4607</v>
      </c>
      <c r="I508">
        <v>2420</v>
      </c>
      <c r="J508">
        <v>27.05</v>
      </c>
      <c r="K508" s="130" t="s">
        <v>956</v>
      </c>
      <c r="M508" s="130" t="s">
        <v>1058</v>
      </c>
      <c r="N508">
        <v>0.08</v>
      </c>
      <c r="O508">
        <v>4.1100000000000003</v>
      </c>
      <c r="P508">
        <v>8.35</v>
      </c>
      <c r="Q508">
        <v>2.9</v>
      </c>
      <c r="R508" s="130" t="s">
        <v>2388</v>
      </c>
      <c r="S508">
        <v>54.38</v>
      </c>
      <c r="T508" s="130"/>
      <c r="U508">
        <v>723</v>
      </c>
      <c r="V508">
        <v>822</v>
      </c>
      <c r="X508" s="130"/>
    </row>
    <row r="509" spans="1:24" x14ac:dyDescent="0.3">
      <c r="A509" s="130" t="s">
        <v>323</v>
      </c>
      <c r="B509">
        <v>507</v>
      </c>
      <c r="C509" s="130" t="s">
        <v>898</v>
      </c>
      <c r="D509" s="130" t="s">
        <v>6</v>
      </c>
      <c r="E509">
        <v>1.89</v>
      </c>
      <c r="F509">
        <v>0</v>
      </c>
      <c r="G509">
        <v>4338100</v>
      </c>
      <c r="H509">
        <v>8230</v>
      </c>
      <c r="I509">
        <v>1205</v>
      </c>
      <c r="J509">
        <v>7.23</v>
      </c>
      <c r="K509" s="130" t="s">
        <v>1079</v>
      </c>
      <c r="L509">
        <v>0.46</v>
      </c>
      <c r="M509" s="130"/>
      <c r="N509">
        <v>0.26</v>
      </c>
      <c r="O509">
        <v>16.05</v>
      </c>
      <c r="P509">
        <v>18.89</v>
      </c>
      <c r="Q509">
        <v>26.55</v>
      </c>
      <c r="R509" s="130"/>
      <c r="S509">
        <v>20.010000000000002</v>
      </c>
      <c r="T509" s="130"/>
      <c r="U509">
        <v>179</v>
      </c>
      <c r="V509">
        <v>132</v>
      </c>
      <c r="W509">
        <v>-7.0000000000000007E-2</v>
      </c>
      <c r="X509" s="130"/>
    </row>
    <row r="510" spans="1:24" x14ac:dyDescent="0.3">
      <c r="A510" s="130" t="s">
        <v>322</v>
      </c>
      <c r="B510">
        <v>508</v>
      </c>
      <c r="C510" s="130" t="s">
        <v>892</v>
      </c>
      <c r="D510" s="130" t="s">
        <v>6</v>
      </c>
      <c r="E510">
        <v>24.7</v>
      </c>
      <c r="F510">
        <v>0</v>
      </c>
      <c r="G510">
        <v>0</v>
      </c>
      <c r="H510">
        <v>0</v>
      </c>
      <c r="I510">
        <v>0</v>
      </c>
      <c r="K510" s="130"/>
      <c r="L510">
        <v>0.28000000000000003</v>
      </c>
      <c r="M510" s="130"/>
      <c r="N510">
        <v>0</v>
      </c>
      <c r="O510">
        <v>7.27</v>
      </c>
      <c r="P510">
        <v>8.57</v>
      </c>
      <c r="Q510">
        <v>8.17</v>
      </c>
      <c r="R510" s="130"/>
      <c r="S510">
        <v>32.26</v>
      </c>
      <c r="T510" s="130"/>
      <c r="X510" s="130"/>
    </row>
    <row r="511" spans="1:24" x14ac:dyDescent="0.3">
      <c r="A511" s="130" t="s">
        <v>321</v>
      </c>
      <c r="B511">
        <v>509</v>
      </c>
      <c r="C511" s="130" t="s">
        <v>889</v>
      </c>
      <c r="D511" s="130" t="s">
        <v>6</v>
      </c>
      <c r="E511">
        <v>1.97</v>
      </c>
      <c r="F511">
        <v>-0.51</v>
      </c>
      <c r="G511">
        <v>3403000</v>
      </c>
      <c r="H511">
        <v>6703</v>
      </c>
      <c r="I511">
        <v>13502</v>
      </c>
      <c r="K511" s="130" t="s">
        <v>1064</v>
      </c>
      <c r="M511" s="130"/>
      <c r="N511">
        <v>0</v>
      </c>
      <c r="O511">
        <v>-3.54</v>
      </c>
      <c r="P511">
        <v>-13.63</v>
      </c>
      <c r="Q511">
        <v>-11.8</v>
      </c>
      <c r="R511" s="130"/>
      <c r="S511">
        <v>34.71</v>
      </c>
      <c r="T511" s="130"/>
      <c r="X511" s="130"/>
    </row>
    <row r="512" spans="1:24" x14ac:dyDescent="0.3">
      <c r="A512" s="130" t="s">
        <v>320</v>
      </c>
      <c r="B512">
        <v>510</v>
      </c>
      <c r="C512" s="130" t="s">
        <v>889</v>
      </c>
      <c r="D512" s="130" t="s">
        <v>6</v>
      </c>
      <c r="E512">
        <v>6.55</v>
      </c>
      <c r="F512">
        <v>0.77</v>
      </c>
      <c r="G512">
        <v>188900</v>
      </c>
      <c r="H512">
        <v>1223</v>
      </c>
      <c r="I512">
        <v>4015</v>
      </c>
      <c r="J512">
        <v>10.1</v>
      </c>
      <c r="K512" s="130" t="s">
        <v>2160</v>
      </c>
      <c r="M512" s="130" t="s">
        <v>913</v>
      </c>
      <c r="N512">
        <v>0.65</v>
      </c>
      <c r="O512">
        <v>9.86</v>
      </c>
      <c r="P512">
        <v>13.61</v>
      </c>
      <c r="Q512">
        <v>21.61</v>
      </c>
      <c r="R512" s="130" t="s">
        <v>2262</v>
      </c>
      <c r="S512">
        <v>30.4</v>
      </c>
      <c r="T512" s="130"/>
      <c r="U512">
        <v>324</v>
      </c>
      <c r="V512">
        <v>297</v>
      </c>
      <c r="W512">
        <v>0.9</v>
      </c>
      <c r="X512" s="130"/>
    </row>
    <row r="513" spans="1:24" x14ac:dyDescent="0.3">
      <c r="A513" s="130" t="s">
        <v>849</v>
      </c>
      <c r="B513">
        <v>511</v>
      </c>
      <c r="C513" s="130" t="s">
        <v>898</v>
      </c>
      <c r="D513" s="130" t="s">
        <v>6</v>
      </c>
      <c r="E513">
        <v>11.5</v>
      </c>
      <c r="F513">
        <v>0.88</v>
      </c>
      <c r="G513">
        <v>1085000</v>
      </c>
      <c r="H513">
        <v>12298</v>
      </c>
      <c r="I513">
        <v>13635</v>
      </c>
      <c r="J513">
        <v>29.76</v>
      </c>
      <c r="K513" s="130" t="s">
        <v>2285</v>
      </c>
      <c r="M513" s="130" t="s">
        <v>933</v>
      </c>
      <c r="N513">
        <v>0.38</v>
      </c>
      <c r="O513">
        <v>5.79</v>
      </c>
      <c r="P513">
        <v>14.96</v>
      </c>
      <c r="Q513">
        <v>5.7</v>
      </c>
      <c r="R513" s="130" t="s">
        <v>2895</v>
      </c>
      <c r="S513">
        <v>25.99</v>
      </c>
      <c r="T513" s="130"/>
      <c r="U513">
        <v>592</v>
      </c>
      <c r="V513">
        <v>754</v>
      </c>
      <c r="X513" s="130"/>
    </row>
    <row r="514" spans="1:24" x14ac:dyDescent="0.3">
      <c r="A514" s="130" t="s">
        <v>319</v>
      </c>
      <c r="B514">
        <v>512</v>
      </c>
      <c r="C514" s="130" t="s">
        <v>898</v>
      </c>
      <c r="D514" s="130" t="s">
        <v>6</v>
      </c>
      <c r="E514">
        <v>8.8000000000000007</v>
      </c>
      <c r="F514">
        <v>-1.1200000000000001</v>
      </c>
      <c r="G514">
        <v>2807500</v>
      </c>
      <c r="H514">
        <v>24627</v>
      </c>
      <c r="I514">
        <v>2640</v>
      </c>
      <c r="J514">
        <v>99.4</v>
      </c>
      <c r="K514" s="130" t="s">
        <v>2885</v>
      </c>
      <c r="M514" s="130" t="s">
        <v>919</v>
      </c>
      <c r="N514">
        <v>0.09</v>
      </c>
      <c r="O514">
        <v>8.36</v>
      </c>
      <c r="P514">
        <v>8.86</v>
      </c>
      <c r="Q514">
        <v>40</v>
      </c>
      <c r="R514" s="130" t="s">
        <v>974</v>
      </c>
      <c r="S514">
        <v>23.53</v>
      </c>
      <c r="T514" s="130"/>
      <c r="U514">
        <v>874</v>
      </c>
      <c r="V514">
        <v>789</v>
      </c>
      <c r="W514">
        <v>13.82</v>
      </c>
      <c r="X514" s="130"/>
    </row>
    <row r="515" spans="1:24" x14ac:dyDescent="0.3">
      <c r="A515" s="130" t="s">
        <v>318</v>
      </c>
      <c r="B515">
        <v>513</v>
      </c>
      <c r="C515" s="130" t="s">
        <v>898</v>
      </c>
      <c r="D515" s="130" t="s">
        <v>6</v>
      </c>
      <c r="E515">
        <v>20.3</v>
      </c>
      <c r="F515">
        <v>0</v>
      </c>
      <c r="G515">
        <v>501600</v>
      </c>
      <c r="H515">
        <v>10106</v>
      </c>
      <c r="I515">
        <v>7054</v>
      </c>
      <c r="J515">
        <v>26.48</v>
      </c>
      <c r="K515" s="130" t="s">
        <v>2374</v>
      </c>
      <c r="M515" s="130" t="s">
        <v>1049</v>
      </c>
      <c r="N515">
        <v>0.77</v>
      </c>
      <c r="O515">
        <v>12.56</v>
      </c>
      <c r="P515">
        <v>15.48</v>
      </c>
      <c r="Q515">
        <v>10.59</v>
      </c>
      <c r="R515" s="130" t="s">
        <v>2908</v>
      </c>
      <c r="S515">
        <v>47.37</v>
      </c>
      <c r="T515" s="130"/>
      <c r="U515">
        <v>544</v>
      </c>
      <c r="V515">
        <v>496</v>
      </c>
      <c r="W515">
        <v>0.98</v>
      </c>
      <c r="X515" s="130"/>
    </row>
    <row r="516" spans="1:24" x14ac:dyDescent="0.3">
      <c r="A516" s="130" t="s">
        <v>850</v>
      </c>
      <c r="B516">
        <v>514</v>
      </c>
      <c r="C516" s="130" t="s">
        <v>892</v>
      </c>
      <c r="D516" s="130" t="s">
        <v>6</v>
      </c>
      <c r="E516">
        <v>29</v>
      </c>
      <c r="F516">
        <v>-0.85</v>
      </c>
      <c r="G516">
        <v>5524900</v>
      </c>
      <c r="H516">
        <v>158665</v>
      </c>
      <c r="I516">
        <v>34840</v>
      </c>
      <c r="J516">
        <v>222.65</v>
      </c>
      <c r="K516" s="130" t="s">
        <v>3291</v>
      </c>
      <c r="M516" s="130" t="s">
        <v>896</v>
      </c>
      <c r="N516">
        <v>0.14000000000000001</v>
      </c>
      <c r="O516">
        <v>5.67</v>
      </c>
      <c r="P516">
        <v>9.01</v>
      </c>
      <c r="Q516">
        <v>10.42</v>
      </c>
      <c r="R516" s="130" t="s">
        <v>1058</v>
      </c>
      <c r="S516">
        <v>32.96</v>
      </c>
      <c r="T516" s="130"/>
      <c r="U516">
        <v>886</v>
      </c>
      <c r="V516">
        <v>922</v>
      </c>
      <c r="X516" s="130"/>
    </row>
    <row r="517" spans="1:24" x14ac:dyDescent="0.3">
      <c r="A517" s="130" t="s">
        <v>851</v>
      </c>
      <c r="B517">
        <v>515</v>
      </c>
      <c r="C517" s="130" t="s">
        <v>892</v>
      </c>
      <c r="D517" s="130" t="s">
        <v>6</v>
      </c>
      <c r="E517">
        <v>10</v>
      </c>
      <c r="F517">
        <v>1.52</v>
      </c>
      <c r="G517">
        <v>6970600</v>
      </c>
      <c r="H517">
        <v>69828</v>
      </c>
      <c r="I517">
        <v>20960</v>
      </c>
      <c r="J517">
        <v>35.700000000000003</v>
      </c>
      <c r="K517" s="130" t="s">
        <v>2871</v>
      </c>
      <c r="L517">
        <v>0.95</v>
      </c>
      <c r="M517" s="130" t="s">
        <v>1011</v>
      </c>
      <c r="N517">
        <v>0.27</v>
      </c>
      <c r="O517">
        <v>10.35</v>
      </c>
      <c r="P517">
        <v>16.21</v>
      </c>
      <c r="Q517">
        <v>31.78</v>
      </c>
      <c r="R517" s="130" t="s">
        <v>900</v>
      </c>
      <c r="S517">
        <v>25.02</v>
      </c>
      <c r="T517" s="130"/>
      <c r="U517">
        <v>601</v>
      </c>
      <c r="V517">
        <v>616</v>
      </c>
      <c r="X517" s="130"/>
    </row>
    <row r="518" spans="1:24" x14ac:dyDescent="0.3">
      <c r="A518" s="130" t="s">
        <v>317</v>
      </c>
      <c r="B518">
        <v>516</v>
      </c>
      <c r="C518" s="130" t="s">
        <v>889</v>
      </c>
      <c r="D518" s="130" t="s">
        <v>6</v>
      </c>
      <c r="E518">
        <v>1.19</v>
      </c>
      <c r="F518">
        <v>-0.83</v>
      </c>
      <c r="G518">
        <v>1241200</v>
      </c>
      <c r="H518">
        <v>1486</v>
      </c>
      <c r="I518">
        <v>1809</v>
      </c>
      <c r="J518">
        <v>117.8</v>
      </c>
      <c r="K518" s="130" t="s">
        <v>1023</v>
      </c>
      <c r="M518" s="130"/>
      <c r="N518">
        <v>0.01</v>
      </c>
      <c r="O518">
        <v>0.62</v>
      </c>
      <c r="P518">
        <v>1.27</v>
      </c>
      <c r="Q518">
        <v>0.99</v>
      </c>
      <c r="R518" s="130"/>
      <c r="S518">
        <v>50.29</v>
      </c>
      <c r="T518" s="130"/>
      <c r="U518">
        <v>1088</v>
      </c>
      <c r="V518">
        <v>1127</v>
      </c>
      <c r="W518">
        <v>-2.13</v>
      </c>
      <c r="X518" s="130"/>
    </row>
    <row r="519" spans="1:24" x14ac:dyDescent="0.3">
      <c r="A519" s="130" t="s">
        <v>316</v>
      </c>
      <c r="B519">
        <v>517</v>
      </c>
      <c r="C519" s="130" t="s">
        <v>889</v>
      </c>
      <c r="D519" s="130" t="s">
        <v>6</v>
      </c>
      <c r="E519">
        <v>1.19</v>
      </c>
      <c r="F519">
        <v>0</v>
      </c>
      <c r="G519">
        <v>1352500</v>
      </c>
      <c r="H519">
        <v>1600</v>
      </c>
      <c r="I519">
        <v>1244</v>
      </c>
      <c r="J519">
        <v>12.12</v>
      </c>
      <c r="K519" s="130" t="s">
        <v>1013</v>
      </c>
      <c r="M519" s="130"/>
      <c r="N519">
        <v>0.1</v>
      </c>
      <c r="O519">
        <v>5.07</v>
      </c>
      <c r="P519">
        <v>5.96</v>
      </c>
      <c r="Q519">
        <v>4.3499999999999996</v>
      </c>
      <c r="R519" s="130"/>
      <c r="S519">
        <v>30.83</v>
      </c>
      <c r="T519" s="130"/>
      <c r="U519">
        <v>580</v>
      </c>
      <c r="V519">
        <v>558</v>
      </c>
      <c r="W519">
        <v>-0.14000000000000001</v>
      </c>
      <c r="X519" s="130"/>
    </row>
    <row r="520" spans="1:24" x14ac:dyDescent="0.3">
      <c r="A520" s="130" t="s">
        <v>315</v>
      </c>
      <c r="B520">
        <v>518</v>
      </c>
      <c r="C520" s="130" t="s">
        <v>889</v>
      </c>
      <c r="D520" s="130" t="s">
        <v>6</v>
      </c>
      <c r="E520">
        <v>6.15</v>
      </c>
      <c r="F520">
        <v>0</v>
      </c>
      <c r="G520">
        <v>783200</v>
      </c>
      <c r="H520">
        <v>4787</v>
      </c>
      <c r="I520">
        <v>6190</v>
      </c>
      <c r="K520" s="130" t="s">
        <v>1567</v>
      </c>
      <c r="M520" s="130"/>
      <c r="N520">
        <v>0</v>
      </c>
      <c r="O520">
        <v>-0.5</v>
      </c>
      <c r="P520">
        <v>-11.91</v>
      </c>
      <c r="Q520">
        <v>-6.07</v>
      </c>
      <c r="R520" s="130"/>
      <c r="S520">
        <v>57.59</v>
      </c>
      <c r="T520" s="130"/>
      <c r="X520" s="130"/>
    </row>
    <row r="521" spans="1:24" x14ac:dyDescent="0.3">
      <c r="A521" s="130" t="s">
        <v>314</v>
      </c>
      <c r="B521">
        <v>519</v>
      </c>
      <c r="C521" s="130" t="s">
        <v>889</v>
      </c>
      <c r="D521" s="130" t="s">
        <v>6</v>
      </c>
      <c r="E521">
        <v>1.91</v>
      </c>
      <c r="F521">
        <v>0</v>
      </c>
      <c r="G521">
        <v>1636300</v>
      </c>
      <c r="H521">
        <v>3116</v>
      </c>
      <c r="I521">
        <v>1226</v>
      </c>
      <c r="J521">
        <v>13.25</v>
      </c>
      <c r="K521" s="130" t="s">
        <v>2173</v>
      </c>
      <c r="M521" s="130" t="s">
        <v>896</v>
      </c>
      <c r="N521">
        <v>0.14000000000000001</v>
      </c>
      <c r="O521">
        <v>2.68</v>
      </c>
      <c r="P521">
        <v>3.98</v>
      </c>
      <c r="Q521">
        <v>3.05</v>
      </c>
      <c r="R521" s="130" t="s">
        <v>1005</v>
      </c>
      <c r="S521">
        <v>46.86</v>
      </c>
      <c r="T521" s="130"/>
      <c r="U521">
        <v>664</v>
      </c>
      <c r="V521">
        <v>694</v>
      </c>
      <c r="W521">
        <v>-2.83</v>
      </c>
      <c r="X521" s="130"/>
    </row>
    <row r="522" spans="1:24" x14ac:dyDescent="0.3">
      <c r="A522" s="130" t="s">
        <v>313</v>
      </c>
      <c r="B522">
        <v>520</v>
      </c>
      <c r="C522" s="130" t="s">
        <v>889</v>
      </c>
      <c r="D522" s="130" t="s">
        <v>6</v>
      </c>
      <c r="E522">
        <v>6.15</v>
      </c>
      <c r="F522">
        <v>0.82</v>
      </c>
      <c r="G522">
        <v>65400</v>
      </c>
      <c r="H522">
        <v>399</v>
      </c>
      <c r="I522">
        <v>3801</v>
      </c>
      <c r="K522" s="130" t="s">
        <v>1732</v>
      </c>
      <c r="M522" s="130"/>
      <c r="N522">
        <v>0</v>
      </c>
      <c r="O522">
        <v>-0.2</v>
      </c>
      <c r="P522">
        <v>-0.23</v>
      </c>
      <c r="Q522">
        <v>1.93</v>
      </c>
      <c r="R522" s="130"/>
      <c r="S522">
        <v>28.31</v>
      </c>
      <c r="T522" s="130"/>
      <c r="X522" s="130"/>
    </row>
    <row r="523" spans="1:24" x14ac:dyDescent="0.3">
      <c r="A523" s="130" t="s">
        <v>312</v>
      </c>
      <c r="B523">
        <v>521</v>
      </c>
      <c r="C523" s="130" t="s">
        <v>889</v>
      </c>
      <c r="D523" s="130" t="s">
        <v>6</v>
      </c>
      <c r="E523">
        <v>1.7</v>
      </c>
      <c r="F523">
        <v>-1.73</v>
      </c>
      <c r="G523">
        <v>1493900</v>
      </c>
      <c r="H523">
        <v>2570</v>
      </c>
      <c r="I523">
        <v>525</v>
      </c>
      <c r="J523">
        <v>122.53</v>
      </c>
      <c r="K523" s="130" t="s">
        <v>1033</v>
      </c>
      <c r="L523">
        <v>1.51</v>
      </c>
      <c r="M523" s="130"/>
      <c r="N523">
        <v>0.01</v>
      </c>
      <c r="O523">
        <v>2.67</v>
      </c>
      <c r="P523">
        <v>2.44</v>
      </c>
      <c r="Q523">
        <v>2.2400000000000002</v>
      </c>
      <c r="R523" s="130"/>
      <c r="S523">
        <v>27.63</v>
      </c>
      <c r="T523" s="130"/>
      <c r="U523">
        <v>1068</v>
      </c>
      <c r="V523">
        <v>1061</v>
      </c>
      <c r="W523">
        <v>0.95</v>
      </c>
      <c r="X523" s="130"/>
    </row>
    <row r="524" spans="1:24" x14ac:dyDescent="0.3">
      <c r="A524" s="130" t="s">
        <v>58</v>
      </c>
      <c r="B524">
        <v>522</v>
      </c>
      <c r="C524" s="130" t="s">
        <v>889</v>
      </c>
      <c r="D524" s="130" t="s">
        <v>6</v>
      </c>
      <c r="E524">
        <v>26.5</v>
      </c>
      <c r="F524">
        <v>0</v>
      </c>
      <c r="G524">
        <v>1103900</v>
      </c>
      <c r="H524">
        <v>29646</v>
      </c>
      <c r="I524">
        <v>8144</v>
      </c>
      <c r="J524">
        <v>18.41</v>
      </c>
      <c r="K524" s="130" t="s">
        <v>3239</v>
      </c>
      <c r="M524" s="130" t="s">
        <v>982</v>
      </c>
      <c r="N524">
        <v>1.43</v>
      </c>
      <c r="O524">
        <v>15.34</v>
      </c>
      <c r="P524">
        <v>15.82</v>
      </c>
      <c r="Q524">
        <v>12.54</v>
      </c>
      <c r="R524" s="130" t="s">
        <v>2285</v>
      </c>
      <c r="S524">
        <v>24.83</v>
      </c>
      <c r="T524" s="130"/>
      <c r="U524">
        <v>443</v>
      </c>
      <c r="V524">
        <v>351</v>
      </c>
      <c r="W524">
        <v>2.0299999999999998</v>
      </c>
      <c r="X524" s="130"/>
    </row>
    <row r="525" spans="1:24" x14ac:dyDescent="0.3">
      <c r="A525" s="130" t="s">
        <v>311</v>
      </c>
      <c r="B525">
        <v>523</v>
      </c>
      <c r="C525" s="130" t="s">
        <v>889</v>
      </c>
      <c r="D525" s="130" t="s">
        <v>6</v>
      </c>
      <c r="E525">
        <v>23.5</v>
      </c>
      <c r="F525">
        <v>0.43</v>
      </c>
      <c r="G525">
        <v>2087500</v>
      </c>
      <c r="H525">
        <v>48946</v>
      </c>
      <c r="I525">
        <v>9992</v>
      </c>
      <c r="J525">
        <v>9.86</v>
      </c>
      <c r="K525" s="130" t="s">
        <v>980</v>
      </c>
      <c r="M525" s="130" t="s">
        <v>912</v>
      </c>
      <c r="N525">
        <v>2.38</v>
      </c>
      <c r="O525">
        <v>12.28</v>
      </c>
      <c r="P525">
        <v>14.2</v>
      </c>
      <c r="Q525">
        <v>12.2</v>
      </c>
      <c r="R525" s="130" t="s">
        <v>1031</v>
      </c>
      <c r="S525">
        <v>64.400000000000006</v>
      </c>
      <c r="T525" s="130"/>
      <c r="U525">
        <v>305</v>
      </c>
      <c r="V525">
        <v>234</v>
      </c>
      <c r="W525">
        <v>1.02</v>
      </c>
      <c r="X525" s="130"/>
    </row>
    <row r="526" spans="1:24" x14ac:dyDescent="0.3">
      <c r="A526" s="130" t="s">
        <v>310</v>
      </c>
      <c r="B526">
        <v>524</v>
      </c>
      <c r="C526" s="130" t="s">
        <v>889</v>
      </c>
      <c r="D526" s="130" t="s">
        <v>6</v>
      </c>
      <c r="E526">
        <v>31.75</v>
      </c>
      <c r="F526">
        <v>1.6</v>
      </c>
      <c r="G526">
        <v>6400</v>
      </c>
      <c r="H526">
        <v>202</v>
      </c>
      <c r="I526">
        <v>11430</v>
      </c>
      <c r="J526">
        <v>18.55</v>
      </c>
      <c r="K526" s="130" t="s">
        <v>2920</v>
      </c>
      <c r="M526" s="130" t="s">
        <v>922</v>
      </c>
      <c r="N526">
        <v>1.7</v>
      </c>
      <c r="O526">
        <v>26.89</v>
      </c>
      <c r="P526">
        <v>23.94</v>
      </c>
      <c r="Q526">
        <v>20.03</v>
      </c>
      <c r="R526" s="130" t="s">
        <v>2908</v>
      </c>
      <c r="S526">
        <v>22.55</v>
      </c>
      <c r="T526" s="130"/>
      <c r="U526">
        <v>354</v>
      </c>
      <c r="V526">
        <v>281</v>
      </c>
      <c r="W526">
        <v>4.25</v>
      </c>
      <c r="X526" s="130"/>
    </row>
    <row r="527" spans="1:24" x14ac:dyDescent="0.3">
      <c r="A527" s="130" t="s">
        <v>309</v>
      </c>
      <c r="B527">
        <v>525</v>
      </c>
      <c r="C527" s="130" t="s">
        <v>889</v>
      </c>
      <c r="D527" s="130" t="s">
        <v>6</v>
      </c>
      <c r="E527">
        <v>61.25</v>
      </c>
      <c r="F527">
        <v>0.82</v>
      </c>
      <c r="G527">
        <v>2681300</v>
      </c>
      <c r="H527">
        <v>164056</v>
      </c>
      <c r="I527">
        <v>84106</v>
      </c>
      <c r="J527">
        <v>17.420000000000002</v>
      </c>
      <c r="K527" s="130" t="s">
        <v>1085</v>
      </c>
      <c r="M527" s="130" t="s">
        <v>1039</v>
      </c>
      <c r="N527">
        <v>3.54</v>
      </c>
      <c r="O527">
        <v>14.74</v>
      </c>
      <c r="P527">
        <v>21.95</v>
      </c>
      <c r="Q527">
        <v>49.31</v>
      </c>
      <c r="R527" s="130" t="s">
        <v>2161</v>
      </c>
      <c r="S527">
        <v>45.03</v>
      </c>
      <c r="T527" s="130"/>
      <c r="U527">
        <v>343</v>
      </c>
      <c r="V527">
        <v>338</v>
      </c>
      <c r="W527">
        <v>0.56000000000000005</v>
      </c>
      <c r="X527" s="130"/>
    </row>
    <row r="528" spans="1:24" x14ac:dyDescent="0.3">
      <c r="A528" s="130" t="s">
        <v>308</v>
      </c>
      <c r="B528">
        <v>526</v>
      </c>
      <c r="C528" s="130" t="s">
        <v>889</v>
      </c>
      <c r="D528" s="130" t="s">
        <v>6</v>
      </c>
      <c r="E528">
        <v>10.3</v>
      </c>
      <c r="F528">
        <v>8.42</v>
      </c>
      <c r="G528">
        <v>200</v>
      </c>
      <c r="H528">
        <v>2</v>
      </c>
      <c r="I528">
        <v>247</v>
      </c>
      <c r="K528" s="130" t="s">
        <v>1018</v>
      </c>
      <c r="L528">
        <v>0.08</v>
      </c>
      <c r="M528" s="130"/>
      <c r="N528">
        <v>0</v>
      </c>
      <c r="O528">
        <v>-7.67</v>
      </c>
      <c r="P528">
        <v>-8.27</v>
      </c>
      <c r="Q528">
        <v>-12.1</v>
      </c>
      <c r="R528" s="130"/>
      <c r="S528">
        <v>22.83</v>
      </c>
      <c r="T528" s="130"/>
      <c r="X528" s="130"/>
    </row>
    <row r="529" spans="1:24" x14ac:dyDescent="0.3">
      <c r="A529" s="130" t="s">
        <v>307</v>
      </c>
      <c r="B529">
        <v>527</v>
      </c>
      <c r="C529" s="130" t="s">
        <v>889</v>
      </c>
      <c r="D529" s="130" t="s">
        <v>6</v>
      </c>
      <c r="E529">
        <v>3.58</v>
      </c>
      <c r="F529">
        <v>0.56000000000000005</v>
      </c>
      <c r="G529">
        <v>8602400</v>
      </c>
      <c r="H529">
        <v>30590</v>
      </c>
      <c r="I529">
        <v>15000</v>
      </c>
      <c r="J529">
        <v>7.74</v>
      </c>
      <c r="K529" s="130" t="s">
        <v>1073</v>
      </c>
      <c r="M529" s="130" t="s">
        <v>1041</v>
      </c>
      <c r="N529">
        <v>0.46</v>
      </c>
      <c r="O529">
        <v>5.6</v>
      </c>
      <c r="P529">
        <v>10.29</v>
      </c>
      <c r="Q529">
        <v>10.94</v>
      </c>
      <c r="R529" s="130" t="s">
        <v>2860</v>
      </c>
      <c r="S529">
        <v>39.1</v>
      </c>
      <c r="T529" s="130"/>
      <c r="U529">
        <v>356</v>
      </c>
      <c r="V529">
        <v>432</v>
      </c>
      <c r="W529">
        <v>1.34</v>
      </c>
      <c r="X529" s="130"/>
    </row>
    <row r="530" spans="1:24" x14ac:dyDescent="0.3">
      <c r="A530" s="130" t="s">
        <v>306</v>
      </c>
      <c r="B530">
        <v>528</v>
      </c>
      <c r="C530" s="130" t="s">
        <v>889</v>
      </c>
      <c r="D530" s="130" t="s">
        <v>6</v>
      </c>
      <c r="E530">
        <v>125</v>
      </c>
      <c r="F530">
        <v>0.4</v>
      </c>
      <c r="G530">
        <v>14043100</v>
      </c>
      <c r="H530">
        <v>1755138</v>
      </c>
      <c r="I530">
        <v>424456</v>
      </c>
      <c r="J530">
        <v>13.05</v>
      </c>
      <c r="K530" s="130" t="s">
        <v>981</v>
      </c>
      <c r="M530" s="130" t="s">
        <v>901</v>
      </c>
      <c r="N530">
        <v>9.6199999999999992</v>
      </c>
      <c r="O530">
        <v>1.79</v>
      </c>
      <c r="P530">
        <v>7.86</v>
      </c>
      <c r="Q530">
        <v>22.54</v>
      </c>
      <c r="R530" s="130" t="s">
        <v>1059</v>
      </c>
      <c r="S530">
        <v>76.61</v>
      </c>
      <c r="T530" s="130"/>
      <c r="U530">
        <v>548</v>
      </c>
      <c r="V530">
        <v>723</v>
      </c>
      <c r="W530">
        <v>-3.54</v>
      </c>
      <c r="X530" s="130"/>
    </row>
    <row r="531" spans="1:24" x14ac:dyDescent="0.3">
      <c r="A531" s="130" t="s">
        <v>305</v>
      </c>
      <c r="B531">
        <v>529</v>
      </c>
      <c r="C531" s="130" t="s">
        <v>889</v>
      </c>
      <c r="D531" s="130" t="s">
        <v>6</v>
      </c>
      <c r="E531">
        <v>382</v>
      </c>
      <c r="F531">
        <v>0.53</v>
      </c>
      <c r="G531">
        <v>2192000</v>
      </c>
      <c r="H531">
        <v>837408</v>
      </c>
      <c r="I531">
        <v>458400</v>
      </c>
      <c r="J531">
        <v>9.9499999999999993</v>
      </c>
      <c r="K531" s="130" t="s">
        <v>907</v>
      </c>
      <c r="M531" s="130" t="s">
        <v>1089</v>
      </c>
      <c r="N531">
        <v>39.1</v>
      </c>
      <c r="O531">
        <v>9.07</v>
      </c>
      <c r="P531">
        <v>14.18</v>
      </c>
      <c r="Q531">
        <v>11.7</v>
      </c>
      <c r="R531" s="130" t="s">
        <v>2175</v>
      </c>
      <c r="S531">
        <v>66.209999999999994</v>
      </c>
      <c r="T531" s="130"/>
      <c r="U531">
        <v>305</v>
      </c>
      <c r="V531">
        <v>317</v>
      </c>
      <c r="W531">
        <v>-1.53</v>
      </c>
      <c r="X531" s="130"/>
    </row>
    <row r="532" spans="1:24" x14ac:dyDescent="0.3">
      <c r="A532" s="130" t="s">
        <v>304</v>
      </c>
      <c r="B532">
        <v>530</v>
      </c>
      <c r="C532" s="130" t="s">
        <v>889</v>
      </c>
      <c r="D532" s="130" t="s">
        <v>6</v>
      </c>
      <c r="E532">
        <v>156.5</v>
      </c>
      <c r="F532">
        <v>1.29</v>
      </c>
      <c r="G532">
        <v>117800</v>
      </c>
      <c r="H532">
        <v>18345</v>
      </c>
      <c r="I532">
        <v>46637</v>
      </c>
      <c r="J532">
        <v>11.44</v>
      </c>
      <c r="K532" s="130" t="s">
        <v>905</v>
      </c>
      <c r="M532" s="130" t="s">
        <v>1090</v>
      </c>
      <c r="N532">
        <v>13.81</v>
      </c>
      <c r="O532">
        <v>6.64</v>
      </c>
      <c r="P532">
        <v>11.59</v>
      </c>
      <c r="Q532">
        <v>10.76</v>
      </c>
      <c r="R532" s="130" t="s">
        <v>2209</v>
      </c>
      <c r="S532">
        <v>27.91</v>
      </c>
      <c r="T532" s="130"/>
      <c r="U532">
        <v>398</v>
      </c>
      <c r="V532">
        <v>456</v>
      </c>
      <c r="W532">
        <v>17.350000000000001</v>
      </c>
      <c r="X532" s="130"/>
    </row>
    <row r="533" spans="1:24" x14ac:dyDescent="0.3">
      <c r="A533" s="130" t="s">
        <v>303</v>
      </c>
      <c r="B533">
        <v>531</v>
      </c>
      <c r="C533" s="130" t="s">
        <v>889</v>
      </c>
      <c r="D533" s="130" t="s">
        <v>6</v>
      </c>
      <c r="E533">
        <v>6.15</v>
      </c>
      <c r="F533">
        <v>0.82</v>
      </c>
      <c r="G533">
        <v>144400</v>
      </c>
      <c r="H533">
        <v>871</v>
      </c>
      <c r="I533">
        <v>7157</v>
      </c>
      <c r="J533">
        <v>36.33</v>
      </c>
      <c r="K533" s="130" t="s">
        <v>2176</v>
      </c>
      <c r="M533" s="130" t="s">
        <v>949</v>
      </c>
      <c r="N533">
        <v>0.17</v>
      </c>
      <c r="O533">
        <v>4.82</v>
      </c>
      <c r="P533">
        <v>7.17</v>
      </c>
      <c r="Q533">
        <v>5.24</v>
      </c>
      <c r="R533" s="130" t="s">
        <v>987</v>
      </c>
      <c r="S533">
        <v>27.44</v>
      </c>
      <c r="T533" s="130"/>
      <c r="U533">
        <v>825</v>
      </c>
      <c r="V533">
        <v>855</v>
      </c>
      <c r="W533">
        <v>0.8</v>
      </c>
      <c r="X533" s="130"/>
    </row>
    <row r="534" spans="1:24" x14ac:dyDescent="0.3">
      <c r="A534" s="130" t="s">
        <v>852</v>
      </c>
      <c r="B534">
        <v>532</v>
      </c>
      <c r="C534" s="130" t="s">
        <v>898</v>
      </c>
      <c r="D534" s="130" t="s">
        <v>6</v>
      </c>
      <c r="E534">
        <v>65.25</v>
      </c>
      <c r="F534">
        <v>0.38</v>
      </c>
      <c r="G534">
        <v>8333200</v>
      </c>
      <c r="H534">
        <v>544377</v>
      </c>
      <c r="I534">
        <v>280113</v>
      </c>
      <c r="J534">
        <v>37.11</v>
      </c>
      <c r="K534" s="130" t="s">
        <v>2157</v>
      </c>
      <c r="M534" s="130" t="s">
        <v>891</v>
      </c>
      <c r="N534">
        <v>1.79</v>
      </c>
      <c r="O534">
        <v>6.77</v>
      </c>
      <c r="P534">
        <v>10.79</v>
      </c>
      <c r="Q534">
        <v>8.16</v>
      </c>
      <c r="R534" s="130" t="s">
        <v>1018</v>
      </c>
      <c r="S534">
        <v>26.21</v>
      </c>
      <c r="T534" s="130"/>
      <c r="U534">
        <v>716</v>
      </c>
      <c r="V534">
        <v>749</v>
      </c>
      <c r="X534" s="130"/>
    </row>
    <row r="535" spans="1:24" x14ac:dyDescent="0.3">
      <c r="A535" s="130" t="s">
        <v>302</v>
      </c>
      <c r="B535">
        <v>533</v>
      </c>
      <c r="C535" s="130" t="s">
        <v>889</v>
      </c>
      <c r="D535" s="130" t="s">
        <v>6</v>
      </c>
      <c r="E535">
        <v>1.93</v>
      </c>
      <c r="F535">
        <v>2.12</v>
      </c>
      <c r="G535">
        <v>2057800</v>
      </c>
      <c r="H535">
        <v>3978</v>
      </c>
      <c r="I535">
        <v>1448</v>
      </c>
      <c r="K535" s="130" t="s">
        <v>1004</v>
      </c>
      <c r="M535" s="130"/>
      <c r="N535">
        <v>0</v>
      </c>
      <c r="O535">
        <v>-5.35</v>
      </c>
      <c r="P535">
        <v>-12.75</v>
      </c>
      <c r="Q535">
        <v>7.0000000000000007E-2</v>
      </c>
      <c r="R535" s="130"/>
      <c r="S535">
        <v>44.64</v>
      </c>
      <c r="T535" s="130"/>
      <c r="X535" s="130"/>
    </row>
    <row r="536" spans="1:24" x14ac:dyDescent="0.3">
      <c r="A536" s="130" t="s">
        <v>301</v>
      </c>
      <c r="B536">
        <v>534</v>
      </c>
      <c r="C536" s="130" t="s">
        <v>892</v>
      </c>
      <c r="D536" s="130" t="s">
        <v>6</v>
      </c>
      <c r="E536">
        <v>7.45</v>
      </c>
      <c r="F536">
        <v>0.68</v>
      </c>
      <c r="G536">
        <v>1312100</v>
      </c>
      <c r="H536">
        <v>9903</v>
      </c>
      <c r="I536">
        <v>4470</v>
      </c>
      <c r="J536">
        <v>25.98</v>
      </c>
      <c r="K536" s="130" t="s">
        <v>2921</v>
      </c>
      <c r="M536" s="130" t="s">
        <v>937</v>
      </c>
      <c r="N536">
        <v>0.28999999999999998</v>
      </c>
      <c r="O536">
        <v>24.32</v>
      </c>
      <c r="P536">
        <v>29.99</v>
      </c>
      <c r="Q536">
        <v>16.190000000000001</v>
      </c>
      <c r="R536" s="130" t="s">
        <v>1056</v>
      </c>
      <c r="S536">
        <v>36.549999999999997</v>
      </c>
      <c r="T536" s="130"/>
      <c r="U536">
        <v>396</v>
      </c>
      <c r="V536">
        <v>377</v>
      </c>
      <c r="X536" s="130"/>
    </row>
    <row r="537" spans="1:24" x14ac:dyDescent="0.3">
      <c r="A537" s="130" t="s">
        <v>300</v>
      </c>
      <c r="B537">
        <v>535</v>
      </c>
      <c r="C537" s="130" t="s">
        <v>889</v>
      </c>
      <c r="D537" s="130" t="s">
        <v>6</v>
      </c>
      <c r="E537">
        <v>2.36</v>
      </c>
      <c r="F537">
        <v>2.61</v>
      </c>
      <c r="G537">
        <v>32027800</v>
      </c>
      <c r="H537">
        <v>76786</v>
      </c>
      <c r="I537">
        <v>2832</v>
      </c>
      <c r="J537">
        <v>75.180000000000007</v>
      </c>
      <c r="K537" s="130" t="s">
        <v>2381</v>
      </c>
      <c r="M537" s="130" t="s">
        <v>906</v>
      </c>
      <c r="N537">
        <v>0.03</v>
      </c>
      <c r="O537">
        <v>2.09</v>
      </c>
      <c r="P537">
        <v>1.43</v>
      </c>
      <c r="Q537">
        <v>3.43</v>
      </c>
      <c r="R537" s="130" t="s">
        <v>1039</v>
      </c>
      <c r="S537">
        <v>36.840000000000003</v>
      </c>
      <c r="T537" s="130"/>
      <c r="U537">
        <v>1066</v>
      </c>
      <c r="V537">
        <v>1061</v>
      </c>
      <c r="W537">
        <v>-304.29000000000002</v>
      </c>
      <c r="X537" s="130"/>
    </row>
    <row r="538" spans="1:24" x14ac:dyDescent="0.3">
      <c r="A538" s="130" t="s">
        <v>299</v>
      </c>
      <c r="B538">
        <v>536</v>
      </c>
      <c r="C538" s="130" t="s">
        <v>889</v>
      </c>
      <c r="D538" s="130" t="s">
        <v>6</v>
      </c>
      <c r="E538">
        <v>6.15</v>
      </c>
      <c r="F538">
        <v>1.65</v>
      </c>
      <c r="G538">
        <v>207800</v>
      </c>
      <c r="H538">
        <v>1275</v>
      </c>
      <c r="I538">
        <v>1845</v>
      </c>
      <c r="J538">
        <v>14.34</v>
      </c>
      <c r="K538" s="130" t="s">
        <v>1044</v>
      </c>
      <c r="L538">
        <v>0.16</v>
      </c>
      <c r="M538" s="130" t="s">
        <v>993</v>
      </c>
      <c r="N538">
        <v>0.43</v>
      </c>
      <c r="O538">
        <v>6.8</v>
      </c>
      <c r="P538">
        <v>6.07</v>
      </c>
      <c r="Q538">
        <v>7.51</v>
      </c>
      <c r="R538" s="130" t="s">
        <v>3292</v>
      </c>
      <c r="S538">
        <v>49.92</v>
      </c>
      <c r="T538" s="130"/>
      <c r="U538">
        <v>615</v>
      </c>
      <c r="V538">
        <v>508</v>
      </c>
      <c r="W538">
        <v>-2.85</v>
      </c>
      <c r="X538" s="130"/>
    </row>
    <row r="539" spans="1:24" x14ac:dyDescent="0.3">
      <c r="A539" s="130" t="s">
        <v>298</v>
      </c>
      <c r="B539">
        <v>537</v>
      </c>
      <c r="C539" s="130" t="s">
        <v>889</v>
      </c>
      <c r="D539" s="130" t="s">
        <v>95</v>
      </c>
      <c r="E539">
        <v>0.56000000000000005</v>
      </c>
      <c r="F539">
        <v>9.8000000000000007</v>
      </c>
      <c r="G539">
        <v>348864600</v>
      </c>
      <c r="H539">
        <v>191472</v>
      </c>
      <c r="I539">
        <v>7036</v>
      </c>
      <c r="K539" s="130" t="s">
        <v>3004</v>
      </c>
      <c r="M539" s="130"/>
      <c r="N539">
        <v>0</v>
      </c>
      <c r="O539">
        <v>-3.71</v>
      </c>
      <c r="P539">
        <v>-86.06</v>
      </c>
      <c r="Q539">
        <v>-77.680000000000007</v>
      </c>
      <c r="R539" s="130"/>
      <c r="S539">
        <v>15.72</v>
      </c>
      <c r="T539" s="130"/>
      <c r="X539" s="130"/>
    </row>
    <row r="540" spans="1:24" x14ac:dyDescent="0.3">
      <c r="A540" s="130" t="s">
        <v>297</v>
      </c>
      <c r="B540">
        <v>538</v>
      </c>
      <c r="C540" s="130" t="s">
        <v>889</v>
      </c>
      <c r="D540" s="130" t="s">
        <v>6</v>
      </c>
      <c r="E540">
        <v>1.39</v>
      </c>
      <c r="F540">
        <v>-1.42</v>
      </c>
      <c r="G540">
        <v>5032300</v>
      </c>
      <c r="H540">
        <v>7031</v>
      </c>
      <c r="I540">
        <v>867</v>
      </c>
      <c r="J540">
        <v>23.37</v>
      </c>
      <c r="K540" s="130" t="s">
        <v>2258</v>
      </c>
      <c r="M540" s="130" t="s">
        <v>919</v>
      </c>
      <c r="N540">
        <v>0.06</v>
      </c>
      <c r="O540">
        <v>11.07</v>
      </c>
      <c r="P540">
        <v>11.4</v>
      </c>
      <c r="Q540">
        <v>5.79</v>
      </c>
      <c r="R540" s="130" t="s">
        <v>916</v>
      </c>
      <c r="S540">
        <v>30.21</v>
      </c>
      <c r="T540" s="130"/>
      <c r="U540">
        <v>594</v>
      </c>
      <c r="V540">
        <v>497</v>
      </c>
      <c r="W540">
        <v>1.66</v>
      </c>
      <c r="X540" s="130"/>
    </row>
    <row r="541" spans="1:24" x14ac:dyDescent="0.3">
      <c r="A541" s="130" t="s">
        <v>296</v>
      </c>
      <c r="B541">
        <v>539</v>
      </c>
      <c r="C541" s="130" t="s">
        <v>889</v>
      </c>
      <c r="D541" s="130" t="s">
        <v>6</v>
      </c>
      <c r="E541">
        <v>2.2400000000000002</v>
      </c>
      <c r="F541">
        <v>2.75</v>
      </c>
      <c r="G541">
        <v>86800</v>
      </c>
      <c r="H541">
        <v>194</v>
      </c>
      <c r="I541">
        <v>878</v>
      </c>
      <c r="K541" s="130" t="s">
        <v>992</v>
      </c>
      <c r="M541" s="130"/>
      <c r="N541">
        <v>0</v>
      </c>
      <c r="O541">
        <v>-1.1499999999999999</v>
      </c>
      <c r="P541">
        <v>-5.15</v>
      </c>
      <c r="Q541">
        <v>-1.53</v>
      </c>
      <c r="R541" s="130"/>
      <c r="S541">
        <v>27.08</v>
      </c>
      <c r="T541" s="130"/>
      <c r="X541" s="130"/>
    </row>
    <row r="542" spans="1:24" x14ac:dyDescent="0.3">
      <c r="A542" s="130" t="s">
        <v>295</v>
      </c>
      <c r="B542">
        <v>540</v>
      </c>
      <c r="C542" s="130" t="s">
        <v>889</v>
      </c>
      <c r="D542" s="130" t="s">
        <v>6</v>
      </c>
      <c r="E542">
        <v>4.58</v>
      </c>
      <c r="F542">
        <v>-1.29</v>
      </c>
      <c r="G542">
        <v>1352600</v>
      </c>
      <c r="H542">
        <v>6241</v>
      </c>
      <c r="I542">
        <v>3388</v>
      </c>
      <c r="K542" s="130" t="s">
        <v>2283</v>
      </c>
      <c r="M542" s="130"/>
      <c r="N542">
        <v>0</v>
      </c>
      <c r="O542">
        <v>-2.61</v>
      </c>
      <c r="P542">
        <v>-4.3499999999999996</v>
      </c>
      <c r="Q542">
        <v>-3.46</v>
      </c>
      <c r="R542" s="130" t="s">
        <v>2105</v>
      </c>
      <c r="S542">
        <v>73.8</v>
      </c>
      <c r="T542" s="130"/>
      <c r="X542" s="130"/>
    </row>
    <row r="543" spans="1:24" x14ac:dyDescent="0.3">
      <c r="A543" s="130" t="s">
        <v>294</v>
      </c>
      <c r="B543">
        <v>541</v>
      </c>
      <c r="C543" s="130" t="s">
        <v>889</v>
      </c>
      <c r="D543" s="130" t="s">
        <v>6</v>
      </c>
      <c r="E543">
        <v>3.04</v>
      </c>
      <c r="F543">
        <v>-1.3</v>
      </c>
      <c r="G543">
        <v>818100</v>
      </c>
      <c r="H543">
        <v>2500</v>
      </c>
      <c r="I543">
        <v>1975</v>
      </c>
      <c r="J543">
        <v>24.26</v>
      </c>
      <c r="K543" s="130" t="s">
        <v>907</v>
      </c>
      <c r="M543" s="130" t="s">
        <v>919</v>
      </c>
      <c r="N543">
        <v>0.13</v>
      </c>
      <c r="O543">
        <v>4.93</v>
      </c>
      <c r="P543">
        <v>5.5</v>
      </c>
      <c r="Q543">
        <v>1.65</v>
      </c>
      <c r="R543" s="130" t="s">
        <v>964</v>
      </c>
      <c r="S543">
        <v>39.32</v>
      </c>
      <c r="T543" s="130"/>
      <c r="U543">
        <v>776</v>
      </c>
      <c r="V543">
        <v>746</v>
      </c>
      <c r="W543">
        <v>-0.01</v>
      </c>
      <c r="X543" s="130"/>
    </row>
    <row r="544" spans="1:24" x14ac:dyDescent="0.3">
      <c r="A544" s="130" t="s">
        <v>1738</v>
      </c>
      <c r="B544">
        <v>542</v>
      </c>
      <c r="C544" s="130" t="s">
        <v>892</v>
      </c>
      <c r="D544" s="130" t="s">
        <v>6</v>
      </c>
      <c r="E544">
        <v>32</v>
      </c>
      <c r="F544">
        <v>0.79</v>
      </c>
      <c r="G544">
        <v>1007000</v>
      </c>
      <c r="H544">
        <v>32063</v>
      </c>
      <c r="I544">
        <v>3288</v>
      </c>
      <c r="J544">
        <v>63.79</v>
      </c>
      <c r="K544" s="130" t="s">
        <v>3293</v>
      </c>
      <c r="M544" s="130"/>
      <c r="N544">
        <v>0.56000000000000005</v>
      </c>
      <c r="O544">
        <v>10.43</v>
      </c>
      <c r="P544">
        <v>9.94</v>
      </c>
      <c r="Q544">
        <v>7.97</v>
      </c>
      <c r="R544" s="130"/>
      <c r="S544">
        <v>28.41</v>
      </c>
      <c r="T544" s="130"/>
      <c r="U544">
        <v>801</v>
      </c>
      <c r="V544">
        <v>680</v>
      </c>
      <c r="X544" s="130"/>
    </row>
    <row r="545" spans="1:24" x14ac:dyDescent="0.3">
      <c r="A545" s="130" t="s">
        <v>293</v>
      </c>
      <c r="B545">
        <v>543</v>
      </c>
      <c r="C545" s="130" t="s">
        <v>889</v>
      </c>
      <c r="D545" s="130" t="s">
        <v>6</v>
      </c>
      <c r="E545">
        <v>3.26</v>
      </c>
      <c r="F545">
        <v>-0.61</v>
      </c>
      <c r="G545">
        <v>280500</v>
      </c>
      <c r="H545">
        <v>914</v>
      </c>
      <c r="I545">
        <v>1493</v>
      </c>
      <c r="J545">
        <v>16.05</v>
      </c>
      <c r="K545" s="130" t="s">
        <v>3221</v>
      </c>
      <c r="M545" s="130" t="s">
        <v>949</v>
      </c>
      <c r="N545">
        <v>0.2</v>
      </c>
      <c r="O545">
        <v>8.18</v>
      </c>
      <c r="P545">
        <v>16.12</v>
      </c>
      <c r="Q545">
        <v>6.43</v>
      </c>
      <c r="R545" s="130" t="s">
        <v>895</v>
      </c>
      <c r="S545">
        <v>30.69</v>
      </c>
      <c r="T545" s="130"/>
      <c r="U545">
        <v>398</v>
      </c>
      <c r="V545">
        <v>483</v>
      </c>
      <c r="W545">
        <v>-0.04</v>
      </c>
      <c r="X545" s="130"/>
    </row>
    <row r="546" spans="1:24" x14ac:dyDescent="0.3">
      <c r="A546" s="130" t="s">
        <v>292</v>
      </c>
      <c r="B546">
        <v>544</v>
      </c>
      <c r="C546" s="130" t="s">
        <v>898</v>
      </c>
      <c r="D546" s="130" t="s">
        <v>6</v>
      </c>
      <c r="E546">
        <v>4.0999999999999996</v>
      </c>
      <c r="F546">
        <v>0.99</v>
      </c>
      <c r="G546">
        <v>1976400</v>
      </c>
      <c r="H546">
        <v>8095</v>
      </c>
      <c r="I546">
        <v>5887</v>
      </c>
      <c r="J546">
        <v>6.09</v>
      </c>
      <c r="K546" s="130" t="s">
        <v>971</v>
      </c>
      <c r="M546" s="130"/>
      <c r="N546">
        <v>0.69</v>
      </c>
      <c r="O546">
        <v>8.17</v>
      </c>
      <c r="P546">
        <v>14.74</v>
      </c>
      <c r="Q546">
        <v>24.46</v>
      </c>
      <c r="R546" s="130" t="s">
        <v>3294</v>
      </c>
      <c r="S546">
        <v>32.25</v>
      </c>
      <c r="T546" s="130"/>
      <c r="U546">
        <v>236</v>
      </c>
      <c r="V546">
        <v>294</v>
      </c>
      <c r="W546">
        <v>0.11</v>
      </c>
      <c r="X546" s="130"/>
    </row>
    <row r="547" spans="1:24" x14ac:dyDescent="0.3">
      <c r="A547" s="130" t="s">
        <v>291</v>
      </c>
      <c r="B547">
        <v>545</v>
      </c>
      <c r="C547" s="130" t="s">
        <v>889</v>
      </c>
      <c r="D547" s="130" t="s">
        <v>6</v>
      </c>
      <c r="E547">
        <v>11</v>
      </c>
      <c r="F547">
        <v>-0.9</v>
      </c>
      <c r="G547">
        <v>55400</v>
      </c>
      <c r="H547">
        <v>610</v>
      </c>
      <c r="I547">
        <v>23451</v>
      </c>
      <c r="J547">
        <v>11.43</v>
      </c>
      <c r="K547" s="130" t="s">
        <v>1032</v>
      </c>
      <c r="M547" s="130" t="s">
        <v>933</v>
      </c>
      <c r="N547">
        <v>0.97</v>
      </c>
      <c r="O547">
        <v>9.98</v>
      </c>
      <c r="P547">
        <v>14.18</v>
      </c>
      <c r="Q547">
        <v>137.61000000000001</v>
      </c>
      <c r="R547" s="130" t="s">
        <v>966</v>
      </c>
      <c r="S547">
        <v>42.6</v>
      </c>
      <c r="T547" s="130"/>
      <c r="U547">
        <v>347</v>
      </c>
      <c r="V547">
        <v>332</v>
      </c>
      <c r="W547">
        <v>0.63</v>
      </c>
      <c r="X547" s="130"/>
    </row>
    <row r="548" spans="1:24" x14ac:dyDescent="0.3">
      <c r="A548" s="130" t="s">
        <v>290</v>
      </c>
      <c r="B548">
        <v>546</v>
      </c>
      <c r="C548" s="130" t="s">
        <v>892</v>
      </c>
      <c r="D548" s="130" t="s">
        <v>6</v>
      </c>
      <c r="E548">
        <v>5.0999999999999996</v>
      </c>
      <c r="F548">
        <v>0</v>
      </c>
      <c r="G548">
        <v>1187600</v>
      </c>
      <c r="H548">
        <v>6028</v>
      </c>
      <c r="I548">
        <v>4182</v>
      </c>
      <c r="J548">
        <v>25.73</v>
      </c>
      <c r="K548" s="130" t="s">
        <v>3295</v>
      </c>
      <c r="M548" s="130" t="s">
        <v>906</v>
      </c>
      <c r="N548">
        <v>0.2</v>
      </c>
      <c r="O548">
        <v>12.41</v>
      </c>
      <c r="P548">
        <v>18.170000000000002</v>
      </c>
      <c r="Q548">
        <v>9.15</v>
      </c>
      <c r="R548" s="130" t="s">
        <v>1074</v>
      </c>
      <c r="S548">
        <v>39.53</v>
      </c>
      <c r="T548" s="130"/>
      <c r="U548">
        <v>492</v>
      </c>
      <c r="V548">
        <v>493</v>
      </c>
      <c r="W548">
        <v>0.32</v>
      </c>
      <c r="X548" s="130"/>
    </row>
    <row r="549" spans="1:24" x14ac:dyDescent="0.3">
      <c r="A549" s="130" t="s">
        <v>289</v>
      </c>
      <c r="B549">
        <v>547</v>
      </c>
      <c r="C549" s="130" t="s">
        <v>889</v>
      </c>
      <c r="D549" s="130" t="s">
        <v>6</v>
      </c>
      <c r="E549">
        <v>114</v>
      </c>
      <c r="F549">
        <v>0</v>
      </c>
      <c r="G549">
        <v>0</v>
      </c>
      <c r="H549">
        <v>0</v>
      </c>
      <c r="I549">
        <v>2394</v>
      </c>
      <c r="J549">
        <v>27.17</v>
      </c>
      <c r="K549" s="130" t="s">
        <v>1032</v>
      </c>
      <c r="M549" s="130"/>
      <c r="N549">
        <v>4.2</v>
      </c>
      <c r="O549">
        <v>4.4800000000000004</v>
      </c>
      <c r="P549">
        <v>5.82</v>
      </c>
      <c r="Q549">
        <v>3.35</v>
      </c>
      <c r="R549" s="130"/>
      <c r="S549">
        <v>28.73</v>
      </c>
      <c r="T549" s="130"/>
      <c r="U549">
        <v>798</v>
      </c>
      <c r="V549">
        <v>813</v>
      </c>
      <c r="W549">
        <v>-0.06</v>
      </c>
      <c r="X549" s="130"/>
    </row>
    <row r="550" spans="1:24" x14ac:dyDescent="0.3">
      <c r="A550" s="130" t="s">
        <v>853</v>
      </c>
      <c r="B550">
        <v>548</v>
      </c>
      <c r="C550" s="130" t="s">
        <v>892</v>
      </c>
      <c r="D550" s="130" t="s">
        <v>6</v>
      </c>
      <c r="E550">
        <v>6.75</v>
      </c>
      <c r="F550">
        <v>-0.74</v>
      </c>
      <c r="G550">
        <v>541600</v>
      </c>
      <c r="H550">
        <v>3639</v>
      </c>
      <c r="I550">
        <v>2970</v>
      </c>
      <c r="J550">
        <v>24.35</v>
      </c>
      <c r="K550" s="130" t="s">
        <v>2900</v>
      </c>
      <c r="L550">
        <v>0.28000000000000003</v>
      </c>
      <c r="M550" s="130" t="s">
        <v>930</v>
      </c>
      <c r="N550">
        <v>0.27</v>
      </c>
      <c r="O550">
        <v>21.01</v>
      </c>
      <c r="P550">
        <v>26.05</v>
      </c>
      <c r="Q550">
        <v>16.12</v>
      </c>
      <c r="R550" s="130" t="s">
        <v>1087</v>
      </c>
      <c r="S550">
        <v>23.69</v>
      </c>
      <c r="T550" s="130"/>
      <c r="U550">
        <v>411</v>
      </c>
      <c r="V550">
        <v>384</v>
      </c>
      <c r="X550" s="130"/>
    </row>
    <row r="551" spans="1:24" x14ac:dyDescent="0.3">
      <c r="A551" s="130" t="s">
        <v>288</v>
      </c>
      <c r="B551">
        <v>549</v>
      </c>
      <c r="C551" s="130" t="s">
        <v>889</v>
      </c>
      <c r="D551" s="130" t="s">
        <v>6</v>
      </c>
      <c r="E551">
        <v>1.2</v>
      </c>
      <c r="F551">
        <v>3.45</v>
      </c>
      <c r="G551">
        <v>27745700</v>
      </c>
      <c r="H551">
        <v>33004</v>
      </c>
      <c r="I551">
        <v>1572</v>
      </c>
      <c r="J551">
        <v>20.64</v>
      </c>
      <c r="K551" s="130" t="s">
        <v>985</v>
      </c>
      <c r="M551" s="130"/>
      <c r="N551">
        <v>0.06</v>
      </c>
      <c r="O551">
        <v>5.1100000000000003</v>
      </c>
      <c r="P551">
        <v>4.42</v>
      </c>
      <c r="Q551">
        <v>16.329999999999998</v>
      </c>
      <c r="R551" s="130"/>
      <c r="S551">
        <v>85.86</v>
      </c>
      <c r="T551" s="130"/>
      <c r="U551">
        <v>776</v>
      </c>
      <c r="V551">
        <v>702</v>
      </c>
      <c r="W551">
        <v>0.19</v>
      </c>
      <c r="X551" s="130"/>
    </row>
    <row r="552" spans="1:24" x14ac:dyDescent="0.3">
      <c r="A552" s="130" t="s">
        <v>287</v>
      </c>
      <c r="B552">
        <v>550</v>
      </c>
      <c r="C552" s="130" t="s">
        <v>889</v>
      </c>
      <c r="D552" s="130" t="s">
        <v>6</v>
      </c>
      <c r="E552">
        <v>13.1</v>
      </c>
      <c r="F552">
        <v>0</v>
      </c>
      <c r="G552">
        <v>2858300</v>
      </c>
      <c r="H552">
        <v>37592</v>
      </c>
      <c r="I552">
        <v>24076</v>
      </c>
      <c r="J552">
        <v>6.33</v>
      </c>
      <c r="K552" s="130" t="s">
        <v>965</v>
      </c>
      <c r="M552" s="130" t="s">
        <v>933</v>
      </c>
      <c r="N552">
        <v>2.09</v>
      </c>
      <c r="O552">
        <v>11.98</v>
      </c>
      <c r="P552">
        <v>28.22</v>
      </c>
      <c r="Q552">
        <v>5.21</v>
      </c>
      <c r="R552" s="130" t="s">
        <v>2262</v>
      </c>
      <c r="S552">
        <v>16.47</v>
      </c>
      <c r="T552" s="130"/>
      <c r="U552">
        <v>93</v>
      </c>
      <c r="V552">
        <v>188</v>
      </c>
      <c r="W552">
        <v>0.18</v>
      </c>
      <c r="X552" s="130"/>
    </row>
    <row r="553" spans="1:24" x14ac:dyDescent="0.3">
      <c r="A553" s="130" t="s">
        <v>286</v>
      </c>
      <c r="B553">
        <v>551</v>
      </c>
      <c r="C553" s="130" t="s">
        <v>898</v>
      </c>
      <c r="D553" s="130" t="s">
        <v>6</v>
      </c>
      <c r="E553">
        <v>59.5</v>
      </c>
      <c r="F553">
        <v>0</v>
      </c>
      <c r="G553">
        <v>3200</v>
      </c>
      <c r="H553">
        <v>188</v>
      </c>
      <c r="I553">
        <v>7735</v>
      </c>
      <c r="K553" s="130" t="s">
        <v>1091</v>
      </c>
      <c r="M553" s="130"/>
      <c r="N553">
        <v>0</v>
      </c>
      <c r="O553">
        <v>-15.33</v>
      </c>
      <c r="P553">
        <v>-14.47</v>
      </c>
      <c r="Q553">
        <v>-142.41</v>
      </c>
      <c r="R553" s="130"/>
      <c r="S553">
        <v>15.85</v>
      </c>
      <c r="T553" s="130"/>
      <c r="X553" s="130"/>
    </row>
    <row r="554" spans="1:24" x14ac:dyDescent="0.3">
      <c r="A554" s="130" t="s">
        <v>285</v>
      </c>
      <c r="B554">
        <v>552</v>
      </c>
      <c r="C554" s="130" t="s">
        <v>898</v>
      </c>
      <c r="D554" s="130" t="s">
        <v>6</v>
      </c>
      <c r="E554">
        <v>3.04</v>
      </c>
      <c r="F554">
        <v>-0.65</v>
      </c>
      <c r="G554">
        <v>3463000</v>
      </c>
      <c r="H554">
        <v>10571</v>
      </c>
      <c r="I554">
        <v>10925</v>
      </c>
      <c r="K554" s="130" t="s">
        <v>1018</v>
      </c>
      <c r="M554" s="130"/>
      <c r="N554">
        <v>0</v>
      </c>
      <c r="O554">
        <v>-5.16</v>
      </c>
      <c r="P554">
        <v>-14.03</v>
      </c>
      <c r="Q554">
        <v>-39.28</v>
      </c>
      <c r="R554" s="130"/>
      <c r="S554">
        <v>37.729999999999997</v>
      </c>
      <c r="T554" s="130"/>
      <c r="X554" s="130"/>
    </row>
    <row r="555" spans="1:24" x14ac:dyDescent="0.3">
      <c r="A555" s="130" t="s">
        <v>284</v>
      </c>
      <c r="B555">
        <v>553</v>
      </c>
      <c r="C555" s="130" t="s">
        <v>898</v>
      </c>
      <c r="D555" s="130" t="s">
        <v>6</v>
      </c>
      <c r="E555">
        <v>1.98</v>
      </c>
      <c r="F555">
        <v>1.02</v>
      </c>
      <c r="G555">
        <v>977200</v>
      </c>
      <c r="H555">
        <v>1940</v>
      </c>
      <c r="I555">
        <v>1174</v>
      </c>
      <c r="J555">
        <v>6.16</v>
      </c>
      <c r="K555" s="130" t="s">
        <v>946</v>
      </c>
      <c r="M555" s="130" t="s">
        <v>888</v>
      </c>
      <c r="N555">
        <v>0.32</v>
      </c>
      <c r="O555">
        <v>3.19</v>
      </c>
      <c r="P555">
        <v>7.55</v>
      </c>
      <c r="Q555">
        <v>0.28999999999999998</v>
      </c>
      <c r="R555" s="130" t="s">
        <v>2099</v>
      </c>
      <c r="S555">
        <v>38.119999999999997</v>
      </c>
      <c r="T555" s="130"/>
      <c r="U555">
        <v>419</v>
      </c>
      <c r="V555">
        <v>524</v>
      </c>
      <c r="W555">
        <v>-0.03</v>
      </c>
      <c r="X555" s="130"/>
    </row>
    <row r="556" spans="1:24" x14ac:dyDescent="0.3">
      <c r="A556" s="130" t="s">
        <v>283</v>
      </c>
      <c r="B556">
        <v>554</v>
      </c>
      <c r="C556" s="130" t="s">
        <v>892</v>
      </c>
      <c r="D556" s="130" t="s">
        <v>6</v>
      </c>
      <c r="E556">
        <v>6.65</v>
      </c>
      <c r="F556">
        <v>6.4</v>
      </c>
      <c r="G556">
        <v>13292500</v>
      </c>
      <c r="H556">
        <v>87059</v>
      </c>
      <c r="I556">
        <v>2660</v>
      </c>
      <c r="J556">
        <v>51.57</v>
      </c>
      <c r="K556" s="130" t="s">
        <v>3233</v>
      </c>
      <c r="L556">
        <v>0.2</v>
      </c>
      <c r="M556" s="130" t="s">
        <v>906</v>
      </c>
      <c r="N556">
        <v>0.15</v>
      </c>
      <c r="O556">
        <v>13.57</v>
      </c>
      <c r="P556">
        <v>16.96</v>
      </c>
      <c r="Q556">
        <v>16.850000000000001</v>
      </c>
      <c r="R556" s="130" t="s">
        <v>1078</v>
      </c>
      <c r="S556">
        <v>31.17</v>
      </c>
      <c r="T556" s="130"/>
      <c r="U556">
        <v>621</v>
      </c>
      <c r="V556">
        <v>578</v>
      </c>
      <c r="X556" s="130"/>
    </row>
    <row r="557" spans="1:24" x14ac:dyDescent="0.3">
      <c r="A557" s="130" t="s">
        <v>282</v>
      </c>
      <c r="B557">
        <v>555</v>
      </c>
      <c r="C557" s="130" t="s">
        <v>889</v>
      </c>
      <c r="D557" s="130" t="s">
        <v>6</v>
      </c>
      <c r="E557">
        <v>5</v>
      </c>
      <c r="F557">
        <v>10.130000000000001</v>
      </c>
      <c r="G557">
        <v>28670500</v>
      </c>
      <c r="H557">
        <v>139257</v>
      </c>
      <c r="I557">
        <v>3243</v>
      </c>
      <c r="J557">
        <v>42.95</v>
      </c>
      <c r="K557" s="130" t="s">
        <v>1024</v>
      </c>
      <c r="M557" s="130"/>
      <c r="N557">
        <v>0.11</v>
      </c>
      <c r="O557">
        <v>8.2799999999999994</v>
      </c>
      <c r="P557">
        <v>9.89</v>
      </c>
      <c r="Q557">
        <v>11.01</v>
      </c>
      <c r="R557" s="130"/>
      <c r="S557">
        <v>77.790000000000006</v>
      </c>
      <c r="T557" s="130"/>
      <c r="U557">
        <v>778</v>
      </c>
      <c r="V557">
        <v>723</v>
      </c>
      <c r="X557" s="130"/>
    </row>
    <row r="558" spans="1:24" x14ac:dyDescent="0.3">
      <c r="A558" s="130" t="s">
        <v>281</v>
      </c>
      <c r="B558">
        <v>556</v>
      </c>
      <c r="C558" s="130" t="s">
        <v>889</v>
      </c>
      <c r="D558" s="130" t="s">
        <v>6</v>
      </c>
      <c r="E558">
        <v>50.75</v>
      </c>
      <c r="F558">
        <v>-2.87</v>
      </c>
      <c r="G558">
        <v>3582100</v>
      </c>
      <c r="H558">
        <v>184222</v>
      </c>
      <c r="I558">
        <v>40605</v>
      </c>
      <c r="J558">
        <v>67.33</v>
      </c>
      <c r="K558" s="130" t="s">
        <v>3296</v>
      </c>
      <c r="M558" s="130" t="s">
        <v>916</v>
      </c>
      <c r="N558">
        <v>0.76</v>
      </c>
      <c r="O558">
        <v>10.29</v>
      </c>
      <c r="P558">
        <v>19.66</v>
      </c>
      <c r="Q558">
        <v>15.9</v>
      </c>
      <c r="R558" s="130" t="s">
        <v>944</v>
      </c>
      <c r="S558">
        <v>67.069999999999993</v>
      </c>
      <c r="T558" s="130"/>
      <c r="U558">
        <v>630</v>
      </c>
      <c r="V558">
        <v>701</v>
      </c>
      <c r="W558">
        <v>0.89</v>
      </c>
      <c r="X558" s="130"/>
    </row>
    <row r="559" spans="1:24" x14ac:dyDescent="0.3">
      <c r="A559" s="130" t="s">
        <v>280</v>
      </c>
      <c r="B559">
        <v>557</v>
      </c>
      <c r="C559" s="130" t="s">
        <v>889</v>
      </c>
      <c r="D559" s="130" t="s">
        <v>6</v>
      </c>
      <c r="E559">
        <v>1.28</v>
      </c>
      <c r="F559">
        <v>0</v>
      </c>
      <c r="G559">
        <v>65291300</v>
      </c>
      <c r="H559">
        <v>83630</v>
      </c>
      <c r="I559">
        <v>19050</v>
      </c>
      <c r="J559">
        <v>8.49</v>
      </c>
      <c r="K559" s="130" t="s">
        <v>2097</v>
      </c>
      <c r="M559" s="130"/>
      <c r="N559">
        <v>0.15</v>
      </c>
      <c r="O559">
        <v>3.65</v>
      </c>
      <c r="P559">
        <v>6.07</v>
      </c>
      <c r="Q559">
        <v>7.34</v>
      </c>
      <c r="R559" s="130" t="s">
        <v>1727</v>
      </c>
      <c r="S559">
        <v>71.06</v>
      </c>
      <c r="T559" s="130"/>
      <c r="U559">
        <v>489</v>
      </c>
      <c r="V559">
        <v>544</v>
      </c>
      <c r="W559">
        <v>-1.1000000000000001</v>
      </c>
      <c r="X559" s="130"/>
    </row>
    <row r="560" spans="1:24" x14ac:dyDescent="0.3">
      <c r="A560" s="130" t="s">
        <v>279</v>
      </c>
      <c r="B560">
        <v>558</v>
      </c>
      <c r="C560" s="130" t="s">
        <v>889</v>
      </c>
      <c r="D560" s="130" t="s">
        <v>6</v>
      </c>
      <c r="E560">
        <v>42.75</v>
      </c>
      <c r="F560">
        <v>-3.93</v>
      </c>
      <c r="G560">
        <v>1038900</v>
      </c>
      <c r="H560">
        <v>44908</v>
      </c>
      <c r="I560">
        <v>14971</v>
      </c>
      <c r="J560">
        <v>19.329999999999998</v>
      </c>
      <c r="K560" s="130" t="s">
        <v>2799</v>
      </c>
      <c r="M560" s="130" t="s">
        <v>981</v>
      </c>
      <c r="N560">
        <v>2.2000000000000002</v>
      </c>
      <c r="O560">
        <v>11.15</v>
      </c>
      <c r="P560">
        <v>27.02</v>
      </c>
      <c r="Q560">
        <v>2.54</v>
      </c>
      <c r="R560" s="130" t="s">
        <v>1615</v>
      </c>
      <c r="S560">
        <v>34.340000000000003</v>
      </c>
      <c r="T560" s="130"/>
      <c r="U560">
        <v>333</v>
      </c>
      <c r="V560">
        <v>446</v>
      </c>
      <c r="W560">
        <v>0.69</v>
      </c>
      <c r="X560" s="130"/>
    </row>
    <row r="561" spans="1:24" x14ac:dyDescent="0.3">
      <c r="A561" s="130" t="s">
        <v>278</v>
      </c>
      <c r="B561">
        <v>559</v>
      </c>
      <c r="C561" s="130" t="s">
        <v>898</v>
      </c>
      <c r="D561" s="130" t="s">
        <v>6</v>
      </c>
      <c r="E561">
        <v>9.4</v>
      </c>
      <c r="F561">
        <v>-0.53</v>
      </c>
      <c r="G561">
        <v>406600</v>
      </c>
      <c r="H561">
        <v>3824</v>
      </c>
      <c r="I561">
        <v>8836</v>
      </c>
      <c r="J561">
        <v>35.119999999999997</v>
      </c>
      <c r="K561" s="130" t="s">
        <v>3295</v>
      </c>
      <c r="M561" s="130" t="s">
        <v>902</v>
      </c>
      <c r="N561">
        <v>0.27</v>
      </c>
      <c r="O561">
        <v>8.77</v>
      </c>
      <c r="P561">
        <v>13.16</v>
      </c>
      <c r="Q561">
        <v>22.03</v>
      </c>
      <c r="R561" s="130" t="s">
        <v>987</v>
      </c>
      <c r="S561">
        <v>20.11</v>
      </c>
      <c r="T561" s="130"/>
      <c r="U561">
        <v>664</v>
      </c>
      <c r="V561">
        <v>658</v>
      </c>
      <c r="W561">
        <v>0.31</v>
      </c>
      <c r="X561" s="130"/>
    </row>
    <row r="562" spans="1:24" x14ac:dyDescent="0.3">
      <c r="A562" s="130" t="s">
        <v>277</v>
      </c>
      <c r="B562">
        <v>560</v>
      </c>
      <c r="C562" s="130" t="s">
        <v>889</v>
      </c>
      <c r="D562" s="130" t="s">
        <v>6</v>
      </c>
      <c r="E562">
        <v>1.43</v>
      </c>
      <c r="F562">
        <v>2.14</v>
      </c>
      <c r="G562">
        <v>8658300</v>
      </c>
      <c r="H562">
        <v>12463</v>
      </c>
      <c r="I562">
        <v>3875</v>
      </c>
      <c r="J562">
        <v>47.39</v>
      </c>
      <c r="K562" s="130" t="s">
        <v>981</v>
      </c>
      <c r="M562" s="130"/>
      <c r="N562">
        <v>0.03</v>
      </c>
      <c r="O562">
        <v>2.4500000000000002</v>
      </c>
      <c r="P562">
        <v>2.17</v>
      </c>
      <c r="Q562">
        <v>2.21</v>
      </c>
      <c r="R562" s="130"/>
      <c r="S562">
        <v>64.22</v>
      </c>
      <c r="T562" s="130"/>
      <c r="U562">
        <v>1003</v>
      </c>
      <c r="V562">
        <v>1002</v>
      </c>
      <c r="W562">
        <v>-0.44</v>
      </c>
      <c r="X562" s="130"/>
    </row>
    <row r="563" spans="1:24" x14ac:dyDescent="0.3">
      <c r="A563" s="130" t="s">
        <v>854</v>
      </c>
      <c r="B563">
        <v>561</v>
      </c>
      <c r="C563" s="130" t="s">
        <v>892</v>
      </c>
      <c r="D563" s="130" t="s">
        <v>6</v>
      </c>
      <c r="E563">
        <v>1.31</v>
      </c>
      <c r="F563">
        <v>-0.76</v>
      </c>
      <c r="G563">
        <v>3908000</v>
      </c>
      <c r="H563">
        <v>5092</v>
      </c>
      <c r="I563">
        <v>603</v>
      </c>
      <c r="J563">
        <v>31.13</v>
      </c>
      <c r="K563" s="130" t="s">
        <v>2373</v>
      </c>
      <c r="M563" s="130" t="s">
        <v>904</v>
      </c>
      <c r="N563">
        <v>0.04</v>
      </c>
      <c r="O563">
        <v>5.25</v>
      </c>
      <c r="P563">
        <v>6.53</v>
      </c>
      <c r="Q563">
        <v>3.02</v>
      </c>
      <c r="R563" s="130" t="s">
        <v>1611</v>
      </c>
      <c r="S563">
        <v>59.07</v>
      </c>
      <c r="T563" s="130"/>
      <c r="U563">
        <v>811</v>
      </c>
      <c r="V563">
        <v>794</v>
      </c>
      <c r="X563" s="130"/>
    </row>
    <row r="564" spans="1:24" x14ac:dyDescent="0.3">
      <c r="A564" s="130" t="s">
        <v>276</v>
      </c>
      <c r="B564">
        <v>562</v>
      </c>
      <c r="C564" s="130" t="s">
        <v>898</v>
      </c>
      <c r="D564" s="130" t="s">
        <v>6</v>
      </c>
      <c r="E564">
        <v>0.99</v>
      </c>
      <c r="F564">
        <v>0</v>
      </c>
      <c r="G564">
        <v>4170800</v>
      </c>
      <c r="H564">
        <v>4122</v>
      </c>
      <c r="I564">
        <v>1105</v>
      </c>
      <c r="J564">
        <v>42.6</v>
      </c>
      <c r="K564" s="130" t="s">
        <v>1082</v>
      </c>
      <c r="M564" s="130" t="s">
        <v>904</v>
      </c>
      <c r="N564">
        <v>0.02</v>
      </c>
      <c r="O564">
        <v>3.11</v>
      </c>
      <c r="P564">
        <v>2.72</v>
      </c>
      <c r="Q564">
        <v>6.84</v>
      </c>
      <c r="R564" s="130" t="s">
        <v>931</v>
      </c>
      <c r="S564">
        <v>45.86</v>
      </c>
      <c r="T564" s="130"/>
      <c r="U564">
        <v>975</v>
      </c>
      <c r="V564">
        <v>946</v>
      </c>
      <c r="W564">
        <v>-1.1499999999999999</v>
      </c>
      <c r="X564" s="130"/>
    </row>
    <row r="565" spans="1:24" x14ac:dyDescent="0.3">
      <c r="A565" s="130" t="s">
        <v>275</v>
      </c>
      <c r="B565">
        <v>563</v>
      </c>
      <c r="C565" s="130" t="s">
        <v>898</v>
      </c>
      <c r="D565" s="130" t="s">
        <v>6</v>
      </c>
      <c r="E565">
        <v>6.35</v>
      </c>
      <c r="F565">
        <v>-1.55</v>
      </c>
      <c r="G565">
        <v>1697800</v>
      </c>
      <c r="H565">
        <v>10825</v>
      </c>
      <c r="I565">
        <v>5080</v>
      </c>
      <c r="J565">
        <v>10.35</v>
      </c>
      <c r="K565" s="130" t="s">
        <v>918</v>
      </c>
      <c r="M565" s="130"/>
      <c r="N565">
        <v>0.62</v>
      </c>
      <c r="O565">
        <v>15.85</v>
      </c>
      <c r="P565">
        <v>18.7</v>
      </c>
      <c r="Q565">
        <v>17.82</v>
      </c>
      <c r="R565" s="130" t="s">
        <v>2275</v>
      </c>
      <c r="S565">
        <v>31.42</v>
      </c>
      <c r="T565" s="130"/>
      <c r="U565">
        <v>227</v>
      </c>
      <c r="V565">
        <v>179</v>
      </c>
      <c r="W565">
        <v>-0.26</v>
      </c>
      <c r="X565" s="130"/>
    </row>
    <row r="566" spans="1:24" x14ac:dyDescent="0.3">
      <c r="A566" s="130" t="s">
        <v>274</v>
      </c>
      <c r="B566">
        <v>564</v>
      </c>
      <c r="C566" s="130" t="s">
        <v>889</v>
      </c>
      <c r="D566" s="130" t="s">
        <v>6</v>
      </c>
      <c r="E566">
        <v>13</v>
      </c>
      <c r="F566">
        <v>0</v>
      </c>
      <c r="G566">
        <v>350700</v>
      </c>
      <c r="H566">
        <v>4526</v>
      </c>
      <c r="I566">
        <v>26836</v>
      </c>
      <c r="J566">
        <v>40.47</v>
      </c>
      <c r="K566" s="130" t="s">
        <v>3297</v>
      </c>
      <c r="M566" s="130" t="s">
        <v>902</v>
      </c>
      <c r="N566">
        <v>0.33</v>
      </c>
      <c r="O566">
        <v>14.03</v>
      </c>
      <c r="P566">
        <v>16.05</v>
      </c>
      <c r="Q566">
        <v>15.2</v>
      </c>
      <c r="R566" s="130" t="s">
        <v>897</v>
      </c>
      <c r="S566">
        <v>40.950000000000003</v>
      </c>
      <c r="T566" s="130"/>
      <c r="U566">
        <v>623</v>
      </c>
      <c r="V566">
        <v>551</v>
      </c>
      <c r="W566">
        <v>1.61</v>
      </c>
      <c r="X566" s="130"/>
    </row>
    <row r="567" spans="1:24" x14ac:dyDescent="0.3">
      <c r="A567" s="130" t="s">
        <v>273</v>
      </c>
      <c r="B567">
        <v>565</v>
      </c>
      <c r="C567" s="130" t="s">
        <v>889</v>
      </c>
      <c r="D567" s="130" t="s">
        <v>6</v>
      </c>
      <c r="E567">
        <v>12.5</v>
      </c>
      <c r="F567">
        <v>4.17</v>
      </c>
      <c r="G567">
        <v>1165600</v>
      </c>
      <c r="H567">
        <v>14288</v>
      </c>
      <c r="I567">
        <v>7703</v>
      </c>
      <c r="J567">
        <v>66</v>
      </c>
      <c r="K567" s="130" t="s">
        <v>3099</v>
      </c>
      <c r="M567" s="130"/>
      <c r="N567">
        <v>0.19</v>
      </c>
      <c r="O567">
        <v>4.07</v>
      </c>
      <c r="P567">
        <v>5.39</v>
      </c>
      <c r="Q567">
        <v>1.93</v>
      </c>
      <c r="R567" s="130" t="s">
        <v>919</v>
      </c>
      <c r="S567">
        <v>61.66</v>
      </c>
      <c r="T567" s="130"/>
      <c r="U567">
        <v>954</v>
      </c>
      <c r="V567">
        <v>969</v>
      </c>
      <c r="W567">
        <v>0.12</v>
      </c>
      <c r="X567" s="130"/>
    </row>
    <row r="568" spans="1:24" x14ac:dyDescent="0.3">
      <c r="A568" s="130" t="s">
        <v>272</v>
      </c>
      <c r="B568">
        <v>566</v>
      </c>
      <c r="C568" s="130" t="s">
        <v>889</v>
      </c>
      <c r="D568" s="130" t="s">
        <v>235</v>
      </c>
      <c r="E568">
        <v>0</v>
      </c>
      <c r="F568">
        <v>0</v>
      </c>
      <c r="G568">
        <v>0</v>
      </c>
      <c r="H568">
        <v>0</v>
      </c>
      <c r="I568">
        <v>0</v>
      </c>
      <c r="K568" s="130"/>
      <c r="L568">
        <v>-4.41</v>
      </c>
      <c r="M568" s="130"/>
      <c r="N568">
        <v>0</v>
      </c>
      <c r="O568">
        <v>4.49</v>
      </c>
      <c r="P568">
        <v>30.24</v>
      </c>
      <c r="Q568">
        <v>4.82</v>
      </c>
      <c r="R568" s="130"/>
      <c r="S568">
        <v>42.29</v>
      </c>
      <c r="T568" s="130"/>
      <c r="X568" s="130"/>
    </row>
    <row r="569" spans="1:24" x14ac:dyDescent="0.3">
      <c r="A569" s="130" t="s">
        <v>271</v>
      </c>
      <c r="B569">
        <v>567</v>
      </c>
      <c r="C569" s="130" t="s">
        <v>889</v>
      </c>
      <c r="D569" s="130" t="s">
        <v>6</v>
      </c>
      <c r="E569">
        <v>1.04</v>
      </c>
      <c r="F569">
        <v>-0.95</v>
      </c>
      <c r="G569">
        <v>660100</v>
      </c>
      <c r="H569">
        <v>688</v>
      </c>
      <c r="I569">
        <v>1248</v>
      </c>
      <c r="K569" s="130" t="s">
        <v>2100</v>
      </c>
      <c r="L569">
        <v>0.14000000000000001</v>
      </c>
      <c r="M569" s="130"/>
      <c r="N569">
        <v>0</v>
      </c>
      <c r="O569">
        <v>-2.0099999999999998</v>
      </c>
      <c r="P569">
        <v>-3.09</v>
      </c>
      <c r="Q569">
        <v>-5</v>
      </c>
      <c r="R569" s="130"/>
      <c r="S569">
        <v>31.03</v>
      </c>
      <c r="T569" s="130"/>
      <c r="X569" s="130"/>
    </row>
    <row r="570" spans="1:24" x14ac:dyDescent="0.3">
      <c r="A570" s="130" t="s">
        <v>270</v>
      </c>
      <c r="B570">
        <v>568</v>
      </c>
      <c r="C570" s="130" t="s">
        <v>889</v>
      </c>
      <c r="D570" s="130" t="s">
        <v>6</v>
      </c>
      <c r="E570">
        <v>0.88</v>
      </c>
      <c r="F570">
        <v>-1.1200000000000001</v>
      </c>
      <c r="G570">
        <v>8288300</v>
      </c>
      <c r="H570">
        <v>7348</v>
      </c>
      <c r="I570">
        <v>917</v>
      </c>
      <c r="J570">
        <v>19.809999999999999</v>
      </c>
      <c r="K570" s="130" t="s">
        <v>926</v>
      </c>
      <c r="L570">
        <v>0.24</v>
      </c>
      <c r="M570" s="130" t="s">
        <v>930</v>
      </c>
      <c r="N570">
        <v>0.04</v>
      </c>
      <c r="O570">
        <v>7.41</v>
      </c>
      <c r="P570">
        <v>8.42</v>
      </c>
      <c r="Q570">
        <v>9</v>
      </c>
      <c r="R570" s="130" t="s">
        <v>2912</v>
      </c>
      <c r="S570">
        <v>19.21</v>
      </c>
      <c r="T570" s="130"/>
      <c r="U570">
        <v>636</v>
      </c>
      <c r="V570">
        <v>577</v>
      </c>
      <c r="W570">
        <v>-1.1100000000000001</v>
      </c>
      <c r="X570" s="130"/>
    </row>
    <row r="571" spans="1:24" x14ac:dyDescent="0.3">
      <c r="A571" s="130" t="s">
        <v>1570</v>
      </c>
      <c r="B571">
        <v>569</v>
      </c>
      <c r="C571" s="130" t="s">
        <v>892</v>
      </c>
      <c r="D571" s="130" t="s">
        <v>6</v>
      </c>
      <c r="E571">
        <v>15.8</v>
      </c>
      <c r="F571">
        <v>3.27</v>
      </c>
      <c r="G571">
        <v>7981300</v>
      </c>
      <c r="H571">
        <v>124862</v>
      </c>
      <c r="I571">
        <v>3381</v>
      </c>
      <c r="J571">
        <v>10.18</v>
      </c>
      <c r="K571" s="130" t="s">
        <v>2175</v>
      </c>
      <c r="M571" s="130"/>
      <c r="N571">
        <v>1.41</v>
      </c>
      <c r="O571">
        <v>28.26</v>
      </c>
      <c r="P571">
        <v>33.79</v>
      </c>
      <c r="Q571">
        <v>22.34</v>
      </c>
      <c r="R571" s="130"/>
      <c r="S571">
        <v>44.19</v>
      </c>
      <c r="T571" s="130"/>
      <c r="U571">
        <v>156</v>
      </c>
      <c r="V571">
        <v>139</v>
      </c>
      <c r="X571" s="130"/>
    </row>
    <row r="572" spans="1:24" x14ac:dyDescent="0.3">
      <c r="A572" s="130" t="s">
        <v>269</v>
      </c>
      <c r="B572">
        <v>570</v>
      </c>
      <c r="C572" s="130" t="s">
        <v>889</v>
      </c>
      <c r="D572" s="130" t="s">
        <v>6</v>
      </c>
      <c r="E572">
        <v>4.92</v>
      </c>
      <c r="F572">
        <v>0.41</v>
      </c>
      <c r="G572">
        <v>47600</v>
      </c>
      <c r="H572">
        <v>234</v>
      </c>
      <c r="I572">
        <v>2608</v>
      </c>
      <c r="J572">
        <v>10.49</v>
      </c>
      <c r="K572" s="130" t="s">
        <v>900</v>
      </c>
      <c r="L572">
        <v>0.12</v>
      </c>
      <c r="M572" s="130" t="s">
        <v>940</v>
      </c>
      <c r="N572">
        <v>0.47</v>
      </c>
      <c r="O572">
        <v>11.59</v>
      </c>
      <c r="P572">
        <v>10.75</v>
      </c>
      <c r="Q572">
        <v>14.16</v>
      </c>
      <c r="R572" s="130" t="s">
        <v>3223</v>
      </c>
      <c r="S572">
        <v>36.729999999999997</v>
      </c>
      <c r="T572" s="130"/>
      <c r="U572">
        <v>397</v>
      </c>
      <c r="V572">
        <v>272</v>
      </c>
      <c r="W572">
        <v>9.59</v>
      </c>
      <c r="X572" s="130"/>
    </row>
    <row r="573" spans="1:24" x14ac:dyDescent="0.3">
      <c r="A573" s="130" t="s">
        <v>268</v>
      </c>
      <c r="B573">
        <v>571</v>
      </c>
      <c r="C573" s="130" t="s">
        <v>889</v>
      </c>
      <c r="D573" s="130" t="s">
        <v>6</v>
      </c>
      <c r="E573">
        <v>21.8</v>
      </c>
      <c r="F573">
        <v>1.87</v>
      </c>
      <c r="G573">
        <v>121400</v>
      </c>
      <c r="H573">
        <v>2627</v>
      </c>
      <c r="I573">
        <v>4360</v>
      </c>
      <c r="K573" s="130" t="s">
        <v>901</v>
      </c>
      <c r="L573">
        <v>1.29</v>
      </c>
      <c r="M573" s="130" t="s">
        <v>1075</v>
      </c>
      <c r="N573">
        <v>0</v>
      </c>
      <c r="O573">
        <v>-28.29</v>
      </c>
      <c r="P573">
        <v>-75.459999999999994</v>
      </c>
      <c r="Q573">
        <v>-46.26</v>
      </c>
      <c r="R573" s="130" t="s">
        <v>3298</v>
      </c>
      <c r="S573">
        <v>15.91</v>
      </c>
      <c r="T573" s="130"/>
      <c r="X573" s="130"/>
    </row>
    <row r="574" spans="1:24" x14ac:dyDescent="0.3">
      <c r="A574" s="130" t="s">
        <v>267</v>
      </c>
      <c r="B574">
        <v>572</v>
      </c>
      <c r="C574" s="130" t="s">
        <v>889</v>
      </c>
      <c r="D574" s="130" t="s">
        <v>6</v>
      </c>
      <c r="E574">
        <v>12.2</v>
      </c>
      <c r="F574">
        <v>0.83</v>
      </c>
      <c r="G574">
        <v>1220100</v>
      </c>
      <c r="H574">
        <v>14902</v>
      </c>
      <c r="I574">
        <v>6533</v>
      </c>
      <c r="J574">
        <v>11.75</v>
      </c>
      <c r="K574" s="130" t="s">
        <v>3099</v>
      </c>
      <c r="L574">
        <v>0.49</v>
      </c>
      <c r="M574" s="130" t="s">
        <v>894</v>
      </c>
      <c r="N574">
        <v>1.06</v>
      </c>
      <c r="O574">
        <v>20.52</v>
      </c>
      <c r="P574">
        <v>26.67</v>
      </c>
      <c r="Q574">
        <v>13.47</v>
      </c>
      <c r="R574" s="130" t="s">
        <v>3299</v>
      </c>
      <c r="S574">
        <v>38.69</v>
      </c>
      <c r="T574" s="130"/>
      <c r="U574">
        <v>199</v>
      </c>
      <c r="V574">
        <v>188</v>
      </c>
      <c r="W574">
        <v>1.02</v>
      </c>
      <c r="X574" s="130"/>
    </row>
    <row r="575" spans="1:24" x14ac:dyDescent="0.3">
      <c r="A575" s="130" t="s">
        <v>266</v>
      </c>
      <c r="B575">
        <v>573</v>
      </c>
      <c r="C575" s="130" t="s">
        <v>889</v>
      </c>
      <c r="D575" s="130" t="s">
        <v>6</v>
      </c>
      <c r="E575">
        <v>6.35</v>
      </c>
      <c r="F575">
        <v>0.79</v>
      </c>
      <c r="G575">
        <v>3991300</v>
      </c>
      <c r="H575">
        <v>25354</v>
      </c>
      <c r="I575">
        <v>5312</v>
      </c>
      <c r="J575">
        <v>26.46</v>
      </c>
      <c r="K575" s="130" t="s">
        <v>3201</v>
      </c>
      <c r="M575" s="130"/>
      <c r="N575">
        <v>0.23</v>
      </c>
      <c r="O575">
        <v>8.4700000000000006</v>
      </c>
      <c r="P575">
        <v>14.03</v>
      </c>
      <c r="Q575">
        <v>9.49</v>
      </c>
      <c r="R575" s="130"/>
      <c r="S575">
        <v>79.459999999999994</v>
      </c>
      <c r="T575" s="130"/>
      <c r="U575">
        <v>583</v>
      </c>
      <c r="V575">
        <v>614</v>
      </c>
      <c r="W575">
        <v>-0.02</v>
      </c>
      <c r="X575" s="130"/>
    </row>
    <row r="576" spans="1:24" x14ac:dyDescent="0.3">
      <c r="A576" s="130" t="s">
        <v>265</v>
      </c>
      <c r="B576">
        <v>574</v>
      </c>
      <c r="C576" s="130" t="s">
        <v>889</v>
      </c>
      <c r="D576" s="130" t="s">
        <v>6</v>
      </c>
      <c r="E576">
        <v>17.5</v>
      </c>
      <c r="F576">
        <v>-0.56999999999999995</v>
      </c>
      <c r="G576">
        <v>798600</v>
      </c>
      <c r="H576">
        <v>13990</v>
      </c>
      <c r="I576">
        <v>6339</v>
      </c>
      <c r="J576">
        <v>11.58</v>
      </c>
      <c r="K576" s="130" t="s">
        <v>2100</v>
      </c>
      <c r="M576" s="130" t="s">
        <v>946</v>
      </c>
      <c r="N576">
        <v>1.55</v>
      </c>
      <c r="O576">
        <v>7.64</v>
      </c>
      <c r="P576">
        <v>14.24</v>
      </c>
      <c r="Q576">
        <v>4.2</v>
      </c>
      <c r="R576" s="130" t="s">
        <v>924</v>
      </c>
      <c r="S576">
        <v>57.44</v>
      </c>
      <c r="T576" s="130"/>
      <c r="U576">
        <v>341</v>
      </c>
      <c r="V576">
        <v>417</v>
      </c>
      <c r="W576">
        <v>0.62</v>
      </c>
      <c r="X576" s="130"/>
    </row>
    <row r="577" spans="1:24" x14ac:dyDescent="0.3">
      <c r="A577" s="130" t="s">
        <v>1678</v>
      </c>
      <c r="B577">
        <v>575</v>
      </c>
      <c r="C577" s="130" t="s">
        <v>892</v>
      </c>
      <c r="D577" s="130" t="s">
        <v>6</v>
      </c>
      <c r="E577">
        <v>15.7</v>
      </c>
      <c r="F577">
        <v>3.29</v>
      </c>
      <c r="G577">
        <v>25161800</v>
      </c>
      <c r="H577">
        <v>385307</v>
      </c>
      <c r="I577">
        <v>15072</v>
      </c>
      <c r="J577">
        <v>42.69</v>
      </c>
      <c r="K577" s="130" t="s">
        <v>2209</v>
      </c>
      <c r="M577" s="130" t="s">
        <v>913</v>
      </c>
      <c r="N577">
        <v>0.37</v>
      </c>
      <c r="O577">
        <v>11.85</v>
      </c>
      <c r="P577">
        <v>12.98</v>
      </c>
      <c r="Q577">
        <v>9.64</v>
      </c>
      <c r="R577" s="130"/>
      <c r="S577">
        <v>28.5</v>
      </c>
      <c r="T577" s="130"/>
      <c r="U577">
        <v>698</v>
      </c>
      <c r="V577">
        <v>610</v>
      </c>
      <c r="X577" s="130"/>
    </row>
    <row r="578" spans="1:24" x14ac:dyDescent="0.3">
      <c r="A578" s="130" t="s">
        <v>264</v>
      </c>
      <c r="B578">
        <v>576</v>
      </c>
      <c r="C578" s="130" t="s">
        <v>889</v>
      </c>
      <c r="D578" s="130" t="s">
        <v>6</v>
      </c>
      <c r="E578">
        <v>15.9</v>
      </c>
      <c r="F578">
        <v>0.63</v>
      </c>
      <c r="G578">
        <v>5000</v>
      </c>
      <c r="H578">
        <v>80</v>
      </c>
      <c r="I578">
        <v>7797</v>
      </c>
      <c r="J578">
        <v>24.17</v>
      </c>
      <c r="K578" s="130" t="s">
        <v>2864</v>
      </c>
      <c r="M578" s="130" t="s">
        <v>888</v>
      </c>
      <c r="N578">
        <v>0.66</v>
      </c>
      <c r="O578">
        <v>8.9</v>
      </c>
      <c r="P578">
        <v>13.8</v>
      </c>
      <c r="Q578">
        <v>6.4</v>
      </c>
      <c r="R578" s="130" t="s">
        <v>1084</v>
      </c>
      <c r="S578">
        <v>20.8</v>
      </c>
      <c r="T578" s="130"/>
      <c r="U578">
        <v>559</v>
      </c>
      <c r="V578">
        <v>565</v>
      </c>
      <c r="W578">
        <v>-1.72</v>
      </c>
      <c r="X578" s="130"/>
    </row>
    <row r="579" spans="1:24" x14ac:dyDescent="0.3">
      <c r="A579" s="130" t="s">
        <v>855</v>
      </c>
      <c r="B579">
        <v>577</v>
      </c>
      <c r="C579" s="130" t="s">
        <v>892</v>
      </c>
      <c r="D579" s="130" t="s">
        <v>6</v>
      </c>
      <c r="E579">
        <v>19.3</v>
      </c>
      <c r="F579">
        <v>-3.5</v>
      </c>
      <c r="G579">
        <v>4534700</v>
      </c>
      <c r="H579">
        <v>89507</v>
      </c>
      <c r="I579">
        <v>7180</v>
      </c>
      <c r="J579">
        <v>42.59</v>
      </c>
      <c r="K579" s="130" t="s">
        <v>3300</v>
      </c>
      <c r="L579">
        <v>0.77</v>
      </c>
      <c r="M579" s="130" t="s">
        <v>933</v>
      </c>
      <c r="N579">
        <v>0.44</v>
      </c>
      <c r="O579">
        <v>13.93</v>
      </c>
      <c r="P579">
        <v>26.15</v>
      </c>
      <c r="Q579">
        <v>8.1300000000000008</v>
      </c>
      <c r="R579" s="130" t="s">
        <v>992</v>
      </c>
      <c r="S579">
        <v>27.99</v>
      </c>
      <c r="T579" s="130"/>
      <c r="U579">
        <v>528</v>
      </c>
      <c r="V579">
        <v>571</v>
      </c>
      <c r="X579" s="130"/>
    </row>
    <row r="580" spans="1:24" x14ac:dyDescent="0.3">
      <c r="A580" s="130" t="s">
        <v>263</v>
      </c>
      <c r="B580">
        <v>578</v>
      </c>
      <c r="C580" s="130" t="s">
        <v>889</v>
      </c>
      <c r="D580" s="130" t="s">
        <v>95</v>
      </c>
      <c r="E580">
        <v>1.24</v>
      </c>
      <c r="F580">
        <v>0</v>
      </c>
      <c r="G580">
        <v>21276400</v>
      </c>
      <c r="H580">
        <v>26404</v>
      </c>
      <c r="I580">
        <v>1349</v>
      </c>
      <c r="K580" s="130" t="s">
        <v>3225</v>
      </c>
      <c r="M580" s="130"/>
      <c r="N580">
        <v>0</v>
      </c>
      <c r="O580">
        <v>-27.21</v>
      </c>
      <c r="P580">
        <v>-109.99</v>
      </c>
      <c r="Q580">
        <v>-151.97999999999999</v>
      </c>
      <c r="R580" s="130"/>
      <c r="S580">
        <v>63.03</v>
      </c>
      <c r="T580" s="130"/>
      <c r="X580" s="130"/>
    </row>
    <row r="581" spans="1:24" x14ac:dyDescent="0.3">
      <c r="A581" s="130" t="s">
        <v>262</v>
      </c>
      <c r="B581">
        <v>579</v>
      </c>
      <c r="C581" s="130" t="s">
        <v>898</v>
      </c>
      <c r="D581" s="130" t="s">
        <v>6</v>
      </c>
      <c r="E581">
        <v>4.8</v>
      </c>
      <c r="F581">
        <v>-4.95</v>
      </c>
      <c r="G581">
        <v>47132000</v>
      </c>
      <c r="H581">
        <v>230341</v>
      </c>
      <c r="I581">
        <v>3443</v>
      </c>
      <c r="J581">
        <v>19.239999999999998</v>
      </c>
      <c r="K581" s="130" t="s">
        <v>2863</v>
      </c>
      <c r="M581" s="130" t="s">
        <v>949</v>
      </c>
      <c r="N581">
        <v>0.25</v>
      </c>
      <c r="O581">
        <v>21.48</v>
      </c>
      <c r="P581">
        <v>26.19</v>
      </c>
      <c r="Q581">
        <v>6.96</v>
      </c>
      <c r="R581" s="130" t="s">
        <v>1014</v>
      </c>
      <c r="S581">
        <v>31.66</v>
      </c>
      <c r="T581" s="130"/>
      <c r="U581">
        <v>337</v>
      </c>
      <c r="V581">
        <v>310</v>
      </c>
      <c r="W581">
        <v>-90.48</v>
      </c>
      <c r="X581" s="130"/>
    </row>
    <row r="582" spans="1:24" x14ac:dyDescent="0.3">
      <c r="A582" s="130" t="s">
        <v>261</v>
      </c>
      <c r="B582">
        <v>580</v>
      </c>
      <c r="C582" s="130" t="s">
        <v>889</v>
      </c>
      <c r="D582" s="130" t="s">
        <v>6</v>
      </c>
      <c r="E582">
        <v>4.9400000000000004</v>
      </c>
      <c r="F582">
        <v>-1.2</v>
      </c>
      <c r="G582">
        <v>1013300</v>
      </c>
      <c r="H582">
        <v>5026</v>
      </c>
      <c r="I582">
        <v>1598</v>
      </c>
      <c r="J582">
        <v>15.96</v>
      </c>
      <c r="K582" s="130" t="s">
        <v>980</v>
      </c>
      <c r="M582" s="130" t="s">
        <v>933</v>
      </c>
      <c r="N582">
        <v>0.3</v>
      </c>
      <c r="O582">
        <v>5.62</v>
      </c>
      <c r="P582">
        <v>8.58</v>
      </c>
      <c r="Q582">
        <v>4.5</v>
      </c>
      <c r="R582" s="130" t="s">
        <v>1015</v>
      </c>
      <c r="S582">
        <v>40.24</v>
      </c>
      <c r="T582" s="130"/>
      <c r="U582">
        <v>578</v>
      </c>
      <c r="V582">
        <v>600</v>
      </c>
      <c r="W582">
        <v>5.33</v>
      </c>
      <c r="X582" s="130"/>
    </row>
    <row r="583" spans="1:24" x14ac:dyDescent="0.3">
      <c r="A583" s="130" t="s">
        <v>260</v>
      </c>
      <c r="B583">
        <v>581</v>
      </c>
      <c r="C583" s="130" t="s">
        <v>889</v>
      </c>
      <c r="D583" s="130" t="s">
        <v>6</v>
      </c>
      <c r="E583">
        <v>6.7</v>
      </c>
      <c r="F583">
        <v>-0.74</v>
      </c>
      <c r="G583">
        <v>231900</v>
      </c>
      <c r="H583">
        <v>1553</v>
      </c>
      <c r="I583">
        <v>5728</v>
      </c>
      <c r="K583" s="130" t="s">
        <v>3237</v>
      </c>
      <c r="M583" s="130"/>
      <c r="N583">
        <v>0</v>
      </c>
      <c r="O583">
        <v>-12.05</v>
      </c>
      <c r="P583">
        <v>-38.67</v>
      </c>
      <c r="Q583">
        <v>-254.51</v>
      </c>
      <c r="R583" s="130"/>
      <c r="S583">
        <v>55.93</v>
      </c>
      <c r="T583" s="130"/>
      <c r="X583" s="130"/>
    </row>
    <row r="584" spans="1:24" x14ac:dyDescent="0.3">
      <c r="A584" s="130" t="s">
        <v>259</v>
      </c>
      <c r="B584">
        <v>582</v>
      </c>
      <c r="C584" s="130" t="s">
        <v>889</v>
      </c>
      <c r="D584" s="130" t="s">
        <v>6</v>
      </c>
      <c r="E584">
        <v>2.6</v>
      </c>
      <c r="F584">
        <v>-0.76</v>
      </c>
      <c r="G584">
        <v>87100</v>
      </c>
      <c r="H584">
        <v>228</v>
      </c>
      <c r="I584">
        <v>780</v>
      </c>
      <c r="J584">
        <v>11.51</v>
      </c>
      <c r="K584" s="130" t="s">
        <v>1048</v>
      </c>
      <c r="M584" s="130"/>
      <c r="N584">
        <v>0.23</v>
      </c>
      <c r="O584">
        <v>6.78</v>
      </c>
      <c r="P584">
        <v>12.55</v>
      </c>
      <c r="Q584">
        <v>5.26</v>
      </c>
      <c r="R584" s="130"/>
      <c r="S584">
        <v>24.28</v>
      </c>
      <c r="T584" s="130"/>
      <c r="U584">
        <v>385</v>
      </c>
      <c r="V584">
        <v>453</v>
      </c>
      <c r="W584">
        <v>0.11</v>
      </c>
      <c r="X584" s="130"/>
    </row>
    <row r="585" spans="1:24" x14ac:dyDescent="0.3">
      <c r="A585" s="130" t="s">
        <v>258</v>
      </c>
      <c r="B585">
        <v>583</v>
      </c>
      <c r="C585" s="130" t="s">
        <v>889</v>
      </c>
      <c r="D585" s="130" t="s">
        <v>6</v>
      </c>
      <c r="E585">
        <v>22.6</v>
      </c>
      <c r="F585">
        <v>2.2599999999999998</v>
      </c>
      <c r="G585">
        <v>7524200</v>
      </c>
      <c r="H585">
        <v>168354</v>
      </c>
      <c r="I585">
        <v>48434</v>
      </c>
      <c r="J585">
        <v>7.04</v>
      </c>
      <c r="K585" s="130" t="s">
        <v>984</v>
      </c>
      <c r="M585" s="130" t="s">
        <v>952</v>
      </c>
      <c r="N585">
        <v>3.11</v>
      </c>
      <c r="O585">
        <v>11.54</v>
      </c>
      <c r="P585">
        <v>16.45</v>
      </c>
      <c r="Q585">
        <v>22.86</v>
      </c>
      <c r="R585" s="130" t="s">
        <v>2139</v>
      </c>
      <c r="S585">
        <v>60.33</v>
      </c>
      <c r="T585" s="130"/>
      <c r="U585">
        <v>219</v>
      </c>
      <c r="V585">
        <v>216</v>
      </c>
      <c r="W585">
        <v>1.2</v>
      </c>
      <c r="X585" s="130"/>
    </row>
    <row r="586" spans="1:24" x14ac:dyDescent="0.3">
      <c r="A586" s="130" t="s">
        <v>257</v>
      </c>
      <c r="B586">
        <v>584</v>
      </c>
      <c r="C586" s="130" t="s">
        <v>889</v>
      </c>
      <c r="D586" s="130" t="s">
        <v>6</v>
      </c>
      <c r="E586">
        <v>64.25</v>
      </c>
      <c r="F586">
        <v>0.78</v>
      </c>
      <c r="G586">
        <v>2500</v>
      </c>
      <c r="H586">
        <v>160</v>
      </c>
      <c r="I586">
        <v>21203</v>
      </c>
      <c r="J586">
        <v>11.8</v>
      </c>
      <c r="K586" s="130" t="s">
        <v>945</v>
      </c>
      <c r="M586" s="130" t="s">
        <v>897</v>
      </c>
      <c r="N586">
        <v>5.42</v>
      </c>
      <c r="O586">
        <v>6.76</v>
      </c>
      <c r="P586">
        <v>7.65</v>
      </c>
      <c r="Q586">
        <v>5.2</v>
      </c>
      <c r="R586" s="130" t="s">
        <v>2264</v>
      </c>
      <c r="S586">
        <v>38.01</v>
      </c>
      <c r="T586" s="130"/>
      <c r="U586">
        <v>526</v>
      </c>
      <c r="V586">
        <v>467</v>
      </c>
      <c r="W586">
        <v>2.2000000000000002</v>
      </c>
      <c r="X586" s="130"/>
    </row>
    <row r="587" spans="1:24" x14ac:dyDescent="0.3">
      <c r="A587" s="130" t="s">
        <v>256</v>
      </c>
      <c r="B587">
        <v>585</v>
      </c>
      <c r="C587" s="130" t="s">
        <v>889</v>
      </c>
      <c r="D587" s="130" t="s">
        <v>6</v>
      </c>
      <c r="E587">
        <v>18.600000000000001</v>
      </c>
      <c r="F587">
        <v>0</v>
      </c>
      <c r="G587">
        <v>442200</v>
      </c>
      <c r="H587">
        <v>8218</v>
      </c>
      <c r="I587">
        <v>19638</v>
      </c>
      <c r="J587">
        <v>7.82</v>
      </c>
      <c r="K587" s="130" t="s">
        <v>1093</v>
      </c>
      <c r="M587" s="130" t="s">
        <v>891</v>
      </c>
      <c r="N587">
        <v>2.38</v>
      </c>
      <c r="O587">
        <v>13.44</v>
      </c>
      <c r="P587">
        <v>16.329999999999998</v>
      </c>
      <c r="Q587">
        <v>59.96</v>
      </c>
      <c r="R587" s="130" t="s">
        <v>2278</v>
      </c>
      <c r="S587">
        <v>34</v>
      </c>
      <c r="T587" s="130"/>
      <c r="U587">
        <v>229</v>
      </c>
      <c r="V587">
        <v>177</v>
      </c>
      <c r="W587">
        <v>1.53</v>
      </c>
      <c r="X587" s="130"/>
    </row>
    <row r="588" spans="1:24" x14ac:dyDescent="0.3">
      <c r="A588" s="130" t="s">
        <v>255</v>
      </c>
      <c r="B588">
        <v>586</v>
      </c>
      <c r="C588" s="130" t="s">
        <v>898</v>
      </c>
      <c r="D588" s="130" t="s">
        <v>6</v>
      </c>
      <c r="E588">
        <v>18.399999999999999</v>
      </c>
      <c r="F588">
        <v>-0.54</v>
      </c>
      <c r="G588">
        <v>1600</v>
      </c>
      <c r="H588">
        <v>29</v>
      </c>
      <c r="I588">
        <v>6348</v>
      </c>
      <c r="J588">
        <v>13.14</v>
      </c>
      <c r="K588" s="130" t="s">
        <v>978</v>
      </c>
      <c r="M588" s="130" t="s">
        <v>946</v>
      </c>
      <c r="N588">
        <v>1.4</v>
      </c>
      <c r="O588">
        <v>10.3</v>
      </c>
      <c r="P588">
        <v>9.1300000000000008</v>
      </c>
      <c r="Q588">
        <v>17.190000000000001</v>
      </c>
      <c r="R588" s="130" t="s">
        <v>1016</v>
      </c>
      <c r="S588">
        <v>8.7899999999999991</v>
      </c>
      <c r="T588" s="130"/>
      <c r="U588">
        <v>506</v>
      </c>
      <c r="V588">
        <v>364</v>
      </c>
      <c r="W588">
        <v>-1.35</v>
      </c>
      <c r="X588" s="130"/>
    </row>
    <row r="589" spans="1:24" x14ac:dyDescent="0.3">
      <c r="A589" s="130" t="s">
        <v>254</v>
      </c>
      <c r="B589">
        <v>587</v>
      </c>
      <c r="C589" s="130" t="s">
        <v>889</v>
      </c>
      <c r="D589" s="130" t="s">
        <v>6</v>
      </c>
      <c r="E589">
        <v>69.5</v>
      </c>
      <c r="F589">
        <v>-0.36</v>
      </c>
      <c r="G589">
        <v>5700</v>
      </c>
      <c r="H589">
        <v>394</v>
      </c>
      <c r="I589">
        <v>39746</v>
      </c>
      <c r="J589">
        <v>12.55</v>
      </c>
      <c r="K589" s="130" t="s">
        <v>995</v>
      </c>
      <c r="M589" s="130" t="s">
        <v>933</v>
      </c>
      <c r="N589">
        <v>5.44</v>
      </c>
      <c r="O589">
        <v>6.38</v>
      </c>
      <c r="P589">
        <v>7.81</v>
      </c>
      <c r="Q589">
        <v>97.16</v>
      </c>
      <c r="R589" s="130" t="s">
        <v>972</v>
      </c>
      <c r="S589">
        <v>58.8</v>
      </c>
      <c r="T589" s="130"/>
      <c r="U589">
        <v>538</v>
      </c>
      <c r="V589">
        <v>495</v>
      </c>
      <c r="W589">
        <v>0.73</v>
      </c>
      <c r="X589" s="130"/>
    </row>
    <row r="590" spans="1:24" x14ac:dyDescent="0.3">
      <c r="A590" s="130" t="s">
        <v>253</v>
      </c>
      <c r="B590">
        <v>588</v>
      </c>
      <c r="C590" s="130" t="s">
        <v>889</v>
      </c>
      <c r="D590" s="130" t="s">
        <v>6</v>
      </c>
      <c r="E590">
        <v>10.4</v>
      </c>
      <c r="F590">
        <v>0</v>
      </c>
      <c r="G590">
        <v>10895100</v>
      </c>
      <c r="H590">
        <v>112999</v>
      </c>
      <c r="I590">
        <v>45093</v>
      </c>
      <c r="J590">
        <v>12.24</v>
      </c>
      <c r="K590" s="130" t="s">
        <v>990</v>
      </c>
      <c r="L590">
        <v>0.76</v>
      </c>
      <c r="M590" s="130"/>
      <c r="N590">
        <v>0.87</v>
      </c>
      <c r="O590">
        <v>9.58</v>
      </c>
      <c r="P590">
        <v>12.53</v>
      </c>
      <c r="Q590">
        <v>2.42</v>
      </c>
      <c r="R590" s="130"/>
      <c r="S590">
        <v>39.380000000000003</v>
      </c>
      <c r="T590" s="130"/>
      <c r="U590">
        <v>402</v>
      </c>
      <c r="V590">
        <v>365</v>
      </c>
      <c r="W590">
        <v>-0.34</v>
      </c>
      <c r="X590" s="130"/>
    </row>
    <row r="591" spans="1:24" x14ac:dyDescent="0.3">
      <c r="A591" s="130" t="s">
        <v>252</v>
      </c>
      <c r="B591">
        <v>589</v>
      </c>
      <c r="C591" s="130" t="s">
        <v>889</v>
      </c>
      <c r="D591" s="130" t="s">
        <v>6</v>
      </c>
      <c r="E591">
        <v>7.2</v>
      </c>
      <c r="F591">
        <v>0</v>
      </c>
      <c r="G591">
        <v>1954500</v>
      </c>
      <c r="H591">
        <v>14017</v>
      </c>
      <c r="I591">
        <v>2880</v>
      </c>
      <c r="J591">
        <v>28.66</v>
      </c>
      <c r="K591" s="130" t="s">
        <v>3301</v>
      </c>
      <c r="L591">
        <v>1.1000000000000001</v>
      </c>
      <c r="M591" s="130" t="s">
        <v>1011</v>
      </c>
      <c r="N591">
        <v>0.27</v>
      </c>
      <c r="O591">
        <v>20.57</v>
      </c>
      <c r="P591">
        <v>26.56</v>
      </c>
      <c r="Q591">
        <v>1.82</v>
      </c>
      <c r="R591" s="130" t="s">
        <v>1611</v>
      </c>
      <c r="S591">
        <v>38.64</v>
      </c>
      <c r="T591" s="130"/>
      <c r="U591">
        <v>426</v>
      </c>
      <c r="V591">
        <v>411</v>
      </c>
      <c r="W591">
        <v>0.24</v>
      </c>
      <c r="X591" s="130"/>
    </row>
    <row r="592" spans="1:24" x14ac:dyDescent="0.3">
      <c r="A592" s="130" t="s">
        <v>251</v>
      </c>
      <c r="B592">
        <v>590</v>
      </c>
      <c r="C592" s="130" t="s">
        <v>889</v>
      </c>
      <c r="D592" s="130" t="s">
        <v>6</v>
      </c>
      <c r="E592">
        <v>2.2999999999999998</v>
      </c>
      <c r="F592">
        <v>0</v>
      </c>
      <c r="G592">
        <v>2304300</v>
      </c>
      <c r="H592">
        <v>5279</v>
      </c>
      <c r="I592">
        <v>2643</v>
      </c>
      <c r="J592">
        <v>7.13</v>
      </c>
      <c r="K592" s="130" t="s">
        <v>1027</v>
      </c>
      <c r="M592" s="130" t="s">
        <v>902</v>
      </c>
      <c r="N592">
        <v>0.33</v>
      </c>
      <c r="O592">
        <v>6.59</v>
      </c>
      <c r="P592">
        <v>15.29</v>
      </c>
      <c r="Q592">
        <v>8.84</v>
      </c>
      <c r="R592" s="130" t="s">
        <v>2863</v>
      </c>
      <c r="S592">
        <v>59.79</v>
      </c>
      <c r="T592" s="130"/>
      <c r="U592">
        <v>237</v>
      </c>
      <c r="V592">
        <v>374</v>
      </c>
      <c r="W592">
        <v>-0.08</v>
      </c>
      <c r="X592" s="130"/>
    </row>
    <row r="593" spans="1:24" x14ac:dyDescent="0.3">
      <c r="A593" s="130" t="s">
        <v>250</v>
      </c>
      <c r="B593">
        <v>591</v>
      </c>
      <c r="C593" s="130" t="s">
        <v>889</v>
      </c>
      <c r="D593" s="130" t="s">
        <v>6</v>
      </c>
      <c r="E593">
        <v>1.42</v>
      </c>
      <c r="F593">
        <v>0</v>
      </c>
      <c r="G593">
        <v>575200</v>
      </c>
      <c r="H593">
        <v>807</v>
      </c>
      <c r="I593">
        <v>961</v>
      </c>
      <c r="K593" s="130" t="s">
        <v>1091</v>
      </c>
      <c r="M593" s="130"/>
      <c r="N593">
        <v>0</v>
      </c>
      <c r="O593">
        <v>-3.4</v>
      </c>
      <c r="P593">
        <v>-7.88</v>
      </c>
      <c r="Q593">
        <v>-13.69</v>
      </c>
      <c r="R593" s="130"/>
      <c r="S593">
        <v>33</v>
      </c>
      <c r="T593" s="130"/>
      <c r="X593" s="130"/>
    </row>
    <row r="594" spans="1:24" x14ac:dyDescent="0.3">
      <c r="A594" s="130" t="s">
        <v>249</v>
      </c>
      <c r="B594">
        <v>592</v>
      </c>
      <c r="C594" s="130" t="s">
        <v>889</v>
      </c>
      <c r="D594" s="130" t="s">
        <v>6</v>
      </c>
      <c r="E594">
        <v>15.7</v>
      </c>
      <c r="F594">
        <v>-1.88</v>
      </c>
      <c r="G594">
        <v>512000</v>
      </c>
      <c r="H594">
        <v>8077</v>
      </c>
      <c r="I594">
        <v>4865</v>
      </c>
      <c r="J594">
        <v>11.57</v>
      </c>
      <c r="K594" s="130" t="s">
        <v>2102</v>
      </c>
      <c r="M594" s="130" t="s">
        <v>912</v>
      </c>
      <c r="N594">
        <v>1.34</v>
      </c>
      <c r="O594">
        <v>23.28</v>
      </c>
      <c r="P594">
        <v>25</v>
      </c>
      <c r="Q594">
        <v>17.28</v>
      </c>
      <c r="R594" s="130" t="s">
        <v>1031</v>
      </c>
      <c r="S594">
        <v>42.89</v>
      </c>
      <c r="T594" s="130"/>
      <c r="U594">
        <v>224</v>
      </c>
      <c r="V594">
        <v>175</v>
      </c>
      <c r="W594">
        <v>-0.3</v>
      </c>
      <c r="X594" s="130"/>
    </row>
    <row r="595" spans="1:24" x14ac:dyDescent="0.3">
      <c r="A595" s="130" t="s">
        <v>248</v>
      </c>
      <c r="B595">
        <v>593</v>
      </c>
      <c r="C595" s="130" t="s">
        <v>898</v>
      </c>
      <c r="D595" s="130" t="s">
        <v>6</v>
      </c>
      <c r="E595">
        <v>30.75</v>
      </c>
      <c r="F595">
        <v>1.65</v>
      </c>
      <c r="G595">
        <v>400</v>
      </c>
      <c r="H595">
        <v>12</v>
      </c>
      <c r="I595">
        <v>8176</v>
      </c>
      <c r="J595">
        <v>97.43</v>
      </c>
      <c r="K595" s="130" t="s">
        <v>967</v>
      </c>
      <c r="M595" s="130" t="s">
        <v>1565</v>
      </c>
      <c r="N595">
        <v>0.31</v>
      </c>
      <c r="O595">
        <v>1.45</v>
      </c>
      <c r="P595">
        <v>0.93</v>
      </c>
      <c r="Q595">
        <v>0.85</v>
      </c>
      <c r="R595" s="130" t="s">
        <v>1082</v>
      </c>
      <c r="S595">
        <v>14.19</v>
      </c>
      <c r="T595" s="130"/>
      <c r="U595">
        <v>1089</v>
      </c>
      <c r="V595">
        <v>1096</v>
      </c>
      <c r="W595">
        <v>-1.65</v>
      </c>
      <c r="X595" s="130"/>
    </row>
    <row r="596" spans="1:24" x14ac:dyDescent="0.3">
      <c r="A596" s="130" t="s">
        <v>247</v>
      </c>
      <c r="B596">
        <v>594</v>
      </c>
      <c r="C596" s="130" t="s">
        <v>889</v>
      </c>
      <c r="D596" s="130" t="s">
        <v>6</v>
      </c>
      <c r="E596">
        <v>8.9</v>
      </c>
      <c r="F596">
        <v>-1.1100000000000001</v>
      </c>
      <c r="G596">
        <v>4000</v>
      </c>
      <c r="H596">
        <v>36</v>
      </c>
      <c r="I596">
        <v>2403</v>
      </c>
      <c r="J596">
        <v>11.7</v>
      </c>
      <c r="K596" s="130" t="s">
        <v>907</v>
      </c>
      <c r="M596" s="130" t="s">
        <v>1069</v>
      </c>
      <c r="N596">
        <v>0.77</v>
      </c>
      <c r="O596">
        <v>12.67</v>
      </c>
      <c r="P596">
        <v>11.82</v>
      </c>
      <c r="Q596">
        <v>7.82</v>
      </c>
      <c r="R596" s="130" t="s">
        <v>909</v>
      </c>
      <c r="S596">
        <v>23.12</v>
      </c>
      <c r="T596" s="130"/>
      <c r="U596">
        <v>398</v>
      </c>
      <c r="V596">
        <v>273</v>
      </c>
      <c r="W596">
        <v>0.14000000000000001</v>
      </c>
      <c r="X596" s="130"/>
    </row>
    <row r="597" spans="1:24" x14ac:dyDescent="0.3">
      <c r="A597" s="130" t="s">
        <v>246</v>
      </c>
      <c r="B597">
        <v>595</v>
      </c>
      <c r="C597" s="130" t="s">
        <v>889</v>
      </c>
      <c r="D597" s="130" t="s">
        <v>6</v>
      </c>
      <c r="E597">
        <v>12</v>
      </c>
      <c r="F597">
        <v>-3.23</v>
      </c>
      <c r="G597">
        <v>12838000</v>
      </c>
      <c r="H597">
        <v>155657</v>
      </c>
      <c r="I597">
        <v>12619</v>
      </c>
      <c r="J597">
        <v>15.07</v>
      </c>
      <c r="K597" s="130" t="s">
        <v>962</v>
      </c>
      <c r="M597" s="130" t="s">
        <v>919</v>
      </c>
      <c r="N597">
        <v>0.81</v>
      </c>
      <c r="O597">
        <v>6.7</v>
      </c>
      <c r="P597">
        <v>17.89</v>
      </c>
      <c r="Q597">
        <v>41.02</v>
      </c>
      <c r="R597" s="130" t="s">
        <v>902</v>
      </c>
      <c r="S597">
        <v>34.75</v>
      </c>
      <c r="T597" s="130"/>
      <c r="U597">
        <v>344</v>
      </c>
      <c r="V597">
        <v>526</v>
      </c>
      <c r="W597">
        <v>0.54</v>
      </c>
      <c r="X597" s="130"/>
    </row>
    <row r="598" spans="1:24" x14ac:dyDescent="0.3">
      <c r="A598" s="130" t="s">
        <v>245</v>
      </c>
      <c r="B598">
        <v>596</v>
      </c>
      <c r="C598" s="130" t="s">
        <v>898</v>
      </c>
      <c r="D598" s="130" t="s">
        <v>6</v>
      </c>
      <c r="E598">
        <v>2.88</v>
      </c>
      <c r="F598">
        <v>0</v>
      </c>
      <c r="G598">
        <v>288000</v>
      </c>
      <c r="H598">
        <v>829</v>
      </c>
      <c r="I598">
        <v>1843</v>
      </c>
      <c r="J598">
        <v>8.86</v>
      </c>
      <c r="K598" s="130" t="s">
        <v>920</v>
      </c>
      <c r="M598" s="130" t="s">
        <v>1011</v>
      </c>
      <c r="N598">
        <v>0.33</v>
      </c>
      <c r="O598">
        <v>7.14</v>
      </c>
      <c r="P598">
        <v>7.28</v>
      </c>
      <c r="Q598">
        <v>5.13</v>
      </c>
      <c r="R598" s="130" t="s">
        <v>909</v>
      </c>
      <c r="S598">
        <v>42.32</v>
      </c>
      <c r="T598" s="130"/>
      <c r="U598">
        <v>467</v>
      </c>
      <c r="V598">
        <v>379</v>
      </c>
      <c r="W598">
        <v>-1.08</v>
      </c>
      <c r="X598" s="130"/>
    </row>
    <row r="599" spans="1:24" x14ac:dyDescent="0.3">
      <c r="A599" s="130" t="s">
        <v>244</v>
      </c>
      <c r="B599">
        <v>597</v>
      </c>
      <c r="C599" s="130" t="s">
        <v>889</v>
      </c>
      <c r="D599" s="130" t="s">
        <v>6</v>
      </c>
      <c r="E599">
        <v>5.6</v>
      </c>
      <c r="F599">
        <v>2.75</v>
      </c>
      <c r="G599">
        <v>800</v>
      </c>
      <c r="H599">
        <v>5</v>
      </c>
      <c r="I599">
        <v>2948</v>
      </c>
      <c r="K599" s="130" t="s">
        <v>2100</v>
      </c>
      <c r="M599" s="130" t="s">
        <v>919</v>
      </c>
      <c r="N599">
        <v>0</v>
      </c>
      <c r="O599">
        <v>-3.5</v>
      </c>
      <c r="P599">
        <v>-12.72</v>
      </c>
      <c r="Q599">
        <v>-5.0999999999999996</v>
      </c>
      <c r="R599" s="130" t="s">
        <v>1058</v>
      </c>
      <c r="S599">
        <v>31.43</v>
      </c>
      <c r="T599" s="130"/>
      <c r="X599" s="130"/>
    </row>
    <row r="600" spans="1:24" x14ac:dyDescent="0.3">
      <c r="A600" s="130" t="s">
        <v>243</v>
      </c>
      <c r="B600">
        <v>598</v>
      </c>
      <c r="C600" s="130" t="s">
        <v>889</v>
      </c>
      <c r="D600" s="130" t="s">
        <v>6</v>
      </c>
      <c r="E600">
        <v>31.5</v>
      </c>
      <c r="F600">
        <v>2.44</v>
      </c>
      <c r="G600">
        <v>12304700</v>
      </c>
      <c r="H600">
        <v>388481</v>
      </c>
      <c r="I600">
        <v>48384</v>
      </c>
      <c r="J600">
        <v>2.4700000000000002</v>
      </c>
      <c r="K600" s="130" t="s">
        <v>1091</v>
      </c>
      <c r="M600" s="130" t="s">
        <v>922</v>
      </c>
      <c r="N600">
        <v>12.86</v>
      </c>
      <c r="O600">
        <v>40.93</v>
      </c>
      <c r="P600">
        <v>49.16</v>
      </c>
      <c r="Q600">
        <v>26.3</v>
      </c>
      <c r="R600" s="130" t="s">
        <v>3302</v>
      </c>
      <c r="S600">
        <v>55.5</v>
      </c>
      <c r="T600" s="130"/>
      <c r="U600">
        <v>20</v>
      </c>
      <c r="V600">
        <v>13</v>
      </c>
      <c r="W600">
        <v>-0.02</v>
      </c>
      <c r="X600" s="130"/>
    </row>
    <row r="601" spans="1:24" x14ac:dyDescent="0.3">
      <c r="A601" s="130" t="s">
        <v>242</v>
      </c>
      <c r="B601">
        <v>599</v>
      </c>
      <c r="C601" s="130" t="s">
        <v>889</v>
      </c>
      <c r="D601" s="130" t="s">
        <v>6</v>
      </c>
      <c r="E601">
        <v>180.5</v>
      </c>
      <c r="F601">
        <v>-0.28000000000000003</v>
      </c>
      <c r="G601">
        <v>15800</v>
      </c>
      <c r="H601">
        <v>2849</v>
      </c>
      <c r="I601">
        <v>13831</v>
      </c>
      <c r="J601">
        <v>8.3699999999999992</v>
      </c>
      <c r="K601" s="130" t="s">
        <v>974</v>
      </c>
      <c r="M601" s="130" t="s">
        <v>1095</v>
      </c>
      <c r="N601">
        <v>21.44</v>
      </c>
      <c r="O601">
        <v>9.7200000000000006</v>
      </c>
      <c r="P601">
        <v>8.9</v>
      </c>
      <c r="Q601">
        <v>10.32</v>
      </c>
      <c r="R601" s="130" t="s">
        <v>1715</v>
      </c>
      <c r="S601">
        <v>34.299999999999997</v>
      </c>
      <c r="T601" s="130"/>
      <c r="U601">
        <v>407</v>
      </c>
      <c r="V601">
        <v>278</v>
      </c>
      <c r="W601">
        <v>-3.2</v>
      </c>
      <c r="X601" s="130"/>
    </row>
    <row r="602" spans="1:24" x14ac:dyDescent="0.3">
      <c r="A602" s="130" t="s">
        <v>241</v>
      </c>
      <c r="B602">
        <v>600</v>
      </c>
      <c r="C602" s="130" t="s">
        <v>889</v>
      </c>
      <c r="D602" s="130" t="s">
        <v>82</v>
      </c>
      <c r="E602">
        <v>0.71</v>
      </c>
      <c r="F602">
        <v>0</v>
      </c>
      <c r="G602">
        <v>0</v>
      </c>
      <c r="H602">
        <v>0</v>
      </c>
      <c r="I602">
        <v>242</v>
      </c>
      <c r="K602" s="130" t="s">
        <v>905</v>
      </c>
      <c r="M602" s="130"/>
      <c r="N602">
        <v>0</v>
      </c>
      <c r="O602">
        <v>-30.18</v>
      </c>
      <c r="P602">
        <v>-31.83</v>
      </c>
      <c r="Q602">
        <v>439.97</v>
      </c>
      <c r="R602" s="130"/>
      <c r="S602">
        <v>62.48</v>
      </c>
      <c r="T602" s="130"/>
      <c r="X602" s="130"/>
    </row>
    <row r="603" spans="1:24" x14ac:dyDescent="0.3">
      <c r="A603" s="130" t="s">
        <v>240</v>
      </c>
      <c r="B603">
        <v>601</v>
      </c>
      <c r="C603" s="130" t="s">
        <v>889</v>
      </c>
      <c r="D603" s="130" t="s">
        <v>6</v>
      </c>
      <c r="E603">
        <v>4.62</v>
      </c>
      <c r="F603">
        <v>-0.43</v>
      </c>
      <c r="G603">
        <v>33182500</v>
      </c>
      <c r="H603">
        <v>153514</v>
      </c>
      <c r="I603">
        <v>55008</v>
      </c>
      <c r="J603">
        <v>23.71</v>
      </c>
      <c r="K603" s="130" t="s">
        <v>3303</v>
      </c>
      <c r="M603" s="130"/>
      <c r="N603">
        <v>0.19</v>
      </c>
      <c r="O603">
        <v>11.96</v>
      </c>
      <c r="P603">
        <v>50.71</v>
      </c>
      <c r="Q603">
        <v>9.5500000000000007</v>
      </c>
      <c r="R603" s="130"/>
      <c r="S603">
        <v>28.84</v>
      </c>
      <c r="T603" s="130"/>
      <c r="U603">
        <v>340</v>
      </c>
      <c r="V603">
        <v>481</v>
      </c>
      <c r="W603">
        <v>0.39</v>
      </c>
      <c r="X603" s="130"/>
    </row>
    <row r="604" spans="1:24" x14ac:dyDescent="0.3">
      <c r="A604" s="130" t="s">
        <v>239</v>
      </c>
      <c r="B604">
        <v>602</v>
      </c>
      <c r="C604" s="130" t="s">
        <v>892</v>
      </c>
      <c r="D604" s="130" t="s">
        <v>6</v>
      </c>
      <c r="E604">
        <v>0.86</v>
      </c>
      <c r="F604">
        <v>1.18</v>
      </c>
      <c r="G604">
        <v>1420000</v>
      </c>
      <c r="H604">
        <v>1205</v>
      </c>
      <c r="I604">
        <v>488</v>
      </c>
      <c r="J604">
        <v>118.89</v>
      </c>
      <c r="K604" s="130" t="s">
        <v>1022</v>
      </c>
      <c r="M604" s="130" t="s">
        <v>904</v>
      </c>
      <c r="N604">
        <v>0.01</v>
      </c>
      <c r="O604">
        <v>1.69</v>
      </c>
      <c r="P604">
        <v>1.07</v>
      </c>
      <c r="Q604">
        <v>0.78</v>
      </c>
      <c r="R604" s="130" t="s">
        <v>1055</v>
      </c>
      <c r="S604">
        <v>24.9</v>
      </c>
      <c r="T604" s="130"/>
      <c r="U604">
        <v>1095</v>
      </c>
      <c r="V604">
        <v>1096</v>
      </c>
      <c r="W604">
        <v>-2.83</v>
      </c>
      <c r="X604" s="130"/>
    </row>
    <row r="605" spans="1:24" x14ac:dyDescent="0.3">
      <c r="A605" s="130" t="s">
        <v>238</v>
      </c>
      <c r="B605">
        <v>603</v>
      </c>
      <c r="C605" s="130" t="s">
        <v>898</v>
      </c>
      <c r="D605" s="130" t="s">
        <v>6</v>
      </c>
      <c r="E605">
        <v>14.5</v>
      </c>
      <c r="F605">
        <v>-0.68</v>
      </c>
      <c r="G605">
        <v>4461000</v>
      </c>
      <c r="H605">
        <v>65002</v>
      </c>
      <c r="I605">
        <v>22114</v>
      </c>
      <c r="J605">
        <v>28.1</v>
      </c>
      <c r="K605" s="130" t="s">
        <v>2100</v>
      </c>
      <c r="M605" s="130" t="s">
        <v>957</v>
      </c>
      <c r="N605">
        <v>0.53</v>
      </c>
      <c r="O605">
        <v>2.2799999999999998</v>
      </c>
      <c r="P605">
        <v>5.51</v>
      </c>
      <c r="Q605">
        <v>1.64</v>
      </c>
      <c r="R605" s="130" t="s">
        <v>2377</v>
      </c>
      <c r="S605">
        <v>65.17</v>
      </c>
      <c r="T605" s="130"/>
      <c r="U605">
        <v>810</v>
      </c>
      <c r="V605">
        <v>899</v>
      </c>
      <c r="W605">
        <v>-0.21</v>
      </c>
      <c r="X605" s="130"/>
    </row>
    <row r="606" spans="1:24" x14ac:dyDescent="0.3">
      <c r="A606" s="130" t="s">
        <v>1739</v>
      </c>
      <c r="B606">
        <v>604</v>
      </c>
      <c r="C606" s="130" t="s">
        <v>892</v>
      </c>
      <c r="D606" s="130" t="s">
        <v>6</v>
      </c>
      <c r="E606">
        <v>2.76</v>
      </c>
      <c r="F606">
        <v>4.55</v>
      </c>
      <c r="G606">
        <v>7528400</v>
      </c>
      <c r="H606">
        <v>20356</v>
      </c>
      <c r="I606">
        <v>2001</v>
      </c>
      <c r="J606">
        <v>18.690000000000001</v>
      </c>
      <c r="K606" s="130" t="s">
        <v>1045</v>
      </c>
      <c r="M606" s="130"/>
      <c r="N606">
        <v>0.15</v>
      </c>
      <c r="O606">
        <v>8.43</v>
      </c>
      <c r="P606">
        <v>10.77</v>
      </c>
      <c r="Q606">
        <v>7.82</v>
      </c>
      <c r="R606" s="130"/>
      <c r="S606">
        <v>38.67</v>
      </c>
      <c r="T606" s="130"/>
      <c r="U606">
        <v>551</v>
      </c>
      <c r="V606">
        <v>515</v>
      </c>
      <c r="X606" s="130"/>
    </row>
    <row r="607" spans="1:24" x14ac:dyDescent="0.3">
      <c r="A607" s="130" t="s">
        <v>237</v>
      </c>
      <c r="B607">
        <v>605</v>
      </c>
      <c r="C607" s="130" t="s">
        <v>892</v>
      </c>
      <c r="D607" s="130" t="s">
        <v>6</v>
      </c>
      <c r="E607">
        <v>30.75</v>
      </c>
      <c r="F607">
        <v>2.5</v>
      </c>
      <c r="G607">
        <v>13256700</v>
      </c>
      <c r="H607">
        <v>403317</v>
      </c>
      <c r="I607">
        <v>88045</v>
      </c>
      <c r="J607">
        <v>2.88</v>
      </c>
      <c r="K607" s="130" t="s">
        <v>2283</v>
      </c>
      <c r="M607" s="130" t="s">
        <v>922</v>
      </c>
      <c r="N607">
        <v>10.6</v>
      </c>
      <c r="O607">
        <v>78.069999999999993</v>
      </c>
      <c r="P607">
        <v>93.67</v>
      </c>
      <c r="Q607">
        <v>55.17</v>
      </c>
      <c r="R607" s="130" t="s">
        <v>3304</v>
      </c>
      <c r="S607">
        <v>34.33</v>
      </c>
      <c r="T607" s="130"/>
      <c r="U607">
        <v>6</v>
      </c>
      <c r="V607">
        <v>5</v>
      </c>
      <c r="X607" s="130"/>
    </row>
    <row r="608" spans="1:24" x14ac:dyDescent="0.3">
      <c r="A608" s="130" t="s">
        <v>236</v>
      </c>
      <c r="B608">
        <v>606</v>
      </c>
      <c r="C608" s="130" t="s">
        <v>889</v>
      </c>
      <c r="D608" s="130" t="s">
        <v>235</v>
      </c>
      <c r="E608">
        <v>0.01</v>
      </c>
      <c r="F608">
        <v>0</v>
      </c>
      <c r="G608">
        <v>0</v>
      </c>
      <c r="H608">
        <v>0</v>
      </c>
      <c r="I608">
        <v>160</v>
      </c>
      <c r="K608" s="130" t="s">
        <v>940</v>
      </c>
      <c r="L608">
        <v>0.18</v>
      </c>
      <c r="M608" s="130"/>
      <c r="N608">
        <v>0.01</v>
      </c>
      <c r="O608">
        <v>41.86</v>
      </c>
      <c r="P608">
        <v>42.64</v>
      </c>
      <c r="Q608">
        <v>28.81</v>
      </c>
      <c r="R608" s="130"/>
      <c r="S608">
        <v>74.92</v>
      </c>
      <c r="T608" s="130"/>
      <c r="X608" s="130"/>
    </row>
    <row r="609" spans="1:24" x14ac:dyDescent="0.3">
      <c r="A609" s="130" t="s">
        <v>234</v>
      </c>
      <c r="B609">
        <v>607</v>
      </c>
      <c r="C609" s="130" t="s">
        <v>898</v>
      </c>
      <c r="D609" s="130" t="s">
        <v>6</v>
      </c>
      <c r="E609">
        <v>8.4</v>
      </c>
      <c r="F609">
        <v>-2.33</v>
      </c>
      <c r="G609">
        <v>343900</v>
      </c>
      <c r="H609">
        <v>2921</v>
      </c>
      <c r="I609">
        <v>2251</v>
      </c>
      <c r="J609">
        <v>16.440000000000001</v>
      </c>
      <c r="K609" s="130" t="s">
        <v>1734</v>
      </c>
      <c r="M609" s="130" t="s">
        <v>912</v>
      </c>
      <c r="N609">
        <v>0.53</v>
      </c>
      <c r="O609">
        <v>11.93</v>
      </c>
      <c r="P609">
        <v>20.49</v>
      </c>
      <c r="Q609">
        <v>9.4700000000000006</v>
      </c>
      <c r="R609" s="130" t="s">
        <v>2393</v>
      </c>
      <c r="S609">
        <v>24.03</v>
      </c>
      <c r="T609" s="130"/>
      <c r="U609">
        <v>333</v>
      </c>
      <c r="V609">
        <v>375</v>
      </c>
      <c r="W609">
        <v>0.93</v>
      </c>
      <c r="X609" s="130"/>
    </row>
    <row r="610" spans="1:24" x14ac:dyDescent="0.3">
      <c r="A610" s="130" t="s">
        <v>1740</v>
      </c>
      <c r="B610">
        <v>608</v>
      </c>
      <c r="C610" s="130" t="s">
        <v>889</v>
      </c>
      <c r="D610" s="130" t="s">
        <v>95</v>
      </c>
      <c r="E610">
        <v>0.08</v>
      </c>
      <c r="F610">
        <v>0</v>
      </c>
      <c r="G610">
        <v>74095300</v>
      </c>
      <c r="H610">
        <v>5964</v>
      </c>
      <c r="I610">
        <v>2106</v>
      </c>
      <c r="K610" s="130" t="s">
        <v>2941</v>
      </c>
      <c r="M610" s="130"/>
      <c r="N610">
        <v>0</v>
      </c>
      <c r="O610">
        <v>-1.81</v>
      </c>
      <c r="P610">
        <v>-8.26</v>
      </c>
      <c r="Q610">
        <v>-1.88</v>
      </c>
      <c r="R610" s="130"/>
      <c r="S610">
        <v>62.28</v>
      </c>
      <c r="T610" s="130"/>
      <c r="X610" s="130"/>
    </row>
    <row r="611" spans="1:24" x14ac:dyDescent="0.3">
      <c r="A611" s="130" t="s">
        <v>233</v>
      </c>
      <c r="B611">
        <v>609</v>
      </c>
      <c r="C611" s="130" t="s">
        <v>898</v>
      </c>
      <c r="D611" s="130" t="s">
        <v>6</v>
      </c>
      <c r="E611">
        <v>6.2</v>
      </c>
      <c r="F611">
        <v>-1.59</v>
      </c>
      <c r="G611">
        <v>6644200</v>
      </c>
      <c r="H611">
        <v>41246</v>
      </c>
      <c r="I611">
        <v>10074</v>
      </c>
      <c r="K611" s="130" t="s">
        <v>895</v>
      </c>
      <c r="M611" s="130"/>
      <c r="N611">
        <v>0</v>
      </c>
      <c r="O611">
        <v>-4.42</v>
      </c>
      <c r="P611">
        <v>-4.3899999999999997</v>
      </c>
      <c r="Q611">
        <v>12.95</v>
      </c>
      <c r="R611" s="130"/>
      <c r="S611">
        <v>74.260000000000005</v>
      </c>
      <c r="T611" s="130"/>
      <c r="X611" s="130"/>
    </row>
    <row r="612" spans="1:24" x14ac:dyDescent="0.3">
      <c r="A612" s="130" t="s">
        <v>232</v>
      </c>
      <c r="B612">
        <v>610</v>
      </c>
      <c r="C612" s="130" t="s">
        <v>889</v>
      </c>
      <c r="D612" s="130" t="s">
        <v>6</v>
      </c>
      <c r="E612">
        <v>32.5</v>
      </c>
      <c r="F612">
        <v>0</v>
      </c>
      <c r="G612">
        <v>9100</v>
      </c>
      <c r="H612">
        <v>296</v>
      </c>
      <c r="I612">
        <v>9750</v>
      </c>
      <c r="J612">
        <v>10.74</v>
      </c>
      <c r="K612" s="130" t="s">
        <v>1052</v>
      </c>
      <c r="M612" s="130" t="s">
        <v>890</v>
      </c>
      <c r="N612">
        <v>3.03</v>
      </c>
      <c r="O612">
        <v>4.18</v>
      </c>
      <c r="P612">
        <v>4.26</v>
      </c>
      <c r="Q612">
        <v>8.73</v>
      </c>
      <c r="R612" s="130" t="s">
        <v>2174</v>
      </c>
      <c r="S612">
        <v>57.38</v>
      </c>
      <c r="T612" s="130"/>
      <c r="U612">
        <v>594</v>
      </c>
      <c r="V612">
        <v>567</v>
      </c>
      <c r="W612">
        <v>1.38</v>
      </c>
      <c r="X612" s="130"/>
    </row>
    <row r="613" spans="1:24" x14ac:dyDescent="0.3">
      <c r="A613" s="130" t="s">
        <v>231</v>
      </c>
      <c r="B613">
        <v>611</v>
      </c>
      <c r="C613" s="130" t="s">
        <v>889</v>
      </c>
      <c r="D613" s="130" t="s">
        <v>6</v>
      </c>
      <c r="E613">
        <v>6.5</v>
      </c>
      <c r="F613">
        <v>-2.2599999999999998</v>
      </c>
      <c r="G613">
        <v>3007100</v>
      </c>
      <c r="H613">
        <v>19771</v>
      </c>
      <c r="I613">
        <v>4192</v>
      </c>
      <c r="J613">
        <v>23.27</v>
      </c>
      <c r="K613" s="130" t="s">
        <v>2888</v>
      </c>
      <c r="M613" s="130" t="s">
        <v>913</v>
      </c>
      <c r="N613">
        <v>0.28000000000000003</v>
      </c>
      <c r="O613">
        <v>14.02</v>
      </c>
      <c r="P613">
        <v>17.760000000000002</v>
      </c>
      <c r="Q613">
        <v>6.59</v>
      </c>
      <c r="R613" s="130" t="s">
        <v>1027</v>
      </c>
      <c r="S613">
        <v>26.49</v>
      </c>
      <c r="T613" s="130"/>
      <c r="U613">
        <v>459</v>
      </c>
      <c r="V613">
        <v>422</v>
      </c>
      <c r="W613">
        <v>-0.2</v>
      </c>
      <c r="X613" s="130"/>
    </row>
    <row r="614" spans="1:24" x14ac:dyDescent="0.3">
      <c r="A614" s="130" t="s">
        <v>230</v>
      </c>
      <c r="B614">
        <v>612</v>
      </c>
      <c r="C614" s="130" t="s">
        <v>889</v>
      </c>
      <c r="D614" s="130" t="s">
        <v>6</v>
      </c>
      <c r="E614">
        <v>0.95</v>
      </c>
      <c r="F614">
        <v>-1.04</v>
      </c>
      <c r="G614">
        <v>84081100</v>
      </c>
      <c r="H614">
        <v>79915</v>
      </c>
      <c r="I614">
        <v>25982</v>
      </c>
      <c r="J614">
        <v>12.6</v>
      </c>
      <c r="K614" s="130" t="s">
        <v>2160</v>
      </c>
      <c r="M614" s="130" t="s">
        <v>919</v>
      </c>
      <c r="N614">
        <v>7.0000000000000007E-2</v>
      </c>
      <c r="O614">
        <v>6.27</v>
      </c>
      <c r="P614">
        <v>11.2</v>
      </c>
      <c r="Q614">
        <v>37.479999999999997</v>
      </c>
      <c r="R614" s="130" t="s">
        <v>920</v>
      </c>
      <c r="S614">
        <v>59.05</v>
      </c>
      <c r="T614" s="130"/>
      <c r="U614">
        <v>436</v>
      </c>
      <c r="V614">
        <v>498</v>
      </c>
      <c r="W614">
        <v>0.27</v>
      </c>
      <c r="X614" s="130"/>
    </row>
    <row r="615" spans="1:24" x14ac:dyDescent="0.3">
      <c r="A615" s="130" t="s">
        <v>229</v>
      </c>
      <c r="B615">
        <v>613</v>
      </c>
      <c r="C615" s="130" t="s">
        <v>889</v>
      </c>
      <c r="D615" s="130" t="s">
        <v>6</v>
      </c>
      <c r="E615">
        <v>3.26</v>
      </c>
      <c r="F615">
        <v>0</v>
      </c>
      <c r="G615">
        <v>842200</v>
      </c>
      <c r="H615">
        <v>2743</v>
      </c>
      <c r="I615">
        <v>3586</v>
      </c>
      <c r="J615">
        <v>10.39</v>
      </c>
      <c r="K615" s="130" t="s">
        <v>927</v>
      </c>
      <c r="M615" s="130" t="s">
        <v>902</v>
      </c>
      <c r="N615">
        <v>0.31</v>
      </c>
      <c r="O615">
        <v>7.05</v>
      </c>
      <c r="P615">
        <v>9</v>
      </c>
      <c r="Q615">
        <v>1.52</v>
      </c>
      <c r="R615" s="130" t="s">
        <v>924</v>
      </c>
      <c r="S615">
        <v>54.87</v>
      </c>
      <c r="T615" s="130"/>
      <c r="U615">
        <v>441</v>
      </c>
      <c r="V615">
        <v>409</v>
      </c>
      <c r="W615">
        <v>0.33</v>
      </c>
      <c r="X615" s="130"/>
    </row>
    <row r="616" spans="1:24" x14ac:dyDescent="0.3">
      <c r="A616" s="130" t="s">
        <v>228</v>
      </c>
      <c r="B616">
        <v>614</v>
      </c>
      <c r="C616" s="130" t="s">
        <v>889</v>
      </c>
      <c r="D616" s="130" t="s">
        <v>6</v>
      </c>
      <c r="E616">
        <v>4.26</v>
      </c>
      <c r="F616">
        <v>0</v>
      </c>
      <c r="G616">
        <v>5400</v>
      </c>
      <c r="H616">
        <v>23</v>
      </c>
      <c r="I616">
        <v>1278</v>
      </c>
      <c r="J616">
        <v>19.75</v>
      </c>
      <c r="K616" s="130" t="s">
        <v>2385</v>
      </c>
      <c r="M616" s="130"/>
      <c r="N616">
        <v>0.21</v>
      </c>
      <c r="O616">
        <v>4.6500000000000004</v>
      </c>
      <c r="P616">
        <v>10.050000000000001</v>
      </c>
      <c r="Q616">
        <v>5.65</v>
      </c>
      <c r="R616" s="130" t="s">
        <v>2883</v>
      </c>
      <c r="S616">
        <v>22.19</v>
      </c>
      <c r="T616" s="130"/>
      <c r="U616">
        <v>585</v>
      </c>
      <c r="V616">
        <v>711</v>
      </c>
      <c r="W616">
        <v>-0.81</v>
      </c>
      <c r="X616" s="130"/>
    </row>
    <row r="617" spans="1:24" x14ac:dyDescent="0.3">
      <c r="A617" s="130" t="s">
        <v>227</v>
      </c>
      <c r="B617">
        <v>615</v>
      </c>
      <c r="C617" s="130" t="s">
        <v>898</v>
      </c>
      <c r="D617" s="130" t="s">
        <v>6</v>
      </c>
      <c r="E617">
        <v>406</v>
      </c>
      <c r="F617">
        <v>1</v>
      </c>
      <c r="G617">
        <v>800</v>
      </c>
      <c r="H617">
        <v>323</v>
      </c>
      <c r="I617">
        <v>40600</v>
      </c>
      <c r="J617">
        <v>28.56</v>
      </c>
      <c r="K617" s="130" t="s">
        <v>3305</v>
      </c>
      <c r="M617" s="130" t="s">
        <v>2839</v>
      </c>
      <c r="N617">
        <v>14.22</v>
      </c>
      <c r="O617">
        <v>14.1</v>
      </c>
      <c r="P617">
        <v>15.08</v>
      </c>
      <c r="Q617">
        <v>14.34</v>
      </c>
      <c r="R617" s="130" t="s">
        <v>1741</v>
      </c>
      <c r="S617">
        <v>4.2300000000000004</v>
      </c>
      <c r="T617" s="130"/>
      <c r="U617">
        <v>570</v>
      </c>
      <c r="V617">
        <v>480</v>
      </c>
      <c r="W617">
        <v>2.74</v>
      </c>
      <c r="X617" s="130"/>
    </row>
    <row r="618" spans="1:24" x14ac:dyDescent="0.3">
      <c r="A618" s="130" t="s">
        <v>226</v>
      </c>
      <c r="B618">
        <v>616</v>
      </c>
      <c r="C618" s="130" t="s">
        <v>889</v>
      </c>
      <c r="D618" s="130" t="s">
        <v>6</v>
      </c>
      <c r="E618">
        <v>7.75</v>
      </c>
      <c r="F618">
        <v>0</v>
      </c>
      <c r="G618">
        <v>21220600</v>
      </c>
      <c r="H618">
        <v>168339</v>
      </c>
      <c r="I618">
        <v>16822</v>
      </c>
      <c r="J618">
        <v>17.95</v>
      </c>
      <c r="K618" s="130" t="s">
        <v>1569</v>
      </c>
      <c r="M618" s="130" t="s">
        <v>1011</v>
      </c>
      <c r="N618">
        <v>0.43</v>
      </c>
      <c r="O618">
        <v>8.6</v>
      </c>
      <c r="P618">
        <v>21.83</v>
      </c>
      <c r="Q618">
        <v>7.09</v>
      </c>
      <c r="R618" s="130" t="s">
        <v>2100</v>
      </c>
      <c r="S618">
        <v>18.66</v>
      </c>
      <c r="T618" s="130"/>
      <c r="U618">
        <v>353</v>
      </c>
      <c r="V618">
        <v>495</v>
      </c>
      <c r="W618">
        <v>-0.88</v>
      </c>
      <c r="X618" s="130"/>
    </row>
    <row r="619" spans="1:24" x14ac:dyDescent="0.3">
      <c r="A619" s="130" t="s">
        <v>225</v>
      </c>
      <c r="B619">
        <v>617</v>
      </c>
      <c r="C619" s="130" t="s">
        <v>889</v>
      </c>
      <c r="D619" s="130" t="s">
        <v>6</v>
      </c>
      <c r="E619">
        <v>3.06</v>
      </c>
      <c r="F619">
        <v>0.66</v>
      </c>
      <c r="G619">
        <v>31959400</v>
      </c>
      <c r="H619">
        <v>97555</v>
      </c>
      <c r="I619">
        <v>2163</v>
      </c>
      <c r="J619">
        <v>21.84</v>
      </c>
      <c r="K619" s="130" t="s">
        <v>936</v>
      </c>
      <c r="M619" s="130" t="s">
        <v>888</v>
      </c>
      <c r="N619">
        <v>0.18</v>
      </c>
      <c r="O619">
        <v>4.1399999999999997</v>
      </c>
      <c r="P619">
        <v>7.56</v>
      </c>
      <c r="Q619">
        <v>1.62</v>
      </c>
      <c r="R619" s="130" t="s">
        <v>1036</v>
      </c>
      <c r="S619">
        <v>63.56</v>
      </c>
      <c r="T619" s="130"/>
      <c r="U619">
        <v>621</v>
      </c>
      <c r="V619">
        <v>695</v>
      </c>
      <c r="W619">
        <v>0.79</v>
      </c>
      <c r="X619" s="130"/>
    </row>
    <row r="620" spans="1:24" x14ac:dyDescent="0.3">
      <c r="A620" s="130" t="s">
        <v>2927</v>
      </c>
      <c r="B620">
        <v>618</v>
      </c>
      <c r="C620" s="130" t="s">
        <v>892</v>
      </c>
      <c r="D620" s="130" t="s">
        <v>6</v>
      </c>
      <c r="E620">
        <v>5.6</v>
      </c>
      <c r="F620">
        <v>-1.75</v>
      </c>
      <c r="G620">
        <v>11620300</v>
      </c>
      <c r="H620">
        <v>65935</v>
      </c>
      <c r="I620">
        <v>0</v>
      </c>
      <c r="K620" s="130" t="s">
        <v>908</v>
      </c>
      <c r="M620" s="130" t="s">
        <v>908</v>
      </c>
      <c r="N620">
        <v>0</v>
      </c>
      <c r="O620">
        <v>5.31</v>
      </c>
      <c r="P620">
        <v>6.1</v>
      </c>
      <c r="Q620">
        <v>3.63</v>
      </c>
      <c r="R620" s="130" t="s">
        <v>908</v>
      </c>
      <c r="S620">
        <v>47.09</v>
      </c>
      <c r="T620" s="130"/>
      <c r="X620" s="130"/>
    </row>
    <row r="621" spans="1:24" x14ac:dyDescent="0.3">
      <c r="A621" s="130" t="s">
        <v>224</v>
      </c>
      <c r="B621">
        <v>619</v>
      </c>
      <c r="C621" s="130" t="s">
        <v>889</v>
      </c>
      <c r="D621" s="130" t="s">
        <v>6</v>
      </c>
      <c r="E621">
        <v>8.85</v>
      </c>
      <c r="F621">
        <v>0</v>
      </c>
      <c r="G621">
        <v>374000</v>
      </c>
      <c r="H621">
        <v>3244</v>
      </c>
      <c r="I621">
        <v>2894</v>
      </c>
      <c r="J621">
        <v>25.79</v>
      </c>
      <c r="K621" s="130" t="s">
        <v>2286</v>
      </c>
      <c r="M621" s="130" t="s">
        <v>935</v>
      </c>
      <c r="N621">
        <v>0.34</v>
      </c>
      <c r="O621">
        <v>13.94</v>
      </c>
      <c r="P621">
        <v>17.82</v>
      </c>
      <c r="Q621">
        <v>7.71</v>
      </c>
      <c r="R621" s="130" t="s">
        <v>2268</v>
      </c>
      <c r="S621">
        <v>25.5</v>
      </c>
      <c r="T621" s="130"/>
      <c r="U621">
        <v>490</v>
      </c>
      <c r="V621">
        <v>457</v>
      </c>
      <c r="W621">
        <v>2.69</v>
      </c>
      <c r="X621" s="130"/>
    </row>
    <row r="622" spans="1:24" x14ac:dyDescent="0.3">
      <c r="A622" s="130" t="s">
        <v>223</v>
      </c>
      <c r="B622">
        <v>620</v>
      </c>
      <c r="C622" s="130" t="s">
        <v>889</v>
      </c>
      <c r="D622" s="130" t="s">
        <v>6</v>
      </c>
      <c r="E622">
        <v>7.55</v>
      </c>
      <c r="F622">
        <v>0</v>
      </c>
      <c r="G622">
        <v>14100</v>
      </c>
      <c r="H622">
        <v>106</v>
      </c>
      <c r="I622">
        <v>3274</v>
      </c>
      <c r="J622">
        <v>26.7</v>
      </c>
      <c r="K622" s="130" t="s">
        <v>1022</v>
      </c>
      <c r="M622" s="130" t="s">
        <v>949</v>
      </c>
      <c r="N622">
        <v>0.28000000000000003</v>
      </c>
      <c r="O622">
        <v>5.25</v>
      </c>
      <c r="P622">
        <v>4.9400000000000004</v>
      </c>
      <c r="Q622">
        <v>9.33</v>
      </c>
      <c r="R622" s="130" t="s">
        <v>1050</v>
      </c>
      <c r="S622">
        <v>30.16</v>
      </c>
      <c r="T622" s="130"/>
      <c r="U622">
        <v>822</v>
      </c>
      <c r="V622">
        <v>754</v>
      </c>
      <c r="W622">
        <v>-0.26</v>
      </c>
      <c r="X622" s="130"/>
    </row>
    <row r="623" spans="1:24" x14ac:dyDescent="0.3">
      <c r="A623" s="130" t="s">
        <v>222</v>
      </c>
      <c r="B623">
        <v>621</v>
      </c>
      <c r="C623" s="130" t="s">
        <v>889</v>
      </c>
      <c r="D623" s="130" t="s">
        <v>6</v>
      </c>
      <c r="E623">
        <v>32.25</v>
      </c>
      <c r="F623">
        <v>0</v>
      </c>
      <c r="G623">
        <v>1167900</v>
      </c>
      <c r="H623">
        <v>37737</v>
      </c>
      <c r="I623">
        <v>27327</v>
      </c>
      <c r="J623">
        <v>35.49</v>
      </c>
      <c r="K623" s="130" t="s">
        <v>3306</v>
      </c>
      <c r="M623" s="130" t="s">
        <v>1041</v>
      </c>
      <c r="N623">
        <v>0.9</v>
      </c>
      <c r="O623">
        <v>9.77</v>
      </c>
      <c r="P623">
        <v>22.14</v>
      </c>
      <c r="Q623">
        <v>2.27</v>
      </c>
      <c r="R623" s="130" t="s">
        <v>1074</v>
      </c>
      <c r="S623">
        <v>20.3</v>
      </c>
      <c r="T623" s="130"/>
      <c r="U623">
        <v>523</v>
      </c>
      <c r="V623">
        <v>633</v>
      </c>
      <c r="W623">
        <v>2.6</v>
      </c>
      <c r="X623" s="130"/>
    </row>
    <row r="624" spans="1:24" x14ac:dyDescent="0.3">
      <c r="A624" s="130" t="s">
        <v>221</v>
      </c>
      <c r="B624">
        <v>622</v>
      </c>
      <c r="C624" s="130" t="s">
        <v>889</v>
      </c>
      <c r="D624" s="130" t="s">
        <v>6</v>
      </c>
      <c r="E624">
        <v>1.97</v>
      </c>
      <c r="F624">
        <v>0</v>
      </c>
      <c r="G624">
        <v>1457700</v>
      </c>
      <c r="H624">
        <v>2868</v>
      </c>
      <c r="I624">
        <v>3152</v>
      </c>
      <c r="J624">
        <v>20.77</v>
      </c>
      <c r="K624" s="130" t="s">
        <v>1000</v>
      </c>
      <c r="M624" s="130" t="s">
        <v>896</v>
      </c>
      <c r="N624">
        <v>0.1</v>
      </c>
      <c r="O624">
        <v>1.8</v>
      </c>
      <c r="P624">
        <v>2.77</v>
      </c>
      <c r="Q624">
        <v>0.15</v>
      </c>
      <c r="R624" s="130" t="s">
        <v>3307</v>
      </c>
      <c r="S624">
        <v>66.55</v>
      </c>
      <c r="T624" s="130"/>
      <c r="U624">
        <v>809</v>
      </c>
      <c r="V624">
        <v>839</v>
      </c>
      <c r="W624">
        <v>-2.09</v>
      </c>
      <c r="X624" s="130"/>
    </row>
    <row r="625" spans="1:24" x14ac:dyDescent="0.3">
      <c r="A625" s="130" t="s">
        <v>220</v>
      </c>
      <c r="B625">
        <v>623</v>
      </c>
      <c r="C625" s="130" t="s">
        <v>889</v>
      </c>
      <c r="D625" s="130" t="s">
        <v>6</v>
      </c>
      <c r="E625">
        <v>7.6</v>
      </c>
      <c r="F625">
        <v>0</v>
      </c>
      <c r="G625">
        <v>1435200</v>
      </c>
      <c r="H625">
        <v>10871</v>
      </c>
      <c r="I625">
        <v>4621</v>
      </c>
      <c r="J625">
        <v>22.1</v>
      </c>
      <c r="K625" s="130" t="s">
        <v>3308</v>
      </c>
      <c r="M625" s="130" t="s">
        <v>916</v>
      </c>
      <c r="N625">
        <v>0.34</v>
      </c>
      <c r="O625">
        <v>26.88</v>
      </c>
      <c r="P625">
        <v>30.63</v>
      </c>
      <c r="Q625">
        <v>15.78</v>
      </c>
      <c r="R625" s="130" t="s">
        <v>2888</v>
      </c>
      <c r="S625">
        <v>62.22</v>
      </c>
      <c r="T625" s="130"/>
      <c r="U625">
        <v>345</v>
      </c>
      <c r="V625">
        <v>321</v>
      </c>
      <c r="W625">
        <v>0.64</v>
      </c>
      <c r="X625" s="130"/>
    </row>
    <row r="626" spans="1:24" x14ac:dyDescent="0.3">
      <c r="A626" s="130" t="s">
        <v>219</v>
      </c>
      <c r="B626">
        <v>624</v>
      </c>
      <c r="C626" s="130" t="s">
        <v>889</v>
      </c>
      <c r="D626" s="130" t="s">
        <v>6</v>
      </c>
      <c r="E626">
        <v>2.3199999999999998</v>
      </c>
      <c r="F626">
        <v>-1.69</v>
      </c>
      <c r="G626">
        <v>492200</v>
      </c>
      <c r="H626">
        <v>1152</v>
      </c>
      <c r="I626">
        <v>2320</v>
      </c>
      <c r="K626" s="130" t="s">
        <v>1048</v>
      </c>
      <c r="L626">
        <v>0.87</v>
      </c>
      <c r="M626" s="130" t="s">
        <v>919</v>
      </c>
      <c r="N626">
        <v>0</v>
      </c>
      <c r="O626">
        <v>-0.4</v>
      </c>
      <c r="P626">
        <v>-2.4900000000000002</v>
      </c>
      <c r="Q626">
        <v>-0.78</v>
      </c>
      <c r="R626" s="130" t="s">
        <v>1726</v>
      </c>
      <c r="S626">
        <v>41.02</v>
      </c>
      <c r="T626" s="130"/>
      <c r="X626" s="130"/>
    </row>
    <row r="627" spans="1:24" x14ac:dyDescent="0.3">
      <c r="A627" s="130" t="s">
        <v>218</v>
      </c>
      <c r="B627">
        <v>625</v>
      </c>
      <c r="C627" s="130" t="s">
        <v>889</v>
      </c>
      <c r="D627" s="130" t="s">
        <v>6</v>
      </c>
      <c r="E627">
        <v>1.48</v>
      </c>
      <c r="F627">
        <v>-2.63</v>
      </c>
      <c r="G627">
        <v>5757700</v>
      </c>
      <c r="H627">
        <v>8615</v>
      </c>
      <c r="I627">
        <v>1184</v>
      </c>
      <c r="J627">
        <v>24.04</v>
      </c>
      <c r="K627" s="130" t="s">
        <v>1048</v>
      </c>
      <c r="M627" s="130" t="s">
        <v>906</v>
      </c>
      <c r="N627">
        <v>0.06</v>
      </c>
      <c r="O627">
        <v>7.42</v>
      </c>
      <c r="P627">
        <v>5.71</v>
      </c>
      <c r="Q627">
        <v>4.4800000000000004</v>
      </c>
      <c r="R627" s="130" t="s">
        <v>2099</v>
      </c>
      <c r="S627">
        <v>48.2</v>
      </c>
      <c r="T627" s="130"/>
      <c r="U627">
        <v>763</v>
      </c>
      <c r="V627">
        <v>624</v>
      </c>
      <c r="W627">
        <v>-9.58</v>
      </c>
      <c r="X627" s="130"/>
    </row>
    <row r="628" spans="1:24" x14ac:dyDescent="0.3">
      <c r="A628" s="130" t="s">
        <v>217</v>
      </c>
      <c r="B628">
        <v>626</v>
      </c>
      <c r="C628" s="130" t="s">
        <v>889</v>
      </c>
      <c r="D628" s="130" t="s">
        <v>6</v>
      </c>
      <c r="E628">
        <v>3.32</v>
      </c>
      <c r="F628">
        <v>-4.05</v>
      </c>
      <c r="G628">
        <v>4171800</v>
      </c>
      <c r="H628">
        <v>14006</v>
      </c>
      <c r="I628">
        <v>1367</v>
      </c>
      <c r="K628" s="130" t="s">
        <v>922</v>
      </c>
      <c r="M628" s="130" t="s">
        <v>919</v>
      </c>
      <c r="N628">
        <v>0</v>
      </c>
      <c r="O628">
        <v>5.55</v>
      </c>
      <c r="P628">
        <v>5.86</v>
      </c>
      <c r="Q628">
        <v>6.49</v>
      </c>
      <c r="R628" s="130" t="s">
        <v>957</v>
      </c>
      <c r="S628">
        <v>40.57</v>
      </c>
      <c r="T628" s="130"/>
      <c r="X628" s="130"/>
    </row>
    <row r="629" spans="1:24" x14ac:dyDescent="0.3">
      <c r="A629" s="130" t="s">
        <v>216</v>
      </c>
      <c r="B629">
        <v>627</v>
      </c>
      <c r="C629" s="130" t="s">
        <v>889</v>
      </c>
      <c r="D629" s="130" t="s">
        <v>6</v>
      </c>
      <c r="E629">
        <v>18.2</v>
      </c>
      <c r="F629">
        <v>0.55000000000000004</v>
      </c>
      <c r="G629">
        <v>2928100</v>
      </c>
      <c r="H629">
        <v>53244</v>
      </c>
      <c r="I629">
        <v>28726</v>
      </c>
      <c r="J629">
        <v>11.73</v>
      </c>
      <c r="K629" s="130" t="s">
        <v>938</v>
      </c>
      <c r="M629" s="130" t="s">
        <v>891</v>
      </c>
      <c r="N629">
        <v>1.56</v>
      </c>
      <c r="O629">
        <v>12.66</v>
      </c>
      <c r="P629">
        <v>16.649999999999999</v>
      </c>
      <c r="Q629">
        <v>8.25</v>
      </c>
      <c r="R629" s="130" t="s">
        <v>3309</v>
      </c>
      <c r="S629">
        <v>39.69</v>
      </c>
      <c r="T629" s="130"/>
      <c r="U629">
        <v>305</v>
      </c>
      <c r="V629">
        <v>278</v>
      </c>
      <c r="W629">
        <v>0.15</v>
      </c>
      <c r="X629" s="130"/>
    </row>
    <row r="630" spans="1:24" x14ac:dyDescent="0.3">
      <c r="A630" s="130" t="s">
        <v>215</v>
      </c>
      <c r="B630">
        <v>628</v>
      </c>
      <c r="C630" s="130" t="s">
        <v>889</v>
      </c>
      <c r="D630" s="130" t="s">
        <v>6</v>
      </c>
      <c r="E630">
        <v>49.5</v>
      </c>
      <c r="F630">
        <v>29.41</v>
      </c>
      <c r="G630">
        <v>50600</v>
      </c>
      <c r="H630">
        <v>2401</v>
      </c>
      <c r="I630">
        <v>10109</v>
      </c>
      <c r="K630" s="130" t="s">
        <v>2926</v>
      </c>
      <c r="M630" s="130" t="s">
        <v>967</v>
      </c>
      <c r="N630">
        <v>0</v>
      </c>
      <c r="O630">
        <v>4.5199999999999996</v>
      </c>
      <c r="P630">
        <v>-52.76</v>
      </c>
      <c r="Q630">
        <v>-48.38</v>
      </c>
      <c r="R630" s="130"/>
      <c r="S630">
        <v>1.49</v>
      </c>
      <c r="T630" s="130"/>
      <c r="X630" s="130"/>
    </row>
    <row r="631" spans="1:24" x14ac:dyDescent="0.3">
      <c r="A631" s="130" t="s">
        <v>214</v>
      </c>
      <c r="B631">
        <v>629</v>
      </c>
      <c r="C631" s="130" t="s">
        <v>898</v>
      </c>
      <c r="D631" s="130" t="s">
        <v>6</v>
      </c>
      <c r="E631">
        <v>6.8</v>
      </c>
      <c r="F631">
        <v>6.25</v>
      </c>
      <c r="G631">
        <v>3668800</v>
      </c>
      <c r="H631">
        <v>24453</v>
      </c>
      <c r="I631">
        <v>2244</v>
      </c>
      <c r="J631">
        <v>19.04</v>
      </c>
      <c r="K631" s="130" t="s">
        <v>900</v>
      </c>
      <c r="M631" s="130" t="s">
        <v>891</v>
      </c>
      <c r="N631">
        <v>0.35</v>
      </c>
      <c r="O631">
        <v>5.37</v>
      </c>
      <c r="P631">
        <v>5.7</v>
      </c>
      <c r="Q631">
        <v>3.76</v>
      </c>
      <c r="R631" s="130" t="s">
        <v>909</v>
      </c>
      <c r="S631">
        <v>44.39</v>
      </c>
      <c r="T631" s="130"/>
      <c r="U631">
        <v>710</v>
      </c>
      <c r="V631">
        <v>659</v>
      </c>
      <c r="W631">
        <v>-0.26</v>
      </c>
      <c r="X631" s="130"/>
    </row>
    <row r="632" spans="1:24" x14ac:dyDescent="0.3">
      <c r="A632" s="130" t="s">
        <v>213</v>
      </c>
      <c r="B632">
        <v>630</v>
      </c>
      <c r="C632" s="130" t="s">
        <v>889</v>
      </c>
      <c r="D632" s="130" t="s">
        <v>6</v>
      </c>
      <c r="E632">
        <v>39.75</v>
      </c>
      <c r="F632">
        <v>2.58</v>
      </c>
      <c r="G632">
        <v>7265200</v>
      </c>
      <c r="H632">
        <v>287107</v>
      </c>
      <c r="I632">
        <v>46313</v>
      </c>
      <c r="J632">
        <v>10.039999999999999</v>
      </c>
      <c r="K632" s="130" t="s">
        <v>1731</v>
      </c>
      <c r="M632" s="130" t="s">
        <v>970</v>
      </c>
      <c r="N632">
        <v>4.01</v>
      </c>
      <c r="O632">
        <v>5.46</v>
      </c>
      <c r="P632">
        <v>6.67</v>
      </c>
      <c r="Q632">
        <v>39.659999999999997</v>
      </c>
      <c r="R632" s="130" t="s">
        <v>3310</v>
      </c>
      <c r="S632">
        <v>75.290000000000006</v>
      </c>
      <c r="T632" s="130"/>
      <c r="U632">
        <v>499</v>
      </c>
      <c r="V632">
        <v>473</v>
      </c>
      <c r="W632">
        <v>0.52</v>
      </c>
      <c r="X632" s="130"/>
    </row>
    <row r="633" spans="1:24" x14ac:dyDescent="0.3">
      <c r="A633" s="130" t="s">
        <v>212</v>
      </c>
      <c r="B633">
        <v>631</v>
      </c>
      <c r="C633" s="130" t="s">
        <v>898</v>
      </c>
      <c r="D633" s="130" t="s">
        <v>6</v>
      </c>
      <c r="E633">
        <v>1.2</v>
      </c>
      <c r="F633">
        <v>-2.44</v>
      </c>
      <c r="G633">
        <v>25257000</v>
      </c>
      <c r="H633">
        <v>30754</v>
      </c>
      <c r="I633">
        <v>1538</v>
      </c>
      <c r="J633">
        <v>56.95</v>
      </c>
      <c r="K633" s="130" t="s">
        <v>1728</v>
      </c>
      <c r="M633" s="130"/>
      <c r="N633">
        <v>0.02</v>
      </c>
      <c r="O633">
        <v>4.17</v>
      </c>
      <c r="P633">
        <v>3.39</v>
      </c>
      <c r="Q633">
        <v>4.1900000000000004</v>
      </c>
      <c r="R633" s="130"/>
      <c r="S633">
        <v>58.46</v>
      </c>
      <c r="T633" s="130"/>
      <c r="U633">
        <v>999</v>
      </c>
      <c r="V633">
        <v>951</v>
      </c>
      <c r="W633">
        <v>-0.16</v>
      </c>
      <c r="X633" s="130"/>
    </row>
    <row r="634" spans="1:24" x14ac:dyDescent="0.3">
      <c r="A634" s="130" t="s">
        <v>211</v>
      </c>
      <c r="B634">
        <v>632</v>
      </c>
      <c r="C634" s="130" t="s">
        <v>889</v>
      </c>
      <c r="D634" s="130" t="s">
        <v>6</v>
      </c>
      <c r="E634">
        <v>33.25</v>
      </c>
      <c r="F634">
        <v>0</v>
      </c>
      <c r="G634">
        <v>13900</v>
      </c>
      <c r="H634">
        <v>459</v>
      </c>
      <c r="I634">
        <v>19442</v>
      </c>
      <c r="J634">
        <v>12.55</v>
      </c>
      <c r="K634" s="130" t="s">
        <v>2159</v>
      </c>
      <c r="M634" s="130" t="s">
        <v>1039</v>
      </c>
      <c r="N634">
        <v>2.65</v>
      </c>
      <c r="O634">
        <v>15.73</v>
      </c>
      <c r="P634">
        <v>14.32</v>
      </c>
      <c r="Q634">
        <v>14.37</v>
      </c>
      <c r="R634" s="130" t="s">
        <v>1736</v>
      </c>
      <c r="S634">
        <v>7.56</v>
      </c>
      <c r="T634" s="130"/>
      <c r="U634">
        <v>370</v>
      </c>
      <c r="V634">
        <v>244</v>
      </c>
      <c r="W634">
        <v>-5.53</v>
      </c>
      <c r="X634" s="130"/>
    </row>
    <row r="635" spans="1:24" x14ac:dyDescent="0.3">
      <c r="A635" s="130" t="s">
        <v>210</v>
      </c>
      <c r="B635">
        <v>633</v>
      </c>
      <c r="C635" s="130" t="s">
        <v>889</v>
      </c>
      <c r="D635" s="130" t="s">
        <v>6</v>
      </c>
      <c r="E635">
        <v>4.5</v>
      </c>
      <c r="F635">
        <v>0</v>
      </c>
      <c r="G635">
        <v>51500</v>
      </c>
      <c r="H635">
        <v>231</v>
      </c>
      <c r="I635">
        <v>475</v>
      </c>
      <c r="K635" s="130" t="s">
        <v>1069</v>
      </c>
      <c r="M635" s="130"/>
      <c r="N635">
        <v>0</v>
      </c>
      <c r="O635">
        <v>1.9</v>
      </c>
      <c r="P635">
        <v>-0.75</v>
      </c>
      <c r="Q635">
        <v>0.39</v>
      </c>
      <c r="R635" s="130"/>
      <c r="S635">
        <v>68.52</v>
      </c>
      <c r="T635" s="130"/>
      <c r="X635" s="130"/>
    </row>
    <row r="636" spans="1:24" x14ac:dyDescent="0.3">
      <c r="A636" s="130" t="s">
        <v>209</v>
      </c>
      <c r="B636">
        <v>634</v>
      </c>
      <c r="C636" s="130" t="s">
        <v>889</v>
      </c>
      <c r="D636" s="130" t="s">
        <v>6</v>
      </c>
      <c r="E636">
        <v>1.67</v>
      </c>
      <c r="F636">
        <v>0.6</v>
      </c>
      <c r="G636">
        <v>1168100</v>
      </c>
      <c r="H636">
        <v>1933</v>
      </c>
      <c r="I636">
        <v>1275</v>
      </c>
      <c r="K636" s="130" t="s">
        <v>2173</v>
      </c>
      <c r="M636" s="130"/>
      <c r="N636">
        <v>0</v>
      </c>
      <c r="O636">
        <v>0.51</v>
      </c>
      <c r="P636">
        <v>-5.51</v>
      </c>
      <c r="Q636">
        <v>-0.96</v>
      </c>
      <c r="R636" s="130"/>
      <c r="S636">
        <v>62.99</v>
      </c>
      <c r="T636" s="130"/>
      <c r="X636" s="130"/>
    </row>
    <row r="637" spans="1:24" x14ac:dyDescent="0.3">
      <c r="A637" s="130" t="s">
        <v>208</v>
      </c>
      <c r="B637">
        <v>635</v>
      </c>
      <c r="C637" s="130" t="s">
        <v>889</v>
      </c>
      <c r="D637" s="130" t="s">
        <v>6</v>
      </c>
      <c r="E637">
        <v>28.25</v>
      </c>
      <c r="F637">
        <v>0</v>
      </c>
      <c r="G637">
        <v>0</v>
      </c>
      <c r="H637">
        <v>0</v>
      </c>
      <c r="I637">
        <v>297</v>
      </c>
      <c r="J637">
        <v>52.13</v>
      </c>
      <c r="K637" s="130" t="s">
        <v>1001</v>
      </c>
      <c r="M637" s="130" t="s">
        <v>967</v>
      </c>
      <c r="N637">
        <v>0.54</v>
      </c>
      <c r="O637">
        <v>1.23</v>
      </c>
      <c r="P637">
        <v>1.07</v>
      </c>
      <c r="Q637">
        <v>1.72</v>
      </c>
      <c r="R637" s="130" t="s">
        <v>3279</v>
      </c>
      <c r="S637">
        <v>25.99</v>
      </c>
      <c r="T637" s="130"/>
      <c r="U637">
        <v>1036</v>
      </c>
      <c r="V637">
        <v>1057</v>
      </c>
      <c r="W637">
        <v>12.61</v>
      </c>
      <c r="X637" s="130"/>
    </row>
    <row r="638" spans="1:24" x14ac:dyDescent="0.3">
      <c r="A638" s="130" t="s">
        <v>207</v>
      </c>
      <c r="B638">
        <v>636</v>
      </c>
      <c r="C638" s="130" t="s">
        <v>889</v>
      </c>
      <c r="D638" s="130" t="s">
        <v>6</v>
      </c>
      <c r="E638">
        <v>4.76</v>
      </c>
      <c r="F638">
        <v>-0.42</v>
      </c>
      <c r="G638">
        <v>2762300</v>
      </c>
      <c r="H638">
        <v>13171</v>
      </c>
      <c r="I638">
        <v>3032</v>
      </c>
      <c r="J638">
        <v>14.56</v>
      </c>
      <c r="K638" s="130" t="s">
        <v>961</v>
      </c>
      <c r="M638" s="130" t="s">
        <v>888</v>
      </c>
      <c r="N638">
        <v>0.33</v>
      </c>
      <c r="O638">
        <v>13.07</v>
      </c>
      <c r="P638">
        <v>25.4</v>
      </c>
      <c r="Q638">
        <v>8.57</v>
      </c>
      <c r="R638" s="130"/>
      <c r="S638">
        <v>36.39</v>
      </c>
      <c r="T638" s="130"/>
      <c r="U638">
        <v>276</v>
      </c>
      <c r="V638">
        <v>325</v>
      </c>
      <c r="W638">
        <v>1.83</v>
      </c>
      <c r="X638" s="130"/>
    </row>
    <row r="639" spans="1:24" x14ac:dyDescent="0.3">
      <c r="A639" s="130" t="s">
        <v>206</v>
      </c>
      <c r="B639">
        <v>637</v>
      </c>
      <c r="C639" s="130" t="s">
        <v>889</v>
      </c>
      <c r="D639" s="130" t="s">
        <v>6</v>
      </c>
      <c r="E639">
        <v>2.98</v>
      </c>
      <c r="F639">
        <v>-0.67</v>
      </c>
      <c r="G639">
        <v>2572500</v>
      </c>
      <c r="H639">
        <v>7692</v>
      </c>
      <c r="I639">
        <v>2026</v>
      </c>
      <c r="J639">
        <v>22.18</v>
      </c>
      <c r="K639" s="130" t="s">
        <v>2886</v>
      </c>
      <c r="M639" s="130" t="s">
        <v>888</v>
      </c>
      <c r="N639">
        <v>0.14000000000000001</v>
      </c>
      <c r="O639">
        <v>6.06</v>
      </c>
      <c r="P639">
        <v>10.31</v>
      </c>
      <c r="Q639">
        <v>6.02</v>
      </c>
      <c r="R639" s="130" t="s">
        <v>3311</v>
      </c>
      <c r="S639">
        <v>54.01</v>
      </c>
      <c r="T639" s="130"/>
      <c r="U639">
        <v>599</v>
      </c>
      <c r="V639">
        <v>648</v>
      </c>
      <c r="W639">
        <v>11.23</v>
      </c>
      <c r="X639" s="130"/>
    </row>
    <row r="640" spans="1:24" x14ac:dyDescent="0.3">
      <c r="A640" s="130" t="s">
        <v>205</v>
      </c>
      <c r="B640">
        <v>638</v>
      </c>
      <c r="C640" s="130" t="s">
        <v>889</v>
      </c>
      <c r="D640" s="130" t="s">
        <v>6</v>
      </c>
      <c r="E640">
        <v>5.2</v>
      </c>
      <c r="F640">
        <v>5.26</v>
      </c>
      <c r="G640">
        <v>21430500</v>
      </c>
      <c r="H640">
        <v>109957</v>
      </c>
      <c r="I640">
        <v>29349</v>
      </c>
      <c r="J640">
        <v>34.619999999999997</v>
      </c>
      <c r="K640" s="130" t="s">
        <v>2824</v>
      </c>
      <c r="M640" s="130" t="s">
        <v>888</v>
      </c>
      <c r="N640">
        <v>0.15</v>
      </c>
      <c r="O640">
        <v>6.35</v>
      </c>
      <c r="P640">
        <v>7.79</v>
      </c>
      <c r="Q640">
        <v>1.63</v>
      </c>
      <c r="R640" s="130" t="s">
        <v>1046</v>
      </c>
      <c r="S640">
        <v>15.16</v>
      </c>
      <c r="T640" s="130"/>
      <c r="U640">
        <v>796</v>
      </c>
      <c r="V640">
        <v>754</v>
      </c>
      <c r="W640">
        <v>-1.1399999999999999</v>
      </c>
      <c r="X640" s="130"/>
    </row>
    <row r="641" spans="1:24" x14ac:dyDescent="0.3">
      <c r="A641" s="130" t="s">
        <v>204</v>
      </c>
      <c r="B641">
        <v>639</v>
      </c>
      <c r="C641" s="130" t="s">
        <v>898</v>
      </c>
      <c r="D641" s="130" t="s">
        <v>365</v>
      </c>
      <c r="E641">
        <v>0.26</v>
      </c>
      <c r="F641">
        <v>4</v>
      </c>
      <c r="G641">
        <v>1233300</v>
      </c>
      <c r="H641">
        <v>313</v>
      </c>
      <c r="I641">
        <v>4375</v>
      </c>
      <c r="J641">
        <v>57.09</v>
      </c>
      <c r="K641" s="130" t="s">
        <v>1006</v>
      </c>
      <c r="L641">
        <v>0.18</v>
      </c>
      <c r="M641" s="130"/>
      <c r="N641">
        <v>0</v>
      </c>
      <c r="O641">
        <v>3.74</v>
      </c>
      <c r="P641">
        <v>5.54</v>
      </c>
      <c r="Q641">
        <v>-126.17</v>
      </c>
      <c r="R641" s="130"/>
      <c r="S641">
        <v>11.81</v>
      </c>
      <c r="T641" s="130"/>
      <c r="U641">
        <v>938</v>
      </c>
      <c r="V641">
        <v>969</v>
      </c>
      <c r="W641">
        <v>-0.39</v>
      </c>
      <c r="X641" s="130"/>
    </row>
    <row r="642" spans="1:24" x14ac:dyDescent="0.3">
      <c r="A642" s="130" t="s">
        <v>2931</v>
      </c>
      <c r="B642">
        <v>640</v>
      </c>
      <c r="C642" s="130" t="s">
        <v>892</v>
      </c>
      <c r="D642" s="130" t="s">
        <v>6</v>
      </c>
      <c r="E642">
        <v>14.8</v>
      </c>
      <c r="F642">
        <v>0.68</v>
      </c>
      <c r="G642">
        <v>3598000</v>
      </c>
      <c r="H642">
        <v>52908</v>
      </c>
      <c r="I642">
        <v>0</v>
      </c>
      <c r="K642" s="130" t="s">
        <v>908</v>
      </c>
      <c r="M642" s="130" t="s">
        <v>908</v>
      </c>
      <c r="N642">
        <v>0</v>
      </c>
      <c r="O642">
        <v>9.81</v>
      </c>
      <c r="P642">
        <v>27.48</v>
      </c>
      <c r="Q642">
        <v>4.63</v>
      </c>
      <c r="R642" s="130" t="s">
        <v>908</v>
      </c>
      <c r="S642">
        <v>31.22</v>
      </c>
      <c r="T642" s="130"/>
      <c r="X642" s="130"/>
    </row>
    <row r="643" spans="1:24" x14ac:dyDescent="0.3">
      <c r="A643" s="130" t="s">
        <v>203</v>
      </c>
      <c r="B643">
        <v>641</v>
      </c>
      <c r="C643" s="130" t="s">
        <v>889</v>
      </c>
      <c r="D643" s="130" t="s">
        <v>6</v>
      </c>
      <c r="E643">
        <v>212</v>
      </c>
      <c r="F643">
        <v>0</v>
      </c>
      <c r="G643">
        <v>3500</v>
      </c>
      <c r="H643">
        <v>739</v>
      </c>
      <c r="I643">
        <v>69897</v>
      </c>
      <c r="J643">
        <v>19.09</v>
      </c>
      <c r="K643" s="130" t="s">
        <v>2135</v>
      </c>
      <c r="M643" s="130" t="s">
        <v>2105</v>
      </c>
      <c r="N643">
        <v>11.11</v>
      </c>
      <c r="O643">
        <v>13.49</v>
      </c>
      <c r="P643">
        <v>14.01</v>
      </c>
      <c r="Q643">
        <v>19.350000000000001</v>
      </c>
      <c r="R643" s="130" t="s">
        <v>3236</v>
      </c>
      <c r="S643">
        <v>24.52</v>
      </c>
      <c r="T643" s="130"/>
      <c r="U643">
        <v>492</v>
      </c>
      <c r="V643">
        <v>389</v>
      </c>
      <c r="W643">
        <v>1.0900000000000001</v>
      </c>
      <c r="X643" s="130"/>
    </row>
    <row r="644" spans="1:24" x14ac:dyDescent="0.3">
      <c r="A644" s="130" t="s">
        <v>856</v>
      </c>
      <c r="B644">
        <v>642</v>
      </c>
      <c r="C644" s="130" t="s">
        <v>898</v>
      </c>
      <c r="D644" s="130" t="s">
        <v>6</v>
      </c>
      <c r="E644">
        <v>24.6</v>
      </c>
      <c r="F644">
        <v>-2.57</v>
      </c>
      <c r="G644">
        <v>28700</v>
      </c>
      <c r="H644">
        <v>708</v>
      </c>
      <c r="I644">
        <v>18502</v>
      </c>
      <c r="K644" s="130" t="s">
        <v>890</v>
      </c>
      <c r="M644" s="130"/>
      <c r="N644">
        <v>0</v>
      </c>
      <c r="O644">
        <v>-0.4</v>
      </c>
      <c r="P644">
        <v>-1</v>
      </c>
      <c r="Q644">
        <v>-0.82</v>
      </c>
      <c r="R644" s="130" t="s">
        <v>2267</v>
      </c>
      <c r="S644">
        <v>19.16</v>
      </c>
      <c r="T644" s="130"/>
      <c r="X644" s="130"/>
    </row>
    <row r="645" spans="1:24" x14ac:dyDescent="0.3">
      <c r="A645" s="130" t="s">
        <v>202</v>
      </c>
      <c r="B645">
        <v>643</v>
      </c>
      <c r="C645" s="130" t="s">
        <v>889</v>
      </c>
      <c r="D645" s="130" t="s">
        <v>6</v>
      </c>
      <c r="E645">
        <v>0.39</v>
      </c>
      <c r="F645">
        <v>0</v>
      </c>
      <c r="G645">
        <v>39395200</v>
      </c>
      <c r="H645">
        <v>15262</v>
      </c>
      <c r="I645">
        <v>1841</v>
      </c>
      <c r="J645">
        <v>27.42</v>
      </c>
      <c r="K645" s="130" t="s">
        <v>1029</v>
      </c>
      <c r="M645" s="130"/>
      <c r="N645">
        <v>0.01</v>
      </c>
      <c r="O645">
        <v>3.37</v>
      </c>
      <c r="P645">
        <v>3.34</v>
      </c>
      <c r="Q645">
        <v>4.45</v>
      </c>
      <c r="R645" s="130"/>
      <c r="S645">
        <v>60.53</v>
      </c>
      <c r="T645" s="130"/>
      <c r="U645">
        <v>867</v>
      </c>
      <c r="V645">
        <v>841</v>
      </c>
      <c r="W645">
        <v>-0.01</v>
      </c>
      <c r="X645" s="130"/>
    </row>
    <row r="646" spans="1:24" x14ac:dyDescent="0.3">
      <c r="A646" s="130" t="s">
        <v>201</v>
      </c>
      <c r="B646">
        <v>644</v>
      </c>
      <c r="C646" s="130" t="s">
        <v>889</v>
      </c>
      <c r="D646" s="130" t="s">
        <v>6</v>
      </c>
      <c r="E646">
        <v>3.14</v>
      </c>
      <c r="F646">
        <v>6.8</v>
      </c>
      <c r="G646">
        <v>50468900</v>
      </c>
      <c r="H646">
        <v>155637</v>
      </c>
      <c r="I646">
        <v>3030</v>
      </c>
      <c r="J646">
        <v>49.49</v>
      </c>
      <c r="K646" s="130" t="s">
        <v>2155</v>
      </c>
      <c r="M646" s="130"/>
      <c r="N646">
        <v>0.06</v>
      </c>
      <c r="O646">
        <v>4.97</v>
      </c>
      <c r="P646">
        <v>4.9400000000000004</v>
      </c>
      <c r="Q646">
        <v>63.96</v>
      </c>
      <c r="R646" s="130"/>
      <c r="S646">
        <v>49.87</v>
      </c>
      <c r="T646" s="130"/>
      <c r="U646">
        <v>942</v>
      </c>
      <c r="V646">
        <v>892</v>
      </c>
      <c r="W646">
        <v>-0.4</v>
      </c>
      <c r="X646" s="130"/>
    </row>
    <row r="647" spans="1:24" x14ac:dyDescent="0.3">
      <c r="A647" s="130" t="s">
        <v>200</v>
      </c>
      <c r="B647">
        <v>645</v>
      </c>
      <c r="C647" s="130" t="s">
        <v>889</v>
      </c>
      <c r="D647" s="130" t="s">
        <v>235</v>
      </c>
      <c r="E647">
        <v>3.32</v>
      </c>
      <c r="F647">
        <v>0</v>
      </c>
      <c r="G647">
        <v>0</v>
      </c>
      <c r="H647">
        <v>0</v>
      </c>
      <c r="I647">
        <v>7247</v>
      </c>
      <c r="K647" s="130"/>
      <c r="L647">
        <v>-2.62</v>
      </c>
      <c r="M647" s="130"/>
      <c r="N647">
        <v>0</v>
      </c>
      <c r="O647">
        <v>-13.57</v>
      </c>
      <c r="Q647">
        <v>65.06</v>
      </c>
      <c r="R647" s="130"/>
      <c r="S647">
        <v>52.14</v>
      </c>
      <c r="T647" s="130"/>
      <c r="X647" s="130"/>
    </row>
    <row r="648" spans="1:24" x14ac:dyDescent="0.3">
      <c r="A648" s="130" t="s">
        <v>198</v>
      </c>
      <c r="B648">
        <v>646</v>
      </c>
      <c r="C648" s="130" t="s">
        <v>889</v>
      </c>
      <c r="D648" s="130" t="s">
        <v>6</v>
      </c>
      <c r="E648">
        <v>1.35</v>
      </c>
      <c r="F648">
        <v>-1.46</v>
      </c>
      <c r="G648">
        <v>42300</v>
      </c>
      <c r="H648">
        <v>58</v>
      </c>
      <c r="I648">
        <v>342</v>
      </c>
      <c r="K648" s="130" t="s">
        <v>1010</v>
      </c>
      <c r="M648" s="130"/>
      <c r="N648">
        <v>0</v>
      </c>
      <c r="O648">
        <v>-0.88</v>
      </c>
      <c r="P648">
        <v>-3.44</v>
      </c>
      <c r="Q648">
        <v>-4.62</v>
      </c>
      <c r="R648" s="130"/>
      <c r="S648">
        <v>31.03</v>
      </c>
      <c r="T648" s="130"/>
      <c r="X648" s="130"/>
    </row>
    <row r="649" spans="1:24" x14ac:dyDescent="0.3">
      <c r="A649" s="130" t="s">
        <v>197</v>
      </c>
      <c r="B649">
        <v>647</v>
      </c>
      <c r="C649" s="130" t="s">
        <v>889</v>
      </c>
      <c r="D649" s="130" t="s">
        <v>6</v>
      </c>
      <c r="E649">
        <v>4.54</v>
      </c>
      <c r="F649">
        <v>1.79</v>
      </c>
      <c r="G649">
        <v>32011800</v>
      </c>
      <c r="H649">
        <v>145381</v>
      </c>
      <c r="I649">
        <v>25710</v>
      </c>
      <c r="J649">
        <v>14.82</v>
      </c>
      <c r="K649" s="130" t="s">
        <v>2291</v>
      </c>
      <c r="M649" s="130" t="s">
        <v>976</v>
      </c>
      <c r="N649">
        <v>0.31</v>
      </c>
      <c r="O649">
        <v>6.33</v>
      </c>
      <c r="P649">
        <v>17.739999999999998</v>
      </c>
      <c r="Q649">
        <v>39.659999999999997</v>
      </c>
      <c r="R649" s="130" t="s">
        <v>3312</v>
      </c>
      <c r="S649">
        <v>30.84</v>
      </c>
      <c r="T649" s="130"/>
      <c r="U649">
        <v>346</v>
      </c>
      <c r="V649">
        <v>539</v>
      </c>
      <c r="W649">
        <v>0.53</v>
      </c>
      <c r="X649" s="130"/>
    </row>
    <row r="650" spans="1:24" x14ac:dyDescent="0.3">
      <c r="A650" s="130" t="s">
        <v>196</v>
      </c>
      <c r="B650">
        <v>648</v>
      </c>
      <c r="C650" s="130" t="s">
        <v>889</v>
      </c>
      <c r="D650" s="130" t="s">
        <v>6</v>
      </c>
      <c r="E650">
        <v>10.7</v>
      </c>
      <c r="F650">
        <v>0</v>
      </c>
      <c r="G650">
        <v>5220600</v>
      </c>
      <c r="H650">
        <v>55956</v>
      </c>
      <c r="I650">
        <v>11728</v>
      </c>
      <c r="K650" s="130" t="s">
        <v>982</v>
      </c>
      <c r="M650" s="130" t="s">
        <v>933</v>
      </c>
      <c r="N650">
        <v>0</v>
      </c>
      <c r="O650">
        <v>1.1100000000000001</v>
      </c>
      <c r="P650">
        <v>-0.37</v>
      </c>
      <c r="Q650">
        <v>8.07</v>
      </c>
      <c r="R650" s="130" t="s">
        <v>989</v>
      </c>
      <c r="S650">
        <v>58.86</v>
      </c>
      <c r="T650" s="130"/>
      <c r="X650" s="130"/>
    </row>
    <row r="651" spans="1:24" x14ac:dyDescent="0.3">
      <c r="A651" s="130" t="s">
        <v>195</v>
      </c>
      <c r="B651">
        <v>649</v>
      </c>
      <c r="C651" s="130" t="s">
        <v>889</v>
      </c>
      <c r="D651" s="130" t="s">
        <v>6</v>
      </c>
      <c r="E651">
        <v>2.54</v>
      </c>
      <c r="F651">
        <v>0.79</v>
      </c>
      <c r="G651">
        <v>617200</v>
      </c>
      <c r="H651">
        <v>1577</v>
      </c>
      <c r="I651">
        <v>2799</v>
      </c>
      <c r="J651">
        <v>3.25</v>
      </c>
      <c r="K651" s="130" t="s">
        <v>917</v>
      </c>
      <c r="M651" s="130" t="s">
        <v>933</v>
      </c>
      <c r="N651">
        <v>0.81</v>
      </c>
      <c r="O651">
        <v>20.77</v>
      </c>
      <c r="P651">
        <v>46.34</v>
      </c>
      <c r="Q651">
        <v>7.71</v>
      </c>
      <c r="R651" s="130" t="s">
        <v>1061</v>
      </c>
      <c r="S651">
        <v>28.99</v>
      </c>
      <c r="T651" s="130"/>
      <c r="U651">
        <v>26</v>
      </c>
      <c r="V651">
        <v>60</v>
      </c>
      <c r="W651">
        <v>-0.02</v>
      </c>
      <c r="X651" s="130"/>
    </row>
    <row r="652" spans="1:24" x14ac:dyDescent="0.3">
      <c r="A652" s="130" t="s">
        <v>194</v>
      </c>
      <c r="B652">
        <v>650</v>
      </c>
      <c r="C652" s="130" t="s">
        <v>889</v>
      </c>
      <c r="D652" s="130" t="s">
        <v>6</v>
      </c>
      <c r="E652">
        <v>37.75</v>
      </c>
      <c r="F652">
        <v>0</v>
      </c>
      <c r="G652">
        <v>1628800</v>
      </c>
      <c r="H652">
        <v>61250</v>
      </c>
      <c r="I652">
        <v>32053</v>
      </c>
      <c r="J652">
        <v>43.51</v>
      </c>
      <c r="K652" s="130" t="s">
        <v>2877</v>
      </c>
      <c r="M652" s="130" t="s">
        <v>957</v>
      </c>
      <c r="N652">
        <v>0.87</v>
      </c>
      <c r="O652">
        <v>5.25</v>
      </c>
      <c r="P652">
        <v>9</v>
      </c>
      <c r="Q652">
        <v>9.2100000000000009</v>
      </c>
      <c r="R652" s="130" t="s">
        <v>992</v>
      </c>
      <c r="S652">
        <v>49.07</v>
      </c>
      <c r="T652" s="130"/>
      <c r="U652">
        <v>795</v>
      </c>
      <c r="V652">
        <v>852</v>
      </c>
      <c r="W652">
        <v>-20.61</v>
      </c>
      <c r="X652" s="130"/>
    </row>
    <row r="653" spans="1:24" x14ac:dyDescent="0.3">
      <c r="A653" s="130" t="s">
        <v>193</v>
      </c>
      <c r="B653">
        <v>651</v>
      </c>
      <c r="C653" s="130" t="s">
        <v>898</v>
      </c>
      <c r="D653" s="130" t="s">
        <v>6</v>
      </c>
      <c r="E653">
        <v>31.75</v>
      </c>
      <c r="F653">
        <v>0.79</v>
      </c>
      <c r="G653">
        <v>10300</v>
      </c>
      <c r="H653">
        <v>324</v>
      </c>
      <c r="I653">
        <v>2857</v>
      </c>
      <c r="J653">
        <v>8.2100000000000009</v>
      </c>
      <c r="K653" s="130" t="s">
        <v>2160</v>
      </c>
      <c r="L653">
        <v>0.25</v>
      </c>
      <c r="M653" s="130" t="s">
        <v>900</v>
      </c>
      <c r="N653">
        <v>3.9</v>
      </c>
      <c r="O653">
        <v>16.23</v>
      </c>
      <c r="P653">
        <v>17.149999999999999</v>
      </c>
      <c r="Q653">
        <v>9.15</v>
      </c>
      <c r="R653" s="130" t="s">
        <v>2265</v>
      </c>
      <c r="S653">
        <v>30.85</v>
      </c>
      <c r="T653" s="130"/>
      <c r="U653">
        <v>219</v>
      </c>
      <c r="V653">
        <v>144</v>
      </c>
      <c r="W653">
        <v>0.82</v>
      </c>
      <c r="X653" s="130"/>
    </row>
    <row r="654" spans="1:24" x14ac:dyDescent="0.3">
      <c r="A654" s="130" t="s">
        <v>192</v>
      </c>
      <c r="B654">
        <v>652</v>
      </c>
      <c r="C654" s="130" t="s">
        <v>889</v>
      </c>
      <c r="D654" s="130" t="s">
        <v>6</v>
      </c>
      <c r="E654">
        <v>0.46</v>
      </c>
      <c r="F654">
        <v>0</v>
      </c>
      <c r="G654">
        <v>0</v>
      </c>
      <c r="H654">
        <v>0</v>
      </c>
      <c r="I654">
        <v>348</v>
      </c>
      <c r="K654" s="130"/>
      <c r="L654">
        <v>0.18</v>
      </c>
      <c r="M654" s="130"/>
      <c r="N654">
        <v>0</v>
      </c>
      <c r="O654">
        <v>13.12</v>
      </c>
      <c r="P654">
        <v>12.36</v>
      </c>
      <c r="Q654">
        <v>177.76</v>
      </c>
      <c r="R654" s="130"/>
      <c r="S654">
        <v>53.48</v>
      </c>
      <c r="T654" s="130"/>
      <c r="X654" s="130"/>
    </row>
    <row r="655" spans="1:24" x14ac:dyDescent="0.3">
      <c r="A655" s="130" t="s">
        <v>191</v>
      </c>
      <c r="B655">
        <v>653</v>
      </c>
      <c r="C655" s="130" t="s">
        <v>898</v>
      </c>
      <c r="D655" s="130" t="s">
        <v>6</v>
      </c>
      <c r="E655">
        <v>1.27</v>
      </c>
      <c r="F655">
        <v>0.79</v>
      </c>
      <c r="G655">
        <v>2827800</v>
      </c>
      <c r="H655">
        <v>3571</v>
      </c>
      <c r="I655">
        <v>432</v>
      </c>
      <c r="K655" s="130" t="s">
        <v>907</v>
      </c>
      <c r="M655" s="130"/>
      <c r="N655">
        <v>0</v>
      </c>
      <c r="O655">
        <v>-0.28000000000000003</v>
      </c>
      <c r="P655">
        <v>-1.57</v>
      </c>
      <c r="Q655">
        <v>-3.1</v>
      </c>
      <c r="R655" s="130"/>
      <c r="S655">
        <v>37.01</v>
      </c>
      <c r="T655" s="130"/>
      <c r="X655" s="130"/>
    </row>
    <row r="656" spans="1:24" x14ac:dyDescent="0.3">
      <c r="A656" s="130" t="s">
        <v>190</v>
      </c>
      <c r="B656">
        <v>654</v>
      </c>
      <c r="C656" s="130" t="s">
        <v>889</v>
      </c>
      <c r="D656" s="130" t="s">
        <v>6</v>
      </c>
      <c r="E656">
        <v>1.34</v>
      </c>
      <c r="F656">
        <v>6.35</v>
      </c>
      <c r="G656">
        <v>152432200</v>
      </c>
      <c r="H656">
        <v>205944</v>
      </c>
      <c r="I656">
        <v>5648</v>
      </c>
      <c r="K656" s="130" t="s">
        <v>1046</v>
      </c>
      <c r="M656" s="130" t="s">
        <v>906</v>
      </c>
      <c r="N656">
        <v>0</v>
      </c>
      <c r="O656">
        <v>-2.73</v>
      </c>
      <c r="P656">
        <v>-4.45</v>
      </c>
      <c r="Q656">
        <v>-6.14</v>
      </c>
      <c r="R656" s="130" t="s">
        <v>2157</v>
      </c>
      <c r="S656">
        <v>50.56</v>
      </c>
      <c r="T656" s="130"/>
      <c r="X656" s="130"/>
    </row>
    <row r="657" spans="1:24" x14ac:dyDescent="0.3">
      <c r="A657" s="130" t="s">
        <v>189</v>
      </c>
      <c r="B657">
        <v>655</v>
      </c>
      <c r="C657" s="130" t="s">
        <v>889</v>
      </c>
      <c r="D657" s="130" t="s">
        <v>6</v>
      </c>
      <c r="E657">
        <v>5.0999999999999996</v>
      </c>
      <c r="F657">
        <v>19.16</v>
      </c>
      <c r="G657">
        <v>68370300</v>
      </c>
      <c r="H657">
        <v>337449</v>
      </c>
      <c r="I657">
        <v>3060</v>
      </c>
      <c r="J657">
        <v>22.26</v>
      </c>
      <c r="K657" s="130" t="s">
        <v>2295</v>
      </c>
      <c r="M657" s="130"/>
      <c r="N657">
        <v>0.22</v>
      </c>
      <c r="O657">
        <v>6.1</v>
      </c>
      <c r="P657">
        <v>9.7899999999999991</v>
      </c>
      <c r="Q657">
        <v>4.1500000000000004</v>
      </c>
      <c r="R657" s="130" t="s">
        <v>1066</v>
      </c>
      <c r="S657">
        <v>88.41</v>
      </c>
      <c r="T657" s="130"/>
      <c r="U657">
        <v>627</v>
      </c>
      <c r="V657">
        <v>655</v>
      </c>
      <c r="W657">
        <v>-1.34</v>
      </c>
      <c r="X657" s="130"/>
    </row>
    <row r="658" spans="1:24" x14ac:dyDescent="0.3">
      <c r="A658" s="130" t="s">
        <v>857</v>
      </c>
      <c r="B658">
        <v>656</v>
      </c>
      <c r="C658" s="130" t="s">
        <v>898</v>
      </c>
      <c r="D658" s="130" t="s">
        <v>6</v>
      </c>
      <c r="E658">
        <v>37.5</v>
      </c>
      <c r="F658">
        <v>1.35</v>
      </c>
      <c r="G658">
        <v>5633800</v>
      </c>
      <c r="H658">
        <v>210492</v>
      </c>
      <c r="I658">
        <v>86962</v>
      </c>
      <c r="J658">
        <v>28.25</v>
      </c>
      <c r="K658" s="130" t="s">
        <v>1053</v>
      </c>
      <c r="M658" s="130"/>
      <c r="N658">
        <v>1.29</v>
      </c>
      <c r="O658">
        <v>8.65</v>
      </c>
      <c r="P658">
        <v>18.3</v>
      </c>
      <c r="Q658">
        <v>27.21</v>
      </c>
      <c r="R658" s="130"/>
      <c r="S658">
        <v>44.53</v>
      </c>
      <c r="T658" s="130"/>
      <c r="U658">
        <v>517</v>
      </c>
      <c r="V658">
        <v>621</v>
      </c>
      <c r="X658" s="130"/>
    </row>
    <row r="659" spans="1:24" x14ac:dyDescent="0.3">
      <c r="A659" s="130" t="s">
        <v>188</v>
      </c>
      <c r="B659">
        <v>657</v>
      </c>
      <c r="C659" s="130" t="s">
        <v>898</v>
      </c>
      <c r="D659" s="130" t="s">
        <v>6</v>
      </c>
      <c r="E659">
        <v>2.2799999999999998</v>
      </c>
      <c r="F659">
        <v>3.64</v>
      </c>
      <c r="G659">
        <v>111600</v>
      </c>
      <c r="H659">
        <v>250</v>
      </c>
      <c r="I659">
        <v>1049</v>
      </c>
      <c r="J659">
        <v>47.58</v>
      </c>
      <c r="K659" s="130" t="s">
        <v>2094</v>
      </c>
      <c r="M659" s="130" t="s">
        <v>1058</v>
      </c>
      <c r="N659">
        <v>0.05</v>
      </c>
      <c r="O659">
        <v>3.76</v>
      </c>
      <c r="P659">
        <v>3.66</v>
      </c>
      <c r="Q659">
        <v>4.3</v>
      </c>
      <c r="R659" s="130" t="s">
        <v>2888</v>
      </c>
      <c r="S659">
        <v>27.6</v>
      </c>
      <c r="T659" s="130"/>
      <c r="U659">
        <v>970</v>
      </c>
      <c r="V659">
        <v>944</v>
      </c>
      <c r="W659">
        <v>-4.3099999999999996</v>
      </c>
      <c r="X659" s="130"/>
    </row>
    <row r="660" spans="1:24" x14ac:dyDescent="0.3">
      <c r="A660" s="130" t="s">
        <v>187</v>
      </c>
      <c r="B660">
        <v>658</v>
      </c>
      <c r="C660" s="130" t="s">
        <v>889</v>
      </c>
      <c r="D660" s="130" t="s">
        <v>6</v>
      </c>
      <c r="E660">
        <v>9.15</v>
      </c>
      <c r="F660">
        <v>-0.54</v>
      </c>
      <c r="G660">
        <v>366700</v>
      </c>
      <c r="H660">
        <v>3354</v>
      </c>
      <c r="I660">
        <v>4416</v>
      </c>
      <c r="J660">
        <v>10.58</v>
      </c>
      <c r="K660" s="130" t="s">
        <v>1087</v>
      </c>
      <c r="M660" s="130" t="s">
        <v>943</v>
      </c>
      <c r="N660">
        <v>0.89</v>
      </c>
      <c r="O660">
        <v>7.03</v>
      </c>
      <c r="P660">
        <v>10.09</v>
      </c>
      <c r="Q660">
        <v>16.64</v>
      </c>
      <c r="R660" s="130" t="s">
        <v>3313</v>
      </c>
      <c r="S660">
        <v>49.26</v>
      </c>
      <c r="T660" s="130"/>
      <c r="U660">
        <v>402</v>
      </c>
      <c r="V660">
        <v>404</v>
      </c>
      <c r="W660">
        <v>-0.04</v>
      </c>
      <c r="X660" s="130"/>
    </row>
    <row r="661" spans="1:24" x14ac:dyDescent="0.3">
      <c r="A661" s="130" t="s">
        <v>2933</v>
      </c>
      <c r="B661">
        <v>659</v>
      </c>
      <c r="C661" s="130" t="s">
        <v>898</v>
      </c>
      <c r="D661" s="130" t="s">
        <v>6</v>
      </c>
      <c r="E661">
        <v>67.75</v>
      </c>
      <c r="F661">
        <v>-22.57</v>
      </c>
      <c r="G661">
        <v>19693000</v>
      </c>
      <c r="H661">
        <v>1488357</v>
      </c>
      <c r="I661">
        <v>40263</v>
      </c>
      <c r="J661">
        <v>19.12</v>
      </c>
      <c r="K661" s="130" t="s">
        <v>2279</v>
      </c>
      <c r="M661" s="130"/>
      <c r="N661">
        <v>3.61</v>
      </c>
      <c r="O661">
        <v>5.77</v>
      </c>
      <c r="P661">
        <v>23.34</v>
      </c>
      <c r="Q661">
        <v>15.91</v>
      </c>
      <c r="R661" s="130"/>
      <c r="S661">
        <v>54.08</v>
      </c>
      <c r="T661" s="130"/>
      <c r="U661">
        <v>357</v>
      </c>
      <c r="V661">
        <v>632</v>
      </c>
      <c r="X661" s="130"/>
    </row>
    <row r="662" spans="1:24" x14ac:dyDescent="0.3">
      <c r="A662" s="130" t="s">
        <v>186</v>
      </c>
      <c r="B662">
        <v>660</v>
      </c>
      <c r="C662" s="130" t="s">
        <v>889</v>
      </c>
      <c r="D662" s="130" t="s">
        <v>6</v>
      </c>
      <c r="E662">
        <v>98</v>
      </c>
      <c r="F662">
        <v>0.51</v>
      </c>
      <c r="G662">
        <v>4131900</v>
      </c>
      <c r="H662">
        <v>405679</v>
      </c>
      <c r="I662">
        <v>78463</v>
      </c>
      <c r="J662">
        <v>11.87</v>
      </c>
      <c r="K662" s="130" t="s">
        <v>991</v>
      </c>
      <c r="M662" s="130" t="s">
        <v>1054</v>
      </c>
      <c r="N662">
        <v>8.2799999999999994</v>
      </c>
      <c r="O662">
        <v>4.17</v>
      </c>
      <c r="P662">
        <v>17.16</v>
      </c>
      <c r="Q662">
        <v>31.69</v>
      </c>
      <c r="R662" s="130" t="s">
        <v>2531</v>
      </c>
      <c r="S662">
        <v>75.180000000000007</v>
      </c>
      <c r="T662" s="130"/>
      <c r="U662">
        <v>299</v>
      </c>
      <c r="V662">
        <v>600</v>
      </c>
      <c r="W662">
        <v>0.81</v>
      </c>
      <c r="X662" s="130"/>
    </row>
    <row r="663" spans="1:24" x14ac:dyDescent="0.3">
      <c r="A663" s="130" t="s">
        <v>185</v>
      </c>
      <c r="B663">
        <v>661</v>
      </c>
      <c r="C663" s="130" t="s">
        <v>889</v>
      </c>
      <c r="D663" s="130" t="s">
        <v>6</v>
      </c>
      <c r="E663">
        <v>2.3199999999999998</v>
      </c>
      <c r="F663">
        <v>-2.52</v>
      </c>
      <c r="G663">
        <v>589800</v>
      </c>
      <c r="H663">
        <v>1380</v>
      </c>
      <c r="I663">
        <v>1683</v>
      </c>
      <c r="K663" s="130" t="s">
        <v>1092</v>
      </c>
      <c r="L663">
        <v>0.96</v>
      </c>
      <c r="M663" s="130"/>
      <c r="N663">
        <v>0</v>
      </c>
      <c r="O663">
        <v>-10.11</v>
      </c>
      <c r="P663">
        <v>-17.36</v>
      </c>
      <c r="Q663">
        <v>-755.93</v>
      </c>
      <c r="R663" s="130"/>
      <c r="S663">
        <v>33.19</v>
      </c>
      <c r="T663" s="130"/>
      <c r="X663" s="130"/>
    </row>
    <row r="664" spans="1:24" x14ac:dyDescent="0.3">
      <c r="A664" s="130" t="s">
        <v>184</v>
      </c>
      <c r="B664">
        <v>662</v>
      </c>
      <c r="C664" s="130" t="s">
        <v>889</v>
      </c>
      <c r="D664" s="130" t="s">
        <v>6</v>
      </c>
      <c r="E664">
        <v>9.6</v>
      </c>
      <c r="F664">
        <v>4.3499999999999996</v>
      </c>
      <c r="G664">
        <v>882100</v>
      </c>
      <c r="H664">
        <v>8279</v>
      </c>
      <c r="I664">
        <v>4800</v>
      </c>
      <c r="J664">
        <v>10.44</v>
      </c>
      <c r="K664" s="130" t="s">
        <v>945</v>
      </c>
      <c r="M664" s="130" t="s">
        <v>1081</v>
      </c>
      <c r="N664">
        <v>0.92</v>
      </c>
      <c r="O664">
        <v>9.23</v>
      </c>
      <c r="P664">
        <v>8.56</v>
      </c>
      <c r="Q664">
        <v>23</v>
      </c>
      <c r="R664" s="130" t="s">
        <v>2871</v>
      </c>
      <c r="S664">
        <v>24.48</v>
      </c>
      <c r="T664" s="130"/>
      <c r="U664">
        <v>459</v>
      </c>
      <c r="V664">
        <v>330</v>
      </c>
      <c r="W664">
        <v>1.66</v>
      </c>
      <c r="X664" s="130"/>
    </row>
    <row r="665" spans="1:24" x14ac:dyDescent="0.3">
      <c r="A665" s="130" t="s">
        <v>183</v>
      </c>
      <c r="B665">
        <v>663</v>
      </c>
      <c r="C665" s="130" t="s">
        <v>889</v>
      </c>
      <c r="D665" s="130" t="s">
        <v>6</v>
      </c>
      <c r="E665">
        <v>7.6</v>
      </c>
      <c r="F665">
        <v>-1.3</v>
      </c>
      <c r="G665">
        <v>4101200</v>
      </c>
      <c r="H665">
        <v>31358</v>
      </c>
      <c r="I665">
        <v>10488</v>
      </c>
      <c r="J665">
        <v>136.52000000000001</v>
      </c>
      <c r="K665" s="130" t="s">
        <v>2875</v>
      </c>
      <c r="M665" s="130" t="s">
        <v>888</v>
      </c>
      <c r="N665">
        <v>0.06</v>
      </c>
      <c r="O665">
        <v>2.7</v>
      </c>
      <c r="P665">
        <v>3.88</v>
      </c>
      <c r="Q665">
        <v>3.79</v>
      </c>
      <c r="R665" s="130" t="s">
        <v>2138</v>
      </c>
      <c r="S665">
        <v>42.17</v>
      </c>
      <c r="T665" s="130"/>
      <c r="U665">
        <v>1036</v>
      </c>
      <c r="V665">
        <v>1060</v>
      </c>
      <c r="W665">
        <v>18.2</v>
      </c>
      <c r="X665" s="130"/>
    </row>
    <row r="666" spans="1:24" x14ac:dyDescent="0.3">
      <c r="A666" s="130" t="s">
        <v>182</v>
      </c>
      <c r="B666">
        <v>664</v>
      </c>
      <c r="C666" s="130" t="s">
        <v>889</v>
      </c>
      <c r="D666" s="130" t="s">
        <v>6</v>
      </c>
      <c r="E666">
        <v>15.5</v>
      </c>
      <c r="F666">
        <v>-1.9</v>
      </c>
      <c r="G666">
        <v>3173100</v>
      </c>
      <c r="H666">
        <v>49560</v>
      </c>
      <c r="I666">
        <v>7165</v>
      </c>
      <c r="J666">
        <v>6.44</v>
      </c>
      <c r="K666" s="130" t="s">
        <v>3190</v>
      </c>
      <c r="M666" s="130" t="s">
        <v>913</v>
      </c>
      <c r="N666">
        <v>2.48</v>
      </c>
      <c r="O666">
        <v>23.19</v>
      </c>
      <c r="P666">
        <v>36.89</v>
      </c>
      <c r="Q666">
        <v>77.72</v>
      </c>
      <c r="R666" s="130" t="s">
        <v>1080</v>
      </c>
      <c r="S666">
        <v>58.85</v>
      </c>
      <c r="T666" s="130"/>
      <c r="U666">
        <v>65</v>
      </c>
      <c r="V666">
        <v>70</v>
      </c>
      <c r="W666">
        <v>0.75</v>
      </c>
      <c r="X666" s="130"/>
    </row>
    <row r="667" spans="1:24" x14ac:dyDescent="0.3">
      <c r="A667" s="130" t="s">
        <v>181</v>
      </c>
      <c r="B667">
        <v>665</v>
      </c>
      <c r="C667" s="130" t="s">
        <v>889</v>
      </c>
      <c r="D667" s="130" t="s">
        <v>6</v>
      </c>
      <c r="E667">
        <v>1.84</v>
      </c>
      <c r="F667">
        <v>-1.6</v>
      </c>
      <c r="G667">
        <v>243200</v>
      </c>
      <c r="H667">
        <v>450</v>
      </c>
      <c r="I667">
        <v>438</v>
      </c>
      <c r="K667" s="130" t="s">
        <v>1027</v>
      </c>
      <c r="L667">
        <v>1.66</v>
      </c>
      <c r="M667" s="130"/>
      <c r="N667">
        <v>0</v>
      </c>
      <c r="O667">
        <v>2.76</v>
      </c>
      <c r="P667">
        <v>-0.49</v>
      </c>
      <c r="Q667">
        <v>0.3</v>
      </c>
      <c r="R667" s="130"/>
      <c r="S667">
        <v>43.12</v>
      </c>
      <c r="T667" s="130"/>
      <c r="X667" s="130"/>
    </row>
    <row r="668" spans="1:24" x14ac:dyDescent="0.3">
      <c r="A668" s="130" t="s">
        <v>180</v>
      </c>
      <c r="B668">
        <v>666</v>
      </c>
      <c r="C668" s="130" t="s">
        <v>889</v>
      </c>
      <c r="D668" s="130" t="s">
        <v>6</v>
      </c>
      <c r="E668">
        <v>3.78</v>
      </c>
      <c r="F668">
        <v>2.16</v>
      </c>
      <c r="G668">
        <v>10569500</v>
      </c>
      <c r="H668">
        <v>40169</v>
      </c>
      <c r="I668">
        <v>1164</v>
      </c>
      <c r="J668">
        <v>33.07</v>
      </c>
      <c r="K668" s="130" t="s">
        <v>2293</v>
      </c>
      <c r="M668" s="130" t="s">
        <v>913</v>
      </c>
      <c r="N668">
        <v>0.11</v>
      </c>
      <c r="O668">
        <v>6.99</v>
      </c>
      <c r="P668">
        <v>7.86</v>
      </c>
      <c r="Q668">
        <v>4.47</v>
      </c>
      <c r="R668" s="130" t="s">
        <v>910</v>
      </c>
      <c r="S668">
        <v>39.450000000000003</v>
      </c>
      <c r="T668" s="130"/>
      <c r="U668">
        <v>786</v>
      </c>
      <c r="V668">
        <v>719</v>
      </c>
      <c r="W668">
        <v>1.08</v>
      </c>
      <c r="X668" s="130"/>
    </row>
    <row r="669" spans="1:24" x14ac:dyDescent="0.3">
      <c r="A669" s="130" t="s">
        <v>179</v>
      </c>
      <c r="B669">
        <v>667</v>
      </c>
      <c r="C669" s="130" t="s">
        <v>889</v>
      </c>
      <c r="D669" s="130" t="s">
        <v>6</v>
      </c>
      <c r="E669">
        <v>1.32</v>
      </c>
      <c r="F669">
        <v>1.54</v>
      </c>
      <c r="G669">
        <v>49700</v>
      </c>
      <c r="H669">
        <v>65</v>
      </c>
      <c r="I669">
        <v>606</v>
      </c>
      <c r="K669" s="130" t="s">
        <v>956</v>
      </c>
      <c r="L669">
        <v>0.96</v>
      </c>
      <c r="M669" s="130"/>
      <c r="N669">
        <v>0</v>
      </c>
      <c r="O669">
        <v>-2.48</v>
      </c>
      <c r="P669">
        <v>-8.65</v>
      </c>
      <c r="Q669">
        <v>-21.8</v>
      </c>
      <c r="R669" s="130"/>
      <c r="S669">
        <v>68.930000000000007</v>
      </c>
      <c r="T669" s="130"/>
      <c r="X669" s="130"/>
    </row>
    <row r="670" spans="1:24" x14ac:dyDescent="0.3">
      <c r="A670" s="130" t="s">
        <v>178</v>
      </c>
      <c r="B670">
        <v>668</v>
      </c>
      <c r="C670" s="130" t="s">
        <v>889</v>
      </c>
      <c r="D670" s="130" t="s">
        <v>6</v>
      </c>
      <c r="E670">
        <v>25.5</v>
      </c>
      <c r="F670">
        <v>0</v>
      </c>
      <c r="G670">
        <v>13300</v>
      </c>
      <c r="H670">
        <v>339</v>
      </c>
      <c r="I670">
        <v>3825</v>
      </c>
      <c r="J670">
        <v>10.48</v>
      </c>
      <c r="K670" s="130" t="s">
        <v>2160</v>
      </c>
      <c r="M670" s="130" t="s">
        <v>979</v>
      </c>
      <c r="N670">
        <v>2.48</v>
      </c>
      <c r="O670">
        <v>13.96</v>
      </c>
      <c r="P670">
        <v>12.93</v>
      </c>
      <c r="Q670">
        <v>17.86</v>
      </c>
      <c r="R670" s="130" t="s">
        <v>3314</v>
      </c>
      <c r="S670">
        <v>34.299999999999997</v>
      </c>
      <c r="T670" s="130"/>
      <c r="U670">
        <v>345</v>
      </c>
      <c r="V670">
        <v>209</v>
      </c>
      <c r="W670">
        <v>3.01</v>
      </c>
      <c r="X670" s="130"/>
    </row>
    <row r="671" spans="1:24" x14ac:dyDescent="0.3">
      <c r="A671" s="130" t="s">
        <v>177</v>
      </c>
      <c r="B671">
        <v>669</v>
      </c>
      <c r="C671" s="130" t="s">
        <v>898</v>
      </c>
      <c r="D671" s="130" t="s">
        <v>6</v>
      </c>
      <c r="E671">
        <v>1.1299999999999999</v>
      </c>
      <c r="F671">
        <v>-0.88</v>
      </c>
      <c r="G671">
        <v>4224000</v>
      </c>
      <c r="H671">
        <v>4821</v>
      </c>
      <c r="I671">
        <v>759</v>
      </c>
      <c r="J671">
        <v>118.96</v>
      </c>
      <c r="K671" s="130" t="s">
        <v>2917</v>
      </c>
      <c r="M671" s="130"/>
      <c r="N671">
        <v>0.01</v>
      </c>
      <c r="O671">
        <v>2.6</v>
      </c>
      <c r="P671">
        <v>3.38</v>
      </c>
      <c r="Q671">
        <v>-0.51</v>
      </c>
      <c r="R671" s="130"/>
      <c r="S671">
        <v>33.65</v>
      </c>
      <c r="T671" s="130"/>
      <c r="U671">
        <v>1047</v>
      </c>
      <c r="V671">
        <v>1062</v>
      </c>
      <c r="W671">
        <v>-6.9</v>
      </c>
      <c r="X671" s="130"/>
    </row>
    <row r="672" spans="1:24" x14ac:dyDescent="0.3">
      <c r="A672" s="130" t="s">
        <v>176</v>
      </c>
      <c r="B672">
        <v>670</v>
      </c>
      <c r="C672" s="130" t="s">
        <v>889</v>
      </c>
      <c r="D672" s="130" t="s">
        <v>6</v>
      </c>
      <c r="E672">
        <v>3.98</v>
      </c>
      <c r="F672">
        <v>-1</v>
      </c>
      <c r="G672">
        <v>313000</v>
      </c>
      <c r="H672">
        <v>1249</v>
      </c>
      <c r="I672">
        <v>1587</v>
      </c>
      <c r="J672">
        <v>13.68</v>
      </c>
      <c r="K672" s="130" t="s">
        <v>1006</v>
      </c>
      <c r="L672">
        <v>0.35</v>
      </c>
      <c r="M672" s="130" t="s">
        <v>902</v>
      </c>
      <c r="N672">
        <v>0.28999999999999998</v>
      </c>
      <c r="O672">
        <v>10.119999999999999</v>
      </c>
      <c r="P672">
        <v>10.96</v>
      </c>
      <c r="Q672">
        <v>9.4600000000000009</v>
      </c>
      <c r="R672" s="130" t="s">
        <v>2860</v>
      </c>
      <c r="S672">
        <v>29.57</v>
      </c>
      <c r="T672" s="130"/>
      <c r="U672">
        <v>463</v>
      </c>
      <c r="V672">
        <v>379</v>
      </c>
      <c r="W672">
        <v>0.92</v>
      </c>
      <c r="X672" s="130"/>
    </row>
    <row r="673" spans="1:24" x14ac:dyDescent="0.3">
      <c r="A673" s="130" t="s">
        <v>175</v>
      </c>
      <c r="B673">
        <v>671</v>
      </c>
      <c r="C673" s="130" t="s">
        <v>889</v>
      </c>
      <c r="D673" s="130" t="s">
        <v>6</v>
      </c>
      <c r="E673">
        <v>10.3</v>
      </c>
      <c r="F673">
        <v>0.98</v>
      </c>
      <c r="G673">
        <v>222900</v>
      </c>
      <c r="H673">
        <v>2292</v>
      </c>
      <c r="I673">
        <v>8969</v>
      </c>
      <c r="J673">
        <v>5.81</v>
      </c>
      <c r="K673" s="130" t="s">
        <v>2264</v>
      </c>
      <c r="L673">
        <v>1.78</v>
      </c>
      <c r="M673" s="130" t="s">
        <v>897</v>
      </c>
      <c r="N673">
        <v>1.77</v>
      </c>
      <c r="O673">
        <v>22.8</v>
      </c>
      <c r="P673">
        <v>46.74</v>
      </c>
      <c r="Q673">
        <v>8.5500000000000007</v>
      </c>
      <c r="R673" s="130" t="s">
        <v>3315</v>
      </c>
      <c r="S673">
        <v>21.83</v>
      </c>
      <c r="T673" s="130"/>
      <c r="U673">
        <v>42</v>
      </c>
      <c r="V673">
        <v>64</v>
      </c>
      <c r="W673">
        <v>0.14000000000000001</v>
      </c>
      <c r="X673" s="130"/>
    </row>
    <row r="674" spans="1:24" x14ac:dyDescent="0.3">
      <c r="A674" s="130" t="s">
        <v>174</v>
      </c>
      <c r="B674">
        <v>672</v>
      </c>
      <c r="C674" s="130" t="s">
        <v>889</v>
      </c>
      <c r="D674" s="130" t="s">
        <v>6</v>
      </c>
      <c r="E674">
        <v>39.5</v>
      </c>
      <c r="F674">
        <v>0.64</v>
      </c>
      <c r="G674">
        <v>9700</v>
      </c>
      <c r="H674">
        <v>380</v>
      </c>
      <c r="I674">
        <v>1576</v>
      </c>
      <c r="J674">
        <v>10.63</v>
      </c>
      <c r="K674" s="130" t="s">
        <v>1034</v>
      </c>
      <c r="L674">
        <v>0.3</v>
      </c>
      <c r="M674" s="130" t="s">
        <v>1056</v>
      </c>
      <c r="N674">
        <v>3.69</v>
      </c>
      <c r="O674">
        <v>5.46</v>
      </c>
      <c r="P674">
        <v>6</v>
      </c>
      <c r="Q674">
        <v>5.94</v>
      </c>
      <c r="R674" s="130" t="s">
        <v>978</v>
      </c>
      <c r="S674">
        <v>24.79</v>
      </c>
      <c r="T674" s="130"/>
      <c r="U674">
        <v>537</v>
      </c>
      <c r="V674">
        <v>493</v>
      </c>
      <c r="W674">
        <v>1.98</v>
      </c>
      <c r="X674" s="130"/>
    </row>
    <row r="675" spans="1:24" x14ac:dyDescent="0.3">
      <c r="A675" s="130" t="s">
        <v>173</v>
      </c>
      <c r="B675">
        <v>673</v>
      </c>
      <c r="C675" s="130" t="s">
        <v>889</v>
      </c>
      <c r="D675" s="130" t="s">
        <v>6</v>
      </c>
      <c r="E675">
        <v>1.29</v>
      </c>
      <c r="F675">
        <v>-3.01</v>
      </c>
      <c r="G675">
        <v>19110300</v>
      </c>
      <c r="H675">
        <v>25098</v>
      </c>
      <c r="I675">
        <v>880</v>
      </c>
      <c r="J675">
        <v>223.35</v>
      </c>
      <c r="K675" s="130" t="s">
        <v>1045</v>
      </c>
      <c r="M675" s="130" t="s">
        <v>913</v>
      </c>
      <c r="N675">
        <v>0.01</v>
      </c>
      <c r="O675">
        <v>3.93</v>
      </c>
      <c r="P675">
        <v>0.81</v>
      </c>
      <c r="Q675">
        <v>-4.9800000000000004</v>
      </c>
      <c r="R675" s="130"/>
      <c r="S675">
        <v>51.13</v>
      </c>
      <c r="T675" s="130"/>
      <c r="U675">
        <v>1112</v>
      </c>
      <c r="V675">
        <v>1017</v>
      </c>
      <c r="W675">
        <v>-1.27</v>
      </c>
      <c r="X675" s="130"/>
    </row>
    <row r="676" spans="1:24" x14ac:dyDescent="0.3">
      <c r="A676" s="130" t="s">
        <v>172</v>
      </c>
      <c r="B676">
        <v>674</v>
      </c>
      <c r="C676" s="130" t="s">
        <v>898</v>
      </c>
      <c r="D676" s="130" t="s">
        <v>6</v>
      </c>
      <c r="E676">
        <v>34.5</v>
      </c>
      <c r="F676">
        <v>0</v>
      </c>
      <c r="G676">
        <v>214700</v>
      </c>
      <c r="H676">
        <v>7394</v>
      </c>
      <c r="I676">
        <v>6210</v>
      </c>
      <c r="J676">
        <v>17.149999999999999</v>
      </c>
      <c r="K676" s="130" t="s">
        <v>2092</v>
      </c>
      <c r="L676">
        <v>0.18</v>
      </c>
      <c r="M676" s="130" t="s">
        <v>952</v>
      </c>
      <c r="N676">
        <v>2.0299999999999998</v>
      </c>
      <c r="O676">
        <v>17.510000000000002</v>
      </c>
      <c r="P676">
        <v>17.010000000000002</v>
      </c>
      <c r="Q676">
        <v>20.29</v>
      </c>
      <c r="R676" s="130" t="s">
        <v>1008</v>
      </c>
      <c r="S676">
        <v>39.479999999999997</v>
      </c>
      <c r="T676" s="130"/>
      <c r="U676">
        <v>397</v>
      </c>
      <c r="V676">
        <v>305</v>
      </c>
      <c r="W676">
        <v>0.53</v>
      </c>
      <c r="X676" s="130"/>
    </row>
    <row r="677" spans="1:24" x14ac:dyDescent="0.3">
      <c r="A677" s="130" t="s">
        <v>171</v>
      </c>
      <c r="B677">
        <v>675</v>
      </c>
      <c r="C677" s="130" t="s">
        <v>898</v>
      </c>
      <c r="D677" s="130" t="s">
        <v>6</v>
      </c>
      <c r="E677">
        <v>14.9</v>
      </c>
      <c r="F677">
        <v>29.57</v>
      </c>
      <c r="G677">
        <v>21759400</v>
      </c>
      <c r="H677">
        <v>302803</v>
      </c>
      <c r="I677">
        <v>3195</v>
      </c>
      <c r="J677">
        <v>10.81</v>
      </c>
      <c r="K677" s="130" t="s">
        <v>991</v>
      </c>
      <c r="M677" s="130" t="s">
        <v>891</v>
      </c>
      <c r="N677">
        <v>1.45</v>
      </c>
      <c r="O677">
        <v>8.5</v>
      </c>
      <c r="P677">
        <v>19.989999999999998</v>
      </c>
      <c r="Q677">
        <v>24.22</v>
      </c>
      <c r="R677" s="130" t="s">
        <v>2296</v>
      </c>
      <c r="S677">
        <v>52.59</v>
      </c>
      <c r="T677" s="130"/>
      <c r="U677">
        <v>214</v>
      </c>
      <c r="V677">
        <v>346</v>
      </c>
      <c r="W677">
        <v>0.38</v>
      </c>
      <c r="X677" s="130"/>
    </row>
    <row r="678" spans="1:24" x14ac:dyDescent="0.3">
      <c r="A678" s="130" t="s">
        <v>170</v>
      </c>
      <c r="B678">
        <v>676</v>
      </c>
      <c r="C678" s="130" t="s">
        <v>889</v>
      </c>
      <c r="D678" s="130" t="s">
        <v>6</v>
      </c>
      <c r="E678">
        <v>17</v>
      </c>
      <c r="F678">
        <v>0</v>
      </c>
      <c r="G678">
        <v>1400</v>
      </c>
      <c r="H678">
        <v>24</v>
      </c>
      <c r="I678">
        <v>2040</v>
      </c>
      <c r="J678">
        <v>43.19</v>
      </c>
      <c r="K678" s="130" t="s">
        <v>1065</v>
      </c>
      <c r="M678" s="130" t="s">
        <v>930</v>
      </c>
      <c r="N678">
        <v>0.39</v>
      </c>
      <c r="O678">
        <v>0.81</v>
      </c>
      <c r="P678">
        <v>1.26</v>
      </c>
      <c r="Q678">
        <v>5.19</v>
      </c>
      <c r="R678" s="130" t="s">
        <v>1049</v>
      </c>
      <c r="S678">
        <v>23.87</v>
      </c>
      <c r="T678" s="130"/>
      <c r="U678">
        <v>1007</v>
      </c>
      <c r="V678">
        <v>1041</v>
      </c>
      <c r="W678">
        <v>-5.24</v>
      </c>
      <c r="X678" s="130"/>
    </row>
    <row r="679" spans="1:24" x14ac:dyDescent="0.3">
      <c r="A679" s="130" t="s">
        <v>169</v>
      </c>
      <c r="B679">
        <v>677</v>
      </c>
      <c r="C679" s="130" t="s">
        <v>889</v>
      </c>
      <c r="D679" s="130" t="s">
        <v>6</v>
      </c>
      <c r="E679">
        <v>5.2</v>
      </c>
      <c r="F679">
        <v>-0.95</v>
      </c>
      <c r="G679">
        <v>1231300</v>
      </c>
      <c r="H679">
        <v>6446</v>
      </c>
      <c r="I679">
        <v>4160</v>
      </c>
      <c r="J679">
        <v>22.75</v>
      </c>
      <c r="K679" s="130" t="s">
        <v>2799</v>
      </c>
      <c r="M679" s="130" t="s">
        <v>888</v>
      </c>
      <c r="N679">
        <v>0.23</v>
      </c>
      <c r="O679">
        <v>21.27</v>
      </c>
      <c r="P679">
        <v>22.82</v>
      </c>
      <c r="Q679">
        <v>7.13</v>
      </c>
      <c r="R679" s="130" t="s">
        <v>926</v>
      </c>
      <c r="S679">
        <v>27.66</v>
      </c>
      <c r="T679" s="130"/>
      <c r="U679">
        <v>406</v>
      </c>
      <c r="V679">
        <v>354</v>
      </c>
      <c r="W679">
        <v>0.96</v>
      </c>
      <c r="X679" s="130"/>
    </row>
    <row r="680" spans="1:24" x14ac:dyDescent="0.3">
      <c r="A680" s="130" t="s">
        <v>168</v>
      </c>
      <c r="B680">
        <v>678</v>
      </c>
      <c r="C680" s="130" t="s">
        <v>898</v>
      </c>
      <c r="D680" s="130" t="s">
        <v>6</v>
      </c>
      <c r="E680">
        <v>2.48</v>
      </c>
      <c r="F680">
        <v>-0.8</v>
      </c>
      <c r="G680">
        <v>505600</v>
      </c>
      <c r="H680">
        <v>1262</v>
      </c>
      <c r="I680">
        <v>792</v>
      </c>
      <c r="J680">
        <v>5.46</v>
      </c>
      <c r="K680" s="130" t="s">
        <v>2895</v>
      </c>
      <c r="M680" s="130" t="s">
        <v>919</v>
      </c>
      <c r="N680">
        <v>0.45</v>
      </c>
      <c r="O680">
        <v>18.09</v>
      </c>
      <c r="P680">
        <v>31.88</v>
      </c>
      <c r="Q680">
        <v>9.9700000000000006</v>
      </c>
      <c r="R680" s="130" t="s">
        <v>952</v>
      </c>
      <c r="S680">
        <v>64.52</v>
      </c>
      <c r="T680" s="130"/>
      <c r="U680">
        <v>62</v>
      </c>
      <c r="V680">
        <v>83</v>
      </c>
      <c r="W680">
        <v>-0.02</v>
      </c>
      <c r="X680" s="130"/>
    </row>
    <row r="681" spans="1:24" x14ac:dyDescent="0.3">
      <c r="A681" s="130" t="s">
        <v>167</v>
      </c>
      <c r="B681">
        <v>679</v>
      </c>
      <c r="C681" s="130" t="s">
        <v>889</v>
      </c>
      <c r="D681" s="130" t="s">
        <v>6</v>
      </c>
      <c r="E681">
        <v>8.85</v>
      </c>
      <c r="F681">
        <v>2.91</v>
      </c>
      <c r="G681">
        <v>65700</v>
      </c>
      <c r="H681">
        <v>572</v>
      </c>
      <c r="I681">
        <v>2655</v>
      </c>
      <c r="J681">
        <v>16.61</v>
      </c>
      <c r="K681" s="130" t="s">
        <v>2176</v>
      </c>
      <c r="M681" s="130" t="s">
        <v>1100</v>
      </c>
      <c r="N681">
        <v>0.54</v>
      </c>
      <c r="O681">
        <v>8.65</v>
      </c>
      <c r="P681">
        <v>12.91</v>
      </c>
      <c r="Q681">
        <v>9.59</v>
      </c>
      <c r="R681" s="130" t="s">
        <v>2161</v>
      </c>
      <c r="S681">
        <v>23.75</v>
      </c>
      <c r="T681" s="130"/>
      <c r="U681">
        <v>475</v>
      </c>
      <c r="V681">
        <v>469</v>
      </c>
      <c r="W681">
        <v>1.95</v>
      </c>
      <c r="X681" s="130"/>
    </row>
    <row r="682" spans="1:24" x14ac:dyDescent="0.3">
      <c r="A682" s="130" t="s">
        <v>166</v>
      </c>
      <c r="B682">
        <v>680</v>
      </c>
      <c r="C682" s="130" t="s">
        <v>898</v>
      </c>
      <c r="D682" s="130" t="s">
        <v>6</v>
      </c>
      <c r="E682">
        <v>31.25</v>
      </c>
      <c r="F682">
        <v>-0.79</v>
      </c>
      <c r="G682">
        <v>884900</v>
      </c>
      <c r="H682">
        <v>27808</v>
      </c>
      <c r="I682">
        <v>63406</v>
      </c>
      <c r="J682">
        <v>31.84</v>
      </c>
      <c r="K682" s="130" t="s">
        <v>3223</v>
      </c>
      <c r="M682" s="130" t="s">
        <v>2104</v>
      </c>
      <c r="N682">
        <v>0.97</v>
      </c>
      <c r="O682">
        <v>14.6</v>
      </c>
      <c r="P682">
        <v>17.22</v>
      </c>
      <c r="Q682">
        <v>11.07</v>
      </c>
      <c r="R682" s="130" t="s">
        <v>963</v>
      </c>
      <c r="S682">
        <v>25.02</v>
      </c>
      <c r="T682" s="130"/>
      <c r="U682">
        <v>557</v>
      </c>
      <c r="V682">
        <v>501</v>
      </c>
      <c r="W682">
        <v>2.54</v>
      </c>
      <c r="X682" s="130"/>
    </row>
    <row r="683" spans="1:24" x14ac:dyDescent="0.3">
      <c r="A683" s="130" t="s">
        <v>165</v>
      </c>
      <c r="B683">
        <v>681</v>
      </c>
      <c r="C683" s="130" t="s">
        <v>889</v>
      </c>
      <c r="D683" s="130" t="s">
        <v>6</v>
      </c>
      <c r="E683">
        <v>11.1</v>
      </c>
      <c r="F683">
        <v>-1.77</v>
      </c>
      <c r="G683">
        <v>2713100</v>
      </c>
      <c r="H683">
        <v>30854</v>
      </c>
      <c r="I683">
        <v>5265</v>
      </c>
      <c r="J683">
        <v>19.010000000000002</v>
      </c>
      <c r="K683" s="130" t="s">
        <v>1613</v>
      </c>
      <c r="M683" s="130" t="s">
        <v>1002</v>
      </c>
      <c r="N683">
        <v>0.63</v>
      </c>
      <c r="O683">
        <v>12.01</v>
      </c>
      <c r="P683">
        <v>16.39</v>
      </c>
      <c r="Q683">
        <v>13.54</v>
      </c>
      <c r="R683" s="130" t="s">
        <v>900</v>
      </c>
      <c r="S683">
        <v>40.24</v>
      </c>
      <c r="T683" s="130"/>
      <c r="U683">
        <v>418</v>
      </c>
      <c r="V683">
        <v>399</v>
      </c>
      <c r="W683">
        <v>-1.49</v>
      </c>
      <c r="X683" s="130"/>
    </row>
    <row r="684" spans="1:24" x14ac:dyDescent="0.3">
      <c r="A684" s="130" t="s">
        <v>164</v>
      </c>
      <c r="B684">
        <v>682</v>
      </c>
      <c r="C684" s="130" t="s">
        <v>889</v>
      </c>
      <c r="D684" s="130" t="s">
        <v>6</v>
      </c>
      <c r="E684">
        <v>52</v>
      </c>
      <c r="F684">
        <v>-0.48</v>
      </c>
      <c r="G684">
        <v>8754800</v>
      </c>
      <c r="H684">
        <v>453586</v>
      </c>
      <c r="I684">
        <v>106081</v>
      </c>
      <c r="J684">
        <v>7.17</v>
      </c>
      <c r="K684" s="130" t="s">
        <v>927</v>
      </c>
      <c r="M684" s="130" t="s">
        <v>897</v>
      </c>
      <c r="N684">
        <v>7.25</v>
      </c>
      <c r="O684">
        <v>6.98</v>
      </c>
      <c r="P684">
        <v>13.26</v>
      </c>
      <c r="Q684">
        <v>3.3</v>
      </c>
      <c r="R684" s="130" t="s">
        <v>926</v>
      </c>
      <c r="S684">
        <v>51.96</v>
      </c>
      <c r="T684" s="130"/>
      <c r="U684">
        <v>287</v>
      </c>
      <c r="V684">
        <v>357</v>
      </c>
      <c r="W684">
        <v>-4.8</v>
      </c>
      <c r="X684" s="130"/>
    </row>
    <row r="685" spans="1:24" x14ac:dyDescent="0.3">
      <c r="A685" s="130" t="s">
        <v>163</v>
      </c>
      <c r="B685">
        <v>683</v>
      </c>
      <c r="C685" s="130" t="s">
        <v>898</v>
      </c>
      <c r="D685" s="130" t="s">
        <v>6</v>
      </c>
      <c r="E685">
        <v>171</v>
      </c>
      <c r="F685">
        <v>0.88</v>
      </c>
      <c r="G685">
        <v>300</v>
      </c>
      <c r="H685">
        <v>51</v>
      </c>
      <c r="I685">
        <v>1026</v>
      </c>
      <c r="J685">
        <v>11.57</v>
      </c>
      <c r="K685" s="130" t="s">
        <v>1013</v>
      </c>
      <c r="M685" s="130" t="s">
        <v>1101</v>
      </c>
      <c r="N685">
        <v>14.78</v>
      </c>
      <c r="O685">
        <v>5.85</v>
      </c>
      <c r="P685">
        <v>6.15</v>
      </c>
      <c r="Q685">
        <v>6.14</v>
      </c>
      <c r="R685" s="130" t="s">
        <v>3281</v>
      </c>
      <c r="S685">
        <v>22.69</v>
      </c>
      <c r="T685" s="130"/>
      <c r="U685">
        <v>557</v>
      </c>
      <c r="V685">
        <v>498</v>
      </c>
      <c r="W685">
        <v>1.57</v>
      </c>
      <c r="X685" s="130"/>
    </row>
    <row r="686" spans="1:24" x14ac:dyDescent="0.3">
      <c r="A686" s="130" t="s">
        <v>162</v>
      </c>
      <c r="B686">
        <v>684</v>
      </c>
      <c r="C686" s="130" t="s">
        <v>889</v>
      </c>
      <c r="D686" s="130" t="s">
        <v>6</v>
      </c>
      <c r="E686">
        <v>6.3</v>
      </c>
      <c r="F686">
        <v>0</v>
      </c>
      <c r="G686">
        <v>2600</v>
      </c>
      <c r="H686">
        <v>16</v>
      </c>
      <c r="I686">
        <v>765</v>
      </c>
      <c r="J686">
        <v>23.15</v>
      </c>
      <c r="K686" s="130" t="s">
        <v>1046</v>
      </c>
      <c r="L686">
        <v>0.7</v>
      </c>
      <c r="M686" s="130" t="s">
        <v>946</v>
      </c>
      <c r="N686">
        <v>0.27</v>
      </c>
      <c r="O686">
        <v>5.28</v>
      </c>
      <c r="P686">
        <v>6.83</v>
      </c>
      <c r="Q686">
        <v>2.38</v>
      </c>
      <c r="R686" s="130" t="s">
        <v>3302</v>
      </c>
      <c r="S686">
        <v>23.55</v>
      </c>
      <c r="T686" s="130"/>
      <c r="U686">
        <v>725</v>
      </c>
      <c r="V686">
        <v>712</v>
      </c>
      <c r="W686">
        <v>-0.43</v>
      </c>
      <c r="X686" s="130"/>
    </row>
    <row r="687" spans="1:24" x14ac:dyDescent="0.3">
      <c r="A687" s="130" t="s">
        <v>161</v>
      </c>
      <c r="B687">
        <v>685</v>
      </c>
      <c r="C687" s="130" t="s">
        <v>889</v>
      </c>
      <c r="D687" s="130" t="s">
        <v>6</v>
      </c>
      <c r="E687">
        <v>16.5</v>
      </c>
      <c r="F687">
        <v>-1.79</v>
      </c>
      <c r="G687">
        <v>96400</v>
      </c>
      <c r="H687">
        <v>1587</v>
      </c>
      <c r="I687">
        <v>5388</v>
      </c>
      <c r="J687">
        <v>36.4</v>
      </c>
      <c r="K687" s="130" t="s">
        <v>2269</v>
      </c>
      <c r="M687" s="130" t="s">
        <v>1102</v>
      </c>
      <c r="N687">
        <v>0.44</v>
      </c>
      <c r="O687">
        <v>8.19</v>
      </c>
      <c r="P687">
        <v>6.95</v>
      </c>
      <c r="Q687">
        <v>2.63</v>
      </c>
      <c r="R687" s="130" t="s">
        <v>2094</v>
      </c>
      <c r="S687">
        <v>20.43</v>
      </c>
      <c r="T687" s="130"/>
      <c r="U687">
        <v>833</v>
      </c>
      <c r="V687">
        <v>693</v>
      </c>
      <c r="W687">
        <v>0.55000000000000004</v>
      </c>
      <c r="X687" s="130"/>
    </row>
    <row r="688" spans="1:24" x14ac:dyDescent="0.3">
      <c r="A688" s="130" t="s">
        <v>160</v>
      </c>
      <c r="B688">
        <v>686</v>
      </c>
      <c r="C688" s="130" t="s">
        <v>889</v>
      </c>
      <c r="D688" s="130" t="s">
        <v>6</v>
      </c>
      <c r="E688">
        <v>4.54</v>
      </c>
      <c r="F688">
        <v>-0.44</v>
      </c>
      <c r="G688">
        <v>78600</v>
      </c>
      <c r="H688">
        <v>357</v>
      </c>
      <c r="I688">
        <v>1893</v>
      </c>
      <c r="J688">
        <v>58.35</v>
      </c>
      <c r="K688" s="130" t="s">
        <v>987</v>
      </c>
      <c r="M688" s="130" t="s">
        <v>891</v>
      </c>
      <c r="N688">
        <v>0.08</v>
      </c>
      <c r="O688">
        <v>1.45</v>
      </c>
      <c r="P688">
        <v>1.37</v>
      </c>
      <c r="Q688">
        <v>0.13</v>
      </c>
      <c r="R688" s="130" t="s">
        <v>2168</v>
      </c>
      <c r="S688">
        <v>36.51</v>
      </c>
      <c r="T688" s="130"/>
      <c r="U688">
        <v>1043</v>
      </c>
      <c r="V688">
        <v>1059</v>
      </c>
      <c r="W688">
        <v>-0.76</v>
      </c>
      <c r="X688" s="130"/>
    </row>
    <row r="689" spans="1:24" x14ac:dyDescent="0.3">
      <c r="A689" s="130" t="s">
        <v>159</v>
      </c>
      <c r="B689">
        <v>687</v>
      </c>
      <c r="C689" s="130" t="s">
        <v>889</v>
      </c>
      <c r="D689" s="130" t="s">
        <v>6</v>
      </c>
      <c r="E689">
        <v>12.3</v>
      </c>
      <c r="F689">
        <v>0.82</v>
      </c>
      <c r="G689">
        <v>1579100</v>
      </c>
      <c r="H689">
        <v>19540</v>
      </c>
      <c r="I689">
        <v>4935</v>
      </c>
      <c r="J689">
        <v>31.32</v>
      </c>
      <c r="K689" s="130" t="s">
        <v>1046</v>
      </c>
      <c r="M689" s="130" t="s">
        <v>1565</v>
      </c>
      <c r="N689">
        <v>0.4</v>
      </c>
      <c r="O689">
        <v>4.84</v>
      </c>
      <c r="P689">
        <v>5.27</v>
      </c>
      <c r="Q689">
        <v>14.37</v>
      </c>
      <c r="R689" s="130" t="s">
        <v>936</v>
      </c>
      <c r="S689">
        <v>57.44</v>
      </c>
      <c r="T689" s="130"/>
      <c r="U689">
        <v>845</v>
      </c>
      <c r="V689">
        <v>819</v>
      </c>
      <c r="W689">
        <v>0.31</v>
      </c>
      <c r="X689" s="130"/>
    </row>
    <row r="690" spans="1:24" x14ac:dyDescent="0.3">
      <c r="A690" s="130" t="s">
        <v>858</v>
      </c>
      <c r="B690">
        <v>688</v>
      </c>
      <c r="C690" s="130" t="s">
        <v>889</v>
      </c>
      <c r="D690" s="130" t="s">
        <v>6</v>
      </c>
      <c r="E690">
        <v>15.4</v>
      </c>
      <c r="F690">
        <v>-1.91</v>
      </c>
      <c r="G690">
        <v>78600</v>
      </c>
      <c r="H690">
        <v>1213</v>
      </c>
      <c r="I690">
        <v>1663</v>
      </c>
      <c r="J690">
        <v>13.88</v>
      </c>
      <c r="K690" s="130" t="s">
        <v>1019</v>
      </c>
      <c r="M690" s="130" t="s">
        <v>897</v>
      </c>
      <c r="N690">
        <v>1.1200000000000001</v>
      </c>
      <c r="O690">
        <v>4.9000000000000004</v>
      </c>
      <c r="P690">
        <v>5.18</v>
      </c>
      <c r="Q690">
        <v>10.26</v>
      </c>
      <c r="R690" s="130" t="s">
        <v>1088</v>
      </c>
      <c r="S690">
        <v>26.49</v>
      </c>
      <c r="T690" s="130"/>
      <c r="U690">
        <v>638</v>
      </c>
      <c r="V690">
        <v>602</v>
      </c>
      <c r="W690">
        <v>0.4</v>
      </c>
      <c r="X690" s="130"/>
    </row>
    <row r="691" spans="1:24" x14ac:dyDescent="0.3">
      <c r="A691" s="130" t="s">
        <v>158</v>
      </c>
      <c r="B691">
        <v>689</v>
      </c>
      <c r="C691" s="130" t="s">
        <v>889</v>
      </c>
      <c r="D691" s="130" t="s">
        <v>6</v>
      </c>
      <c r="E691">
        <v>1.81</v>
      </c>
      <c r="F691">
        <v>0</v>
      </c>
      <c r="G691">
        <v>29404100</v>
      </c>
      <c r="H691">
        <v>53528</v>
      </c>
      <c r="I691">
        <v>34619</v>
      </c>
      <c r="J691">
        <v>9.35</v>
      </c>
      <c r="K691" s="130" t="s">
        <v>1003</v>
      </c>
      <c r="M691" s="130" t="s">
        <v>896</v>
      </c>
      <c r="N691">
        <v>0.21</v>
      </c>
      <c r="O691">
        <v>6</v>
      </c>
      <c r="P691">
        <v>8.6999999999999993</v>
      </c>
      <c r="Q691">
        <v>17.16</v>
      </c>
      <c r="R691" s="130" t="s">
        <v>3197</v>
      </c>
      <c r="S691">
        <v>38.1</v>
      </c>
      <c r="T691" s="130"/>
      <c r="U691">
        <v>423</v>
      </c>
      <c r="V691">
        <v>427</v>
      </c>
      <c r="W691">
        <v>0.34</v>
      </c>
      <c r="X691" s="130"/>
    </row>
    <row r="692" spans="1:24" x14ac:dyDescent="0.3">
      <c r="A692" s="130" t="s">
        <v>157</v>
      </c>
      <c r="B692">
        <v>690</v>
      </c>
      <c r="C692" s="130" t="s">
        <v>889</v>
      </c>
      <c r="D692" s="130" t="s">
        <v>6</v>
      </c>
      <c r="E692">
        <v>4.16</v>
      </c>
      <c r="F692">
        <v>0</v>
      </c>
      <c r="G692">
        <v>1859500</v>
      </c>
      <c r="H692">
        <v>7745</v>
      </c>
      <c r="I692">
        <v>34944</v>
      </c>
      <c r="J692">
        <v>8.11</v>
      </c>
      <c r="K692" s="130" t="s">
        <v>1061</v>
      </c>
      <c r="M692" s="130" t="s">
        <v>937</v>
      </c>
      <c r="N692">
        <v>0.52</v>
      </c>
      <c r="O692">
        <v>10.61</v>
      </c>
      <c r="P692">
        <v>15.11</v>
      </c>
      <c r="Q692">
        <v>36.909999999999997</v>
      </c>
      <c r="R692" s="130" t="s">
        <v>3202</v>
      </c>
      <c r="S692">
        <v>28.47</v>
      </c>
      <c r="T692" s="130"/>
      <c r="U692">
        <v>254</v>
      </c>
      <c r="V692">
        <v>243</v>
      </c>
      <c r="W692">
        <v>0.22</v>
      </c>
      <c r="X692" s="130"/>
    </row>
    <row r="693" spans="1:24" x14ac:dyDescent="0.3">
      <c r="A693" s="130" t="s">
        <v>156</v>
      </c>
      <c r="B693">
        <v>691</v>
      </c>
      <c r="C693" s="130" t="s">
        <v>898</v>
      </c>
      <c r="D693" s="130" t="s">
        <v>6</v>
      </c>
      <c r="E693">
        <v>2.9</v>
      </c>
      <c r="F693">
        <v>0</v>
      </c>
      <c r="G693">
        <v>300500</v>
      </c>
      <c r="H693">
        <v>876</v>
      </c>
      <c r="I693">
        <v>783</v>
      </c>
      <c r="J693">
        <v>24.27</v>
      </c>
      <c r="K693" s="130" t="s">
        <v>2276</v>
      </c>
      <c r="L693">
        <v>0.2</v>
      </c>
      <c r="M693" s="130" t="s">
        <v>913</v>
      </c>
      <c r="N693">
        <v>0.12</v>
      </c>
      <c r="O693">
        <v>11.3</v>
      </c>
      <c r="P693">
        <v>10.93</v>
      </c>
      <c r="Q693">
        <v>6.09</v>
      </c>
      <c r="R693" s="130" t="s">
        <v>1726</v>
      </c>
      <c r="S693">
        <v>25.73</v>
      </c>
      <c r="T693" s="130"/>
      <c r="U693">
        <v>610</v>
      </c>
      <c r="V693">
        <v>499</v>
      </c>
      <c r="W693">
        <v>1.08</v>
      </c>
      <c r="X693" s="130"/>
    </row>
    <row r="694" spans="1:24" x14ac:dyDescent="0.3">
      <c r="A694" s="130" t="s">
        <v>155</v>
      </c>
      <c r="B694">
        <v>692</v>
      </c>
      <c r="C694" s="130" t="s">
        <v>889</v>
      </c>
      <c r="D694" s="130" t="s">
        <v>6</v>
      </c>
      <c r="E694">
        <v>2.08</v>
      </c>
      <c r="F694">
        <v>0</v>
      </c>
      <c r="G694">
        <v>326400</v>
      </c>
      <c r="H694">
        <v>677</v>
      </c>
      <c r="I694">
        <v>1191</v>
      </c>
      <c r="K694" s="130" t="s">
        <v>939</v>
      </c>
      <c r="M694" s="130" t="s">
        <v>919</v>
      </c>
      <c r="N694">
        <v>0</v>
      </c>
      <c r="O694">
        <v>1.52</v>
      </c>
      <c r="P694">
        <v>-13.43</v>
      </c>
      <c r="Q694">
        <v>0.88</v>
      </c>
      <c r="R694" s="130" t="s">
        <v>969</v>
      </c>
      <c r="S694">
        <v>56.07</v>
      </c>
      <c r="T694" s="130"/>
      <c r="X694" s="130"/>
    </row>
    <row r="695" spans="1:24" x14ac:dyDescent="0.3">
      <c r="A695" s="130" t="s">
        <v>154</v>
      </c>
      <c r="B695">
        <v>693</v>
      </c>
      <c r="C695" s="130" t="s">
        <v>898</v>
      </c>
      <c r="D695" s="130" t="s">
        <v>6</v>
      </c>
      <c r="E695">
        <v>18.7</v>
      </c>
      <c r="F695">
        <v>2.75</v>
      </c>
      <c r="G695">
        <v>2100</v>
      </c>
      <c r="H695">
        <v>39</v>
      </c>
      <c r="I695">
        <v>701</v>
      </c>
      <c r="J695">
        <v>26.14</v>
      </c>
      <c r="K695" s="130" t="s">
        <v>999</v>
      </c>
      <c r="M695" s="130" t="s">
        <v>981</v>
      </c>
      <c r="N695">
        <v>0.73</v>
      </c>
      <c r="O695">
        <v>3.16</v>
      </c>
      <c r="P695">
        <v>3.01</v>
      </c>
      <c r="Q695">
        <v>11.94</v>
      </c>
      <c r="R695" s="130" t="s">
        <v>2272</v>
      </c>
      <c r="S695">
        <v>28.55</v>
      </c>
      <c r="T695" s="130"/>
      <c r="U695">
        <v>863</v>
      </c>
      <c r="V695">
        <v>836</v>
      </c>
      <c r="W695">
        <v>0.21</v>
      </c>
      <c r="X695" s="130"/>
    </row>
    <row r="696" spans="1:24" x14ac:dyDescent="0.3">
      <c r="A696" s="130" t="s">
        <v>153</v>
      </c>
      <c r="B696">
        <v>694</v>
      </c>
      <c r="C696" s="130" t="s">
        <v>898</v>
      </c>
      <c r="D696" s="130" t="s">
        <v>6</v>
      </c>
      <c r="E696">
        <v>2.94</v>
      </c>
      <c r="F696">
        <v>-3.29</v>
      </c>
      <c r="G696">
        <v>13356800</v>
      </c>
      <c r="H696">
        <v>39693</v>
      </c>
      <c r="I696">
        <v>988</v>
      </c>
      <c r="J696">
        <v>26.07</v>
      </c>
      <c r="K696" s="130" t="s">
        <v>2824</v>
      </c>
      <c r="M696" s="130" t="s">
        <v>906</v>
      </c>
      <c r="N696">
        <v>0.12</v>
      </c>
      <c r="O696">
        <v>7.45</v>
      </c>
      <c r="P696">
        <v>10.5</v>
      </c>
      <c r="Q696">
        <v>5.72</v>
      </c>
      <c r="R696" s="130" t="s">
        <v>1732</v>
      </c>
      <c r="S696">
        <v>34.6</v>
      </c>
      <c r="T696" s="130"/>
      <c r="U696">
        <v>637</v>
      </c>
      <c r="V696">
        <v>638</v>
      </c>
      <c r="X696" s="130"/>
    </row>
    <row r="697" spans="1:24" x14ac:dyDescent="0.3">
      <c r="A697" s="130" t="s">
        <v>152</v>
      </c>
      <c r="B697">
        <v>695</v>
      </c>
      <c r="C697" s="130" t="s">
        <v>898</v>
      </c>
      <c r="D697" s="130" t="s">
        <v>6</v>
      </c>
      <c r="E697">
        <v>93.75</v>
      </c>
      <c r="F697">
        <v>-0.27</v>
      </c>
      <c r="G697">
        <v>1341900</v>
      </c>
      <c r="H697">
        <v>125806</v>
      </c>
      <c r="I697">
        <v>28125</v>
      </c>
      <c r="J697">
        <v>32.76</v>
      </c>
      <c r="K697" s="130" t="s">
        <v>2686</v>
      </c>
      <c r="M697" s="130" t="s">
        <v>1008</v>
      </c>
      <c r="N697">
        <v>2.85</v>
      </c>
      <c r="O697">
        <v>25.04</v>
      </c>
      <c r="P697">
        <v>37.96</v>
      </c>
      <c r="Q697">
        <v>26.64</v>
      </c>
      <c r="R697" s="130" t="s">
        <v>1725</v>
      </c>
      <c r="S697">
        <v>41.73</v>
      </c>
      <c r="T697" s="130"/>
      <c r="U697">
        <v>437</v>
      </c>
      <c r="V697">
        <v>436</v>
      </c>
      <c r="W697">
        <v>1.29</v>
      </c>
      <c r="X697" s="130"/>
    </row>
    <row r="698" spans="1:24" x14ac:dyDescent="0.3">
      <c r="A698" s="130" t="s">
        <v>859</v>
      </c>
      <c r="B698">
        <v>696</v>
      </c>
      <c r="C698" s="130" t="s">
        <v>892</v>
      </c>
      <c r="D698" s="130" t="s">
        <v>6</v>
      </c>
      <c r="E698">
        <v>16</v>
      </c>
      <c r="F698">
        <v>1.27</v>
      </c>
      <c r="G698">
        <v>892500</v>
      </c>
      <c r="H698">
        <v>14303</v>
      </c>
      <c r="I698">
        <v>3680</v>
      </c>
      <c r="J698">
        <v>35.97</v>
      </c>
      <c r="K698" s="130" t="s">
        <v>2919</v>
      </c>
      <c r="L698">
        <v>1.1000000000000001</v>
      </c>
      <c r="M698" s="130" t="s">
        <v>976</v>
      </c>
      <c r="N698">
        <v>0.45</v>
      </c>
      <c r="O698">
        <v>32.380000000000003</v>
      </c>
      <c r="P698">
        <v>36.270000000000003</v>
      </c>
      <c r="Q698">
        <v>48.77</v>
      </c>
      <c r="R698" s="130" t="s">
        <v>1058</v>
      </c>
      <c r="S698">
        <v>25.06</v>
      </c>
      <c r="T698" s="130"/>
      <c r="U698">
        <v>454</v>
      </c>
      <c r="V698">
        <v>434</v>
      </c>
      <c r="X698" s="130"/>
    </row>
    <row r="699" spans="1:24" x14ac:dyDescent="0.3">
      <c r="A699" s="130" t="s">
        <v>151</v>
      </c>
      <c r="B699">
        <v>697</v>
      </c>
      <c r="C699" s="130" t="s">
        <v>898</v>
      </c>
      <c r="D699" s="130" t="s">
        <v>6</v>
      </c>
      <c r="E699">
        <v>54.75</v>
      </c>
      <c r="F699">
        <v>0.92</v>
      </c>
      <c r="G699">
        <v>209600</v>
      </c>
      <c r="H699">
        <v>11471</v>
      </c>
      <c r="I699">
        <v>11038</v>
      </c>
      <c r="J699">
        <v>3.83</v>
      </c>
      <c r="K699" s="130" t="s">
        <v>1077</v>
      </c>
      <c r="M699" s="130" t="s">
        <v>888</v>
      </c>
      <c r="N699">
        <v>14.88</v>
      </c>
      <c r="O699">
        <v>11.12</v>
      </c>
      <c r="P699">
        <v>11.33</v>
      </c>
      <c r="Q699">
        <v>51.38</v>
      </c>
      <c r="R699" s="130" t="s">
        <v>1058</v>
      </c>
      <c r="S699">
        <v>36.409999999999997</v>
      </c>
      <c r="T699" s="130"/>
      <c r="U699">
        <v>287</v>
      </c>
      <c r="V699">
        <v>188</v>
      </c>
      <c r="W699">
        <v>-0.23</v>
      </c>
      <c r="X699" s="130"/>
    </row>
    <row r="700" spans="1:24" x14ac:dyDescent="0.3">
      <c r="A700" s="130" t="s">
        <v>150</v>
      </c>
      <c r="B700">
        <v>698</v>
      </c>
      <c r="C700" s="130" t="s">
        <v>889</v>
      </c>
      <c r="D700" s="130" t="s">
        <v>95</v>
      </c>
      <c r="E700">
        <v>0.45</v>
      </c>
      <c r="F700">
        <v>-2.17</v>
      </c>
      <c r="G700">
        <v>64467600</v>
      </c>
      <c r="H700">
        <v>28878</v>
      </c>
      <c r="I700">
        <v>4314</v>
      </c>
      <c r="K700" s="130" t="s">
        <v>2090</v>
      </c>
      <c r="M700" s="130"/>
      <c r="N700">
        <v>0</v>
      </c>
      <c r="O700">
        <v>-0.28999999999999998</v>
      </c>
      <c r="P700">
        <v>-14.01</v>
      </c>
      <c r="Q700">
        <v>-1.87</v>
      </c>
      <c r="R700" s="130"/>
      <c r="S700">
        <v>69.63</v>
      </c>
      <c r="T700" s="130"/>
      <c r="X700" s="130"/>
    </row>
    <row r="701" spans="1:24" x14ac:dyDescent="0.3">
      <c r="A701" s="130" t="s">
        <v>149</v>
      </c>
      <c r="B701">
        <v>699</v>
      </c>
      <c r="C701" s="130" t="s">
        <v>889</v>
      </c>
      <c r="D701" s="130" t="s">
        <v>6</v>
      </c>
      <c r="E701">
        <v>0.24</v>
      </c>
      <c r="F701">
        <v>-4</v>
      </c>
      <c r="G701">
        <v>466472500</v>
      </c>
      <c r="H701">
        <v>112019</v>
      </c>
      <c r="I701">
        <v>2671</v>
      </c>
      <c r="K701" s="130" t="s">
        <v>1006</v>
      </c>
      <c r="M701" s="130"/>
      <c r="N701">
        <v>0</v>
      </c>
      <c r="O701">
        <v>-4.68</v>
      </c>
      <c r="P701">
        <v>-7.28</v>
      </c>
      <c r="Q701">
        <v>-23.78</v>
      </c>
      <c r="R701" s="130"/>
      <c r="S701">
        <v>68.52</v>
      </c>
      <c r="T701" s="130"/>
      <c r="X701" s="130"/>
    </row>
    <row r="702" spans="1:24" x14ac:dyDescent="0.3">
      <c r="A702" s="130" t="s">
        <v>148</v>
      </c>
      <c r="B702">
        <v>700</v>
      </c>
      <c r="C702" s="130" t="s">
        <v>889</v>
      </c>
      <c r="D702" s="130" t="s">
        <v>6</v>
      </c>
      <c r="E702">
        <v>3.06</v>
      </c>
      <c r="F702">
        <v>0.66</v>
      </c>
      <c r="G702">
        <v>449300</v>
      </c>
      <c r="H702">
        <v>1373</v>
      </c>
      <c r="I702">
        <v>943</v>
      </c>
      <c r="J702">
        <v>6.04</v>
      </c>
      <c r="K702" s="130" t="s">
        <v>1086</v>
      </c>
      <c r="M702" s="130" t="s">
        <v>904</v>
      </c>
      <c r="N702">
        <v>0.51</v>
      </c>
      <c r="O702">
        <v>8.17</v>
      </c>
      <c r="P702">
        <v>14.8</v>
      </c>
      <c r="Q702">
        <v>3.92</v>
      </c>
      <c r="R702" s="130" t="s">
        <v>1078</v>
      </c>
      <c r="S702">
        <v>67.09</v>
      </c>
      <c r="T702" s="130"/>
      <c r="U702">
        <v>236</v>
      </c>
      <c r="V702">
        <v>295</v>
      </c>
      <c r="W702">
        <v>-0.03</v>
      </c>
      <c r="X702" s="130"/>
    </row>
    <row r="703" spans="1:24" x14ac:dyDescent="0.3">
      <c r="A703" s="130" t="s">
        <v>147</v>
      </c>
      <c r="B703">
        <v>701</v>
      </c>
      <c r="C703" s="130" t="s">
        <v>889</v>
      </c>
      <c r="D703" s="130" t="s">
        <v>6</v>
      </c>
      <c r="E703">
        <v>4.9000000000000004</v>
      </c>
      <c r="F703">
        <v>0</v>
      </c>
      <c r="G703">
        <v>37700</v>
      </c>
      <c r="H703">
        <v>184</v>
      </c>
      <c r="I703">
        <v>2918</v>
      </c>
      <c r="J703">
        <v>59.45</v>
      </c>
      <c r="K703" s="130" t="s">
        <v>985</v>
      </c>
      <c r="M703" s="130" t="s">
        <v>949</v>
      </c>
      <c r="N703">
        <v>0.08</v>
      </c>
      <c r="O703">
        <v>1.8</v>
      </c>
      <c r="P703">
        <v>1.51</v>
      </c>
      <c r="Q703">
        <v>3.8</v>
      </c>
      <c r="R703" s="130" t="s">
        <v>1079</v>
      </c>
      <c r="S703">
        <v>26.38</v>
      </c>
      <c r="T703" s="130"/>
      <c r="U703">
        <v>1043</v>
      </c>
      <c r="V703">
        <v>1048</v>
      </c>
      <c r="W703">
        <v>1.78</v>
      </c>
      <c r="X703" s="130"/>
    </row>
    <row r="704" spans="1:24" x14ac:dyDescent="0.3">
      <c r="A704" s="130" t="s">
        <v>146</v>
      </c>
      <c r="B704">
        <v>702</v>
      </c>
      <c r="C704" s="130" t="s">
        <v>889</v>
      </c>
      <c r="D704" s="130" t="s">
        <v>6</v>
      </c>
      <c r="E704">
        <v>2.5</v>
      </c>
      <c r="F704">
        <v>0</v>
      </c>
      <c r="G704">
        <v>4098900</v>
      </c>
      <c r="H704">
        <v>10239</v>
      </c>
      <c r="I704">
        <v>2044</v>
      </c>
      <c r="J704">
        <v>4.93</v>
      </c>
      <c r="K704" s="130" t="s">
        <v>1731</v>
      </c>
      <c r="M704" s="130"/>
      <c r="N704">
        <v>0.52</v>
      </c>
      <c r="O704">
        <v>7.64</v>
      </c>
      <c r="P704">
        <v>17</v>
      </c>
      <c r="Q704">
        <v>4.8499999999999996</v>
      </c>
      <c r="R704" s="130"/>
      <c r="S704">
        <v>61.75</v>
      </c>
      <c r="T704" s="130"/>
      <c r="U704">
        <v>177</v>
      </c>
      <c r="V704">
        <v>308</v>
      </c>
      <c r="W704">
        <v>-0.01</v>
      </c>
      <c r="X704" s="130"/>
    </row>
    <row r="705" spans="1:24" x14ac:dyDescent="0.3">
      <c r="A705" s="130" t="s">
        <v>1103</v>
      </c>
      <c r="B705">
        <v>703</v>
      </c>
      <c r="C705" s="130" t="s">
        <v>889</v>
      </c>
      <c r="D705" s="130" t="s">
        <v>6</v>
      </c>
      <c r="E705">
        <v>4.58</v>
      </c>
      <c r="F705">
        <v>-0.87</v>
      </c>
      <c r="G705">
        <v>122844500</v>
      </c>
      <c r="H705">
        <v>562825</v>
      </c>
      <c r="I705">
        <v>152826</v>
      </c>
      <c r="K705" s="130" t="s">
        <v>938</v>
      </c>
      <c r="M705" s="130" t="s">
        <v>930</v>
      </c>
      <c r="N705">
        <v>0</v>
      </c>
      <c r="O705">
        <v>2.85</v>
      </c>
      <c r="P705">
        <v>-1.97</v>
      </c>
      <c r="Q705">
        <v>-1.52</v>
      </c>
      <c r="R705" s="130" t="s">
        <v>1611</v>
      </c>
      <c r="S705">
        <v>31.78</v>
      </c>
      <c r="T705" s="130"/>
      <c r="X705" s="130"/>
    </row>
    <row r="706" spans="1:24" x14ac:dyDescent="0.3">
      <c r="A706" s="130" t="s">
        <v>2939</v>
      </c>
      <c r="B706">
        <v>704</v>
      </c>
      <c r="C706" s="130" t="s">
        <v>892</v>
      </c>
      <c r="D706" s="130" t="s">
        <v>6</v>
      </c>
      <c r="E706">
        <v>4.24</v>
      </c>
      <c r="F706">
        <v>2.91</v>
      </c>
      <c r="G706">
        <v>22770500</v>
      </c>
      <c r="H706">
        <v>99064</v>
      </c>
      <c r="I706">
        <v>0</v>
      </c>
      <c r="K706" s="130" t="s">
        <v>908</v>
      </c>
      <c r="M706" s="130" t="s">
        <v>908</v>
      </c>
      <c r="N706">
        <v>0</v>
      </c>
      <c r="O706">
        <v>13.42</v>
      </c>
      <c r="P706">
        <v>14</v>
      </c>
      <c r="Q706">
        <v>16.41</v>
      </c>
      <c r="R706" s="130" t="s">
        <v>908</v>
      </c>
      <c r="S706">
        <v>25.56</v>
      </c>
      <c r="T706" s="130"/>
      <c r="X706" s="130"/>
    </row>
    <row r="707" spans="1:24" x14ac:dyDescent="0.3">
      <c r="A707" s="130" t="s">
        <v>145</v>
      </c>
      <c r="B707">
        <v>705</v>
      </c>
      <c r="C707" s="130" t="s">
        <v>889</v>
      </c>
      <c r="D707" s="130" t="s">
        <v>6</v>
      </c>
      <c r="E707">
        <v>14.7</v>
      </c>
      <c r="F707">
        <v>-0.68</v>
      </c>
      <c r="G707">
        <v>32800</v>
      </c>
      <c r="H707">
        <v>484</v>
      </c>
      <c r="I707">
        <v>3819</v>
      </c>
      <c r="J707">
        <v>16.22</v>
      </c>
      <c r="K707" s="130" t="s">
        <v>2155</v>
      </c>
      <c r="L707">
        <v>0.47</v>
      </c>
      <c r="M707" s="130" t="s">
        <v>897</v>
      </c>
      <c r="N707">
        <v>0.91</v>
      </c>
      <c r="O707">
        <v>10.56</v>
      </c>
      <c r="P707">
        <v>14.98</v>
      </c>
      <c r="Q707">
        <v>9.07</v>
      </c>
      <c r="R707" s="130" t="s">
        <v>3296</v>
      </c>
      <c r="S707">
        <v>19.170000000000002</v>
      </c>
      <c r="T707" s="130"/>
      <c r="U707">
        <v>425</v>
      </c>
      <c r="V707">
        <v>410</v>
      </c>
      <c r="W707">
        <v>0.63</v>
      </c>
      <c r="X707" s="130"/>
    </row>
    <row r="708" spans="1:24" x14ac:dyDescent="0.3">
      <c r="A708" s="130" t="s">
        <v>144</v>
      </c>
      <c r="B708">
        <v>706</v>
      </c>
      <c r="C708" s="130" t="s">
        <v>889</v>
      </c>
      <c r="D708" s="130" t="s">
        <v>6</v>
      </c>
      <c r="E708">
        <v>2.64</v>
      </c>
      <c r="F708">
        <v>0.76</v>
      </c>
      <c r="G708">
        <v>6155800</v>
      </c>
      <c r="H708">
        <v>16221</v>
      </c>
      <c r="I708">
        <v>5591</v>
      </c>
      <c r="J708">
        <v>8.0500000000000007</v>
      </c>
      <c r="K708" s="130" t="s">
        <v>1086</v>
      </c>
      <c r="M708" s="130" t="s">
        <v>906</v>
      </c>
      <c r="N708">
        <v>0.33</v>
      </c>
      <c r="O708">
        <v>5.21</v>
      </c>
      <c r="P708">
        <v>10.84</v>
      </c>
      <c r="Q708">
        <v>45.19</v>
      </c>
      <c r="R708" s="130" t="s">
        <v>1084</v>
      </c>
      <c r="S708">
        <v>39.72</v>
      </c>
      <c r="T708" s="130"/>
      <c r="U708">
        <v>347</v>
      </c>
      <c r="V708">
        <v>461</v>
      </c>
      <c r="W708">
        <v>0.12</v>
      </c>
      <c r="X708" s="130"/>
    </row>
    <row r="709" spans="1:24" x14ac:dyDescent="0.3">
      <c r="A709" s="130" t="s">
        <v>143</v>
      </c>
      <c r="B709">
        <v>707</v>
      </c>
      <c r="C709" s="130" t="s">
        <v>889</v>
      </c>
      <c r="D709" s="130" t="s">
        <v>82</v>
      </c>
      <c r="E709">
        <v>0.01</v>
      </c>
      <c r="F709">
        <v>0</v>
      </c>
      <c r="G709">
        <v>0</v>
      </c>
      <c r="H709">
        <v>0</v>
      </c>
      <c r="I709">
        <v>68</v>
      </c>
      <c r="K709" s="130"/>
      <c r="L709">
        <v>-1.2</v>
      </c>
      <c r="M709" s="130"/>
      <c r="N709">
        <v>0</v>
      </c>
      <c r="O709">
        <v>-30.09</v>
      </c>
      <c r="Q709">
        <v>-85.19</v>
      </c>
      <c r="R709" s="130"/>
      <c r="S709">
        <v>99.85</v>
      </c>
      <c r="T709" s="130"/>
      <c r="X709" s="130"/>
    </row>
    <row r="710" spans="1:24" x14ac:dyDescent="0.3">
      <c r="A710" s="130" t="s">
        <v>142</v>
      </c>
      <c r="B710">
        <v>708</v>
      </c>
      <c r="C710" s="130" t="s">
        <v>889</v>
      </c>
      <c r="D710" s="130" t="s">
        <v>95</v>
      </c>
      <c r="E710">
        <v>0.42</v>
      </c>
      <c r="F710">
        <v>-2.33</v>
      </c>
      <c r="G710">
        <v>59685300</v>
      </c>
      <c r="H710">
        <v>25695</v>
      </c>
      <c r="I710">
        <v>799</v>
      </c>
      <c r="K710" s="130" t="s">
        <v>2141</v>
      </c>
      <c r="L710">
        <v>2.13</v>
      </c>
      <c r="M710" s="130"/>
      <c r="N710">
        <v>0</v>
      </c>
      <c r="O710">
        <v>-5.79</v>
      </c>
      <c r="P710">
        <v>-19.52</v>
      </c>
      <c r="Q710">
        <v>-16.829999999999998</v>
      </c>
      <c r="R710" s="130"/>
      <c r="S710">
        <v>33.11</v>
      </c>
      <c r="T710" s="130"/>
      <c r="X710" s="130"/>
    </row>
    <row r="711" spans="1:24" x14ac:dyDescent="0.3">
      <c r="A711" s="130" t="s">
        <v>141</v>
      </c>
      <c r="B711">
        <v>709</v>
      </c>
      <c r="C711" s="130" t="s">
        <v>889</v>
      </c>
      <c r="D711" s="130" t="s">
        <v>6</v>
      </c>
      <c r="E711">
        <v>2.9</v>
      </c>
      <c r="F711">
        <v>-1.36</v>
      </c>
      <c r="G711">
        <v>697900</v>
      </c>
      <c r="H711">
        <v>2032</v>
      </c>
      <c r="I711">
        <v>1593</v>
      </c>
      <c r="J711">
        <v>36.97</v>
      </c>
      <c r="K711" s="130" t="s">
        <v>1022</v>
      </c>
      <c r="M711" s="130" t="s">
        <v>906</v>
      </c>
      <c r="N711">
        <v>0.08</v>
      </c>
      <c r="O711">
        <v>3.99</v>
      </c>
      <c r="P711">
        <v>3.49</v>
      </c>
      <c r="Q711">
        <v>1.27</v>
      </c>
      <c r="R711" s="130" t="s">
        <v>3316</v>
      </c>
      <c r="S711">
        <v>40.54</v>
      </c>
      <c r="T711" s="130"/>
      <c r="U711">
        <v>933</v>
      </c>
      <c r="V711">
        <v>894</v>
      </c>
      <c r="W711">
        <v>-18.28</v>
      </c>
      <c r="X711" s="130"/>
    </row>
    <row r="712" spans="1:24" x14ac:dyDescent="0.3">
      <c r="A712" s="130" t="s">
        <v>140</v>
      </c>
      <c r="B712">
        <v>710</v>
      </c>
      <c r="C712" s="130" t="s">
        <v>889</v>
      </c>
      <c r="D712" s="130" t="s">
        <v>6</v>
      </c>
      <c r="E712">
        <v>7</v>
      </c>
      <c r="F712">
        <v>-1.41</v>
      </c>
      <c r="G712">
        <v>4200</v>
      </c>
      <c r="H712">
        <v>29</v>
      </c>
      <c r="I712">
        <v>2683</v>
      </c>
      <c r="J712">
        <v>16.61</v>
      </c>
      <c r="K712" s="130" t="s">
        <v>977</v>
      </c>
      <c r="M712" s="130" t="s">
        <v>949</v>
      </c>
      <c r="N712">
        <v>0.42</v>
      </c>
      <c r="O712">
        <v>5.09</v>
      </c>
      <c r="P712">
        <v>4.87</v>
      </c>
      <c r="Q712">
        <v>10.25</v>
      </c>
      <c r="R712" s="130" t="s">
        <v>973</v>
      </c>
      <c r="S712">
        <v>25.77</v>
      </c>
      <c r="T712" s="130"/>
      <c r="U712">
        <v>699</v>
      </c>
      <c r="V712">
        <v>638</v>
      </c>
      <c r="W712">
        <v>2.4</v>
      </c>
      <c r="X712" s="130"/>
    </row>
    <row r="713" spans="1:24" x14ac:dyDescent="0.3">
      <c r="A713" s="130" t="s">
        <v>139</v>
      </c>
      <c r="B713">
        <v>711</v>
      </c>
      <c r="C713" s="130" t="s">
        <v>898</v>
      </c>
      <c r="D713" s="130" t="s">
        <v>6</v>
      </c>
      <c r="E713">
        <v>1.51</v>
      </c>
      <c r="F713">
        <v>2.0299999999999998</v>
      </c>
      <c r="G713">
        <v>3809300</v>
      </c>
      <c r="H713">
        <v>5702</v>
      </c>
      <c r="I713">
        <v>12717</v>
      </c>
      <c r="J713">
        <v>6.09</v>
      </c>
      <c r="K713" s="130" t="s">
        <v>978</v>
      </c>
      <c r="M713" s="130"/>
      <c r="N713">
        <v>0.26</v>
      </c>
      <c r="O713">
        <v>17.71</v>
      </c>
      <c r="P713">
        <v>21.02</v>
      </c>
      <c r="Q713">
        <v>11.22</v>
      </c>
      <c r="R713" s="130"/>
      <c r="S713">
        <v>32.090000000000003</v>
      </c>
      <c r="T713" s="130"/>
      <c r="U713">
        <v>133</v>
      </c>
      <c r="V713">
        <v>90</v>
      </c>
      <c r="W713">
        <v>0.01</v>
      </c>
      <c r="X713" s="130"/>
    </row>
    <row r="714" spans="1:24" x14ac:dyDescent="0.3">
      <c r="A714" s="130" t="s">
        <v>138</v>
      </c>
      <c r="B714">
        <v>712</v>
      </c>
      <c r="C714" s="130" t="s">
        <v>889</v>
      </c>
      <c r="D714" s="130" t="s">
        <v>6</v>
      </c>
      <c r="E714">
        <v>10.5</v>
      </c>
      <c r="F714">
        <v>3.96</v>
      </c>
      <c r="G714">
        <v>40458300</v>
      </c>
      <c r="H714">
        <v>417940</v>
      </c>
      <c r="I714">
        <v>19136</v>
      </c>
      <c r="J714">
        <v>7.68</v>
      </c>
      <c r="K714" s="130" t="s">
        <v>995</v>
      </c>
      <c r="M714" s="130" t="s">
        <v>904</v>
      </c>
      <c r="N714">
        <v>1.34</v>
      </c>
      <c r="O714">
        <v>8.07</v>
      </c>
      <c r="P714">
        <v>13.32</v>
      </c>
      <c r="Q714">
        <v>14.72</v>
      </c>
      <c r="R714" s="130" t="s">
        <v>943</v>
      </c>
      <c r="S714">
        <v>71.25</v>
      </c>
      <c r="T714" s="130"/>
      <c r="U714">
        <v>295</v>
      </c>
      <c r="V714">
        <v>328</v>
      </c>
      <c r="W714">
        <v>-0.13</v>
      </c>
      <c r="X714" s="130"/>
    </row>
    <row r="715" spans="1:24" x14ac:dyDescent="0.3">
      <c r="A715" s="130" t="s">
        <v>860</v>
      </c>
      <c r="B715">
        <v>713</v>
      </c>
      <c r="C715" s="130" t="s">
        <v>889</v>
      </c>
      <c r="D715" s="130" t="s">
        <v>6</v>
      </c>
      <c r="E715">
        <v>1.44</v>
      </c>
      <c r="F715">
        <v>-0.69</v>
      </c>
      <c r="G715">
        <v>429080200</v>
      </c>
      <c r="H715">
        <v>617908</v>
      </c>
      <c r="I715">
        <v>139137</v>
      </c>
      <c r="J715">
        <v>15.62</v>
      </c>
      <c r="K715" s="130" t="s">
        <v>1731</v>
      </c>
      <c r="M715" s="130" t="s">
        <v>888</v>
      </c>
      <c r="N715">
        <v>0.09</v>
      </c>
      <c r="O715">
        <v>1.37</v>
      </c>
      <c r="P715">
        <v>4.34</v>
      </c>
      <c r="Q715">
        <v>12.63</v>
      </c>
      <c r="R715" s="130" t="s">
        <v>1727</v>
      </c>
      <c r="S715">
        <v>34.200000000000003</v>
      </c>
      <c r="T715" s="130"/>
      <c r="U715">
        <v>693</v>
      </c>
      <c r="V715">
        <v>783</v>
      </c>
      <c r="W715">
        <v>-5.98</v>
      </c>
      <c r="X715" s="130"/>
    </row>
    <row r="716" spans="1:24" x14ac:dyDescent="0.3">
      <c r="A716" s="130" t="s">
        <v>137</v>
      </c>
      <c r="B716">
        <v>714</v>
      </c>
      <c r="C716" s="130" t="s">
        <v>889</v>
      </c>
      <c r="D716" s="130" t="s">
        <v>6</v>
      </c>
      <c r="E716">
        <v>4.78</v>
      </c>
      <c r="F716">
        <v>3.46</v>
      </c>
      <c r="G716">
        <v>8526000</v>
      </c>
      <c r="H716">
        <v>40595</v>
      </c>
      <c r="I716">
        <v>2944</v>
      </c>
      <c r="J716">
        <v>22.74</v>
      </c>
      <c r="K716" s="130" t="s">
        <v>1009</v>
      </c>
      <c r="M716" s="130"/>
      <c r="N716">
        <v>0.21</v>
      </c>
      <c r="O716">
        <v>2.61</v>
      </c>
      <c r="P716">
        <v>4.92</v>
      </c>
      <c r="Q716">
        <v>3.25</v>
      </c>
      <c r="R716" s="130"/>
      <c r="S716">
        <v>59.82</v>
      </c>
      <c r="T716" s="130"/>
      <c r="U716">
        <v>772</v>
      </c>
      <c r="V716">
        <v>829</v>
      </c>
      <c r="W716">
        <v>-0.02</v>
      </c>
      <c r="X716" s="130"/>
    </row>
    <row r="717" spans="1:24" x14ac:dyDescent="0.3">
      <c r="A717" s="130" t="s">
        <v>136</v>
      </c>
      <c r="B717">
        <v>715</v>
      </c>
      <c r="C717" s="130" t="s">
        <v>889</v>
      </c>
      <c r="D717" s="130" t="s">
        <v>6</v>
      </c>
      <c r="E717">
        <v>26.75</v>
      </c>
      <c r="F717">
        <v>0</v>
      </c>
      <c r="G717">
        <v>0</v>
      </c>
      <c r="H717">
        <v>0</v>
      </c>
      <c r="I717">
        <v>1338</v>
      </c>
      <c r="K717" s="130" t="s">
        <v>1001</v>
      </c>
      <c r="M717" s="130"/>
      <c r="N717">
        <v>0</v>
      </c>
      <c r="O717">
        <v>0.51</v>
      </c>
      <c r="P717">
        <v>-0.17</v>
      </c>
      <c r="Q717">
        <v>2.06</v>
      </c>
      <c r="R717" s="130"/>
      <c r="S717">
        <v>32.97</v>
      </c>
      <c r="T717" s="130"/>
      <c r="X717" s="130"/>
    </row>
    <row r="718" spans="1:24" x14ac:dyDescent="0.3">
      <c r="A718" s="130" t="s">
        <v>135</v>
      </c>
      <c r="B718">
        <v>716</v>
      </c>
      <c r="C718" s="130" t="s">
        <v>898</v>
      </c>
      <c r="D718" s="130" t="s">
        <v>6</v>
      </c>
      <c r="E718">
        <v>55.5</v>
      </c>
      <c r="F718">
        <v>0</v>
      </c>
      <c r="G718">
        <v>1800</v>
      </c>
      <c r="H718">
        <v>100</v>
      </c>
      <c r="I718">
        <v>3210</v>
      </c>
      <c r="K718" s="130" t="s">
        <v>1056</v>
      </c>
      <c r="M718" s="130" t="s">
        <v>952</v>
      </c>
      <c r="N718">
        <v>0</v>
      </c>
      <c r="O718">
        <v>-2.08</v>
      </c>
      <c r="P718">
        <v>-2.2799999999999998</v>
      </c>
      <c r="Q718">
        <v>1.71</v>
      </c>
      <c r="R718" s="130" t="s">
        <v>1039</v>
      </c>
      <c r="S718">
        <v>30.63</v>
      </c>
      <c r="T718" s="130"/>
      <c r="X718" s="130"/>
    </row>
    <row r="719" spans="1:24" x14ac:dyDescent="0.3">
      <c r="A719" s="130" t="s">
        <v>134</v>
      </c>
      <c r="B719">
        <v>717</v>
      </c>
      <c r="C719" s="130" t="s">
        <v>889</v>
      </c>
      <c r="D719" s="130" t="s">
        <v>6</v>
      </c>
      <c r="E719">
        <v>11.3</v>
      </c>
      <c r="F719">
        <v>-0.88</v>
      </c>
      <c r="G719">
        <v>2567700</v>
      </c>
      <c r="H719">
        <v>29119</v>
      </c>
      <c r="I719">
        <v>45087</v>
      </c>
      <c r="J719">
        <v>14.18</v>
      </c>
      <c r="K719" s="130" t="s">
        <v>3317</v>
      </c>
      <c r="M719" s="130" t="s">
        <v>957</v>
      </c>
      <c r="N719">
        <v>0.8</v>
      </c>
      <c r="O719">
        <v>18.68</v>
      </c>
      <c r="P719">
        <v>24.14</v>
      </c>
      <c r="Q719">
        <v>56.91</v>
      </c>
      <c r="R719" s="130" t="s">
        <v>2892</v>
      </c>
      <c r="S719">
        <v>36.11</v>
      </c>
      <c r="T719" s="130"/>
      <c r="U719">
        <v>279</v>
      </c>
      <c r="V719">
        <v>246</v>
      </c>
      <c r="W719">
        <v>3.4</v>
      </c>
      <c r="X719" s="130"/>
    </row>
    <row r="720" spans="1:24" x14ac:dyDescent="0.3">
      <c r="A720" s="130" t="s">
        <v>133</v>
      </c>
      <c r="B720">
        <v>718</v>
      </c>
      <c r="C720" s="130" t="s">
        <v>889</v>
      </c>
      <c r="D720" s="130" t="s">
        <v>6</v>
      </c>
      <c r="E720">
        <v>20.7</v>
      </c>
      <c r="F720">
        <v>0.98</v>
      </c>
      <c r="G720">
        <v>32082300</v>
      </c>
      <c r="H720">
        <v>662445</v>
      </c>
      <c r="I720">
        <v>98777</v>
      </c>
      <c r="J720">
        <v>12.78</v>
      </c>
      <c r="K720" s="130" t="s">
        <v>3180</v>
      </c>
      <c r="M720" s="130" t="s">
        <v>946</v>
      </c>
      <c r="N720">
        <v>1.62</v>
      </c>
      <c r="O720">
        <v>6.74</v>
      </c>
      <c r="P720">
        <v>14.02</v>
      </c>
      <c r="Q720">
        <v>6.1</v>
      </c>
      <c r="R720" s="130" t="s">
        <v>2395</v>
      </c>
      <c r="S720">
        <v>60.55</v>
      </c>
      <c r="T720" s="130"/>
      <c r="U720">
        <v>382</v>
      </c>
      <c r="V720">
        <v>485</v>
      </c>
      <c r="W720">
        <v>-3.39</v>
      </c>
      <c r="X720" s="130"/>
    </row>
    <row r="721" spans="1:24" x14ac:dyDescent="0.3">
      <c r="A721" s="130" t="s">
        <v>132</v>
      </c>
      <c r="B721">
        <v>719</v>
      </c>
      <c r="C721" s="130" t="s">
        <v>889</v>
      </c>
      <c r="D721" s="130" t="s">
        <v>6</v>
      </c>
      <c r="E721">
        <v>1.08</v>
      </c>
      <c r="F721">
        <v>-3.57</v>
      </c>
      <c r="G721">
        <v>5569300</v>
      </c>
      <c r="H721">
        <v>6141</v>
      </c>
      <c r="I721">
        <v>967</v>
      </c>
      <c r="K721" s="130" t="s">
        <v>1067</v>
      </c>
      <c r="M721" s="130"/>
      <c r="N721">
        <v>0</v>
      </c>
      <c r="O721">
        <v>-14.07</v>
      </c>
      <c r="P721">
        <v>-24.48</v>
      </c>
      <c r="Q721">
        <v>-7.53</v>
      </c>
      <c r="R721" s="130" t="s">
        <v>2288</v>
      </c>
      <c r="S721">
        <v>59.08</v>
      </c>
      <c r="T721" s="130"/>
      <c r="X721" s="130"/>
    </row>
    <row r="722" spans="1:24" x14ac:dyDescent="0.3">
      <c r="A722" s="130" t="s">
        <v>131</v>
      </c>
      <c r="B722">
        <v>720</v>
      </c>
      <c r="C722" s="130" t="s">
        <v>898</v>
      </c>
      <c r="D722" s="130" t="s">
        <v>6</v>
      </c>
      <c r="E722">
        <v>28.5</v>
      </c>
      <c r="F722">
        <v>-10.24</v>
      </c>
      <c r="G722">
        <v>4776400</v>
      </c>
      <c r="H722">
        <v>139690</v>
      </c>
      <c r="I722">
        <v>8636</v>
      </c>
      <c r="J722">
        <v>16.39</v>
      </c>
      <c r="K722" s="130" t="s">
        <v>2934</v>
      </c>
      <c r="M722" s="130" t="s">
        <v>933</v>
      </c>
      <c r="N722">
        <v>1.66</v>
      </c>
      <c r="O722">
        <v>7.89</v>
      </c>
      <c r="P722">
        <v>33.33</v>
      </c>
      <c r="Q722">
        <v>10.11</v>
      </c>
      <c r="R722" s="130" t="s">
        <v>1013</v>
      </c>
      <c r="S722">
        <v>28.3</v>
      </c>
      <c r="T722" s="130"/>
      <c r="U722">
        <v>276</v>
      </c>
      <c r="V722">
        <v>516</v>
      </c>
      <c r="W722">
        <v>0.24</v>
      </c>
      <c r="X722" s="130"/>
    </row>
    <row r="723" spans="1:24" x14ac:dyDescent="0.3">
      <c r="A723" s="130" t="s">
        <v>130</v>
      </c>
      <c r="B723">
        <v>721</v>
      </c>
      <c r="C723" s="130" t="s">
        <v>889</v>
      </c>
      <c r="D723" s="130" t="s">
        <v>6</v>
      </c>
      <c r="E723">
        <v>31.75</v>
      </c>
      <c r="F723">
        <v>1.6</v>
      </c>
      <c r="G723">
        <v>4840500</v>
      </c>
      <c r="H723">
        <v>153081</v>
      </c>
      <c r="I723">
        <v>25673</v>
      </c>
      <c r="J723">
        <v>10.55</v>
      </c>
      <c r="K723" s="130" t="s">
        <v>2092</v>
      </c>
      <c r="M723" s="130" t="s">
        <v>907</v>
      </c>
      <c r="N723">
        <v>3.01</v>
      </c>
      <c r="O723">
        <v>26.04</v>
      </c>
      <c r="P723">
        <v>26.96</v>
      </c>
      <c r="Q723">
        <v>8.56</v>
      </c>
      <c r="R723" s="130" t="s">
        <v>3280</v>
      </c>
      <c r="S723">
        <v>66.59</v>
      </c>
      <c r="T723" s="130"/>
      <c r="U723">
        <v>169</v>
      </c>
      <c r="V723">
        <v>129</v>
      </c>
      <c r="W723">
        <v>4.58</v>
      </c>
      <c r="X723" s="130"/>
    </row>
    <row r="724" spans="1:24" x14ac:dyDescent="0.3">
      <c r="A724" s="130" t="s">
        <v>129</v>
      </c>
      <c r="B724">
        <v>722</v>
      </c>
      <c r="C724" s="130" t="s">
        <v>889</v>
      </c>
      <c r="D724" s="130" t="s">
        <v>6</v>
      </c>
      <c r="E724">
        <v>1.26</v>
      </c>
      <c r="F724">
        <v>9.57</v>
      </c>
      <c r="G724">
        <v>50212500</v>
      </c>
      <c r="H724">
        <v>61949</v>
      </c>
      <c r="I724">
        <v>1008</v>
      </c>
      <c r="K724" s="130" t="s">
        <v>2895</v>
      </c>
      <c r="M724" s="130"/>
      <c r="N724">
        <v>0</v>
      </c>
      <c r="O724">
        <v>0.72</v>
      </c>
      <c r="P724">
        <v>-0.04</v>
      </c>
      <c r="Q724">
        <v>0.83</v>
      </c>
      <c r="R724" s="130"/>
      <c r="S724">
        <v>38</v>
      </c>
      <c r="T724" s="130"/>
      <c r="X724" s="130"/>
    </row>
    <row r="725" spans="1:24" x14ac:dyDescent="0.3">
      <c r="A725" s="130" t="s">
        <v>128</v>
      </c>
      <c r="B725">
        <v>723</v>
      </c>
      <c r="C725" s="130" t="s">
        <v>889</v>
      </c>
      <c r="D725" s="130" t="s">
        <v>6</v>
      </c>
      <c r="E725">
        <v>3.28</v>
      </c>
      <c r="F725">
        <v>-1.2</v>
      </c>
      <c r="G725">
        <v>120300</v>
      </c>
      <c r="H725">
        <v>395</v>
      </c>
      <c r="I725">
        <v>886</v>
      </c>
      <c r="J725">
        <v>7.27</v>
      </c>
      <c r="K725" s="130" t="s">
        <v>959</v>
      </c>
      <c r="L725">
        <v>0.3</v>
      </c>
      <c r="M725" s="130" t="s">
        <v>1021</v>
      </c>
      <c r="N725">
        <v>0.46</v>
      </c>
      <c r="O725">
        <v>5.74</v>
      </c>
      <c r="P725">
        <v>7.57</v>
      </c>
      <c r="Q725">
        <v>7.8</v>
      </c>
      <c r="R725" s="130"/>
      <c r="S725">
        <v>51.22</v>
      </c>
      <c r="T725" s="130"/>
      <c r="U725">
        <v>431</v>
      </c>
      <c r="V725">
        <v>417</v>
      </c>
      <c r="W725">
        <v>-0.21</v>
      </c>
      <c r="X725" s="130"/>
    </row>
    <row r="726" spans="1:24" x14ac:dyDescent="0.3">
      <c r="A726" s="130" t="s">
        <v>127</v>
      </c>
      <c r="B726">
        <v>724</v>
      </c>
      <c r="C726" s="130" t="s">
        <v>889</v>
      </c>
      <c r="D726" s="130" t="s">
        <v>6</v>
      </c>
      <c r="E726">
        <v>5.4</v>
      </c>
      <c r="F726">
        <v>0.93</v>
      </c>
      <c r="G726">
        <v>313800</v>
      </c>
      <c r="H726">
        <v>1681</v>
      </c>
      <c r="I726">
        <v>4754</v>
      </c>
      <c r="J726">
        <v>18.93</v>
      </c>
      <c r="K726" s="130" t="s">
        <v>915</v>
      </c>
      <c r="M726" s="130" t="s">
        <v>935</v>
      </c>
      <c r="N726">
        <v>0.28999999999999998</v>
      </c>
      <c r="O726">
        <v>5.24</v>
      </c>
      <c r="P726">
        <v>5</v>
      </c>
      <c r="Q726">
        <v>4.1100000000000003</v>
      </c>
      <c r="R726" s="130" t="s">
        <v>2156</v>
      </c>
      <c r="S726">
        <v>50.06</v>
      </c>
      <c r="T726" s="130"/>
      <c r="U726">
        <v>726</v>
      </c>
      <c r="V726">
        <v>664</v>
      </c>
      <c r="W726">
        <v>0.13</v>
      </c>
      <c r="X726" s="130"/>
    </row>
    <row r="727" spans="1:24" x14ac:dyDescent="0.3">
      <c r="A727" s="130" t="s">
        <v>126</v>
      </c>
      <c r="B727">
        <v>725</v>
      </c>
      <c r="C727" s="130" t="s">
        <v>898</v>
      </c>
      <c r="D727" s="130" t="s">
        <v>6</v>
      </c>
      <c r="E727">
        <v>0.11</v>
      </c>
      <c r="F727">
        <v>-8.33</v>
      </c>
      <c r="G727">
        <v>314342900</v>
      </c>
      <c r="H727">
        <v>34653</v>
      </c>
      <c r="I727">
        <v>1638</v>
      </c>
      <c r="J727">
        <v>169.89</v>
      </c>
      <c r="K727" s="130" t="s">
        <v>2173</v>
      </c>
      <c r="M727" s="130"/>
      <c r="N727">
        <v>0</v>
      </c>
      <c r="O727">
        <v>2.99</v>
      </c>
      <c r="P727">
        <v>0.43</v>
      </c>
      <c r="Q727">
        <v>0.56999999999999995</v>
      </c>
      <c r="R727" s="130"/>
      <c r="S727">
        <v>83.73</v>
      </c>
      <c r="T727" s="130"/>
      <c r="U727">
        <v>1115</v>
      </c>
      <c r="V727">
        <v>1052</v>
      </c>
      <c r="W727">
        <v>-0.37</v>
      </c>
      <c r="X727" s="130"/>
    </row>
    <row r="728" spans="1:24" x14ac:dyDescent="0.3">
      <c r="A728" s="130" t="s">
        <v>125</v>
      </c>
      <c r="B728">
        <v>726</v>
      </c>
      <c r="C728" s="130" t="s">
        <v>898</v>
      </c>
      <c r="D728" s="130" t="s">
        <v>6</v>
      </c>
      <c r="E728">
        <v>3.62</v>
      </c>
      <c r="F728">
        <v>0.56000000000000005</v>
      </c>
      <c r="G728">
        <v>112200</v>
      </c>
      <c r="H728">
        <v>404</v>
      </c>
      <c r="I728">
        <v>2160</v>
      </c>
      <c r="J728">
        <v>4.9400000000000004</v>
      </c>
      <c r="K728" s="130" t="s">
        <v>942</v>
      </c>
      <c r="M728" s="130"/>
      <c r="N728">
        <v>0.73</v>
      </c>
      <c r="O728">
        <v>6.84</v>
      </c>
      <c r="P728">
        <v>10.19</v>
      </c>
      <c r="Q728">
        <v>7.31</v>
      </c>
      <c r="R728" s="130"/>
      <c r="S728">
        <v>29.51</v>
      </c>
      <c r="T728" s="130"/>
      <c r="U728">
        <v>321</v>
      </c>
      <c r="V728">
        <v>335</v>
      </c>
      <c r="W728">
        <v>0.01</v>
      </c>
      <c r="X728" s="130"/>
    </row>
    <row r="729" spans="1:24" x14ac:dyDescent="0.3">
      <c r="A729" s="130" t="s">
        <v>124</v>
      </c>
      <c r="B729">
        <v>727</v>
      </c>
      <c r="C729" s="130" t="s">
        <v>898</v>
      </c>
      <c r="D729" s="130" t="s">
        <v>6</v>
      </c>
      <c r="E729">
        <v>1.97</v>
      </c>
      <c r="F729">
        <v>0</v>
      </c>
      <c r="G729">
        <v>112315700</v>
      </c>
      <c r="H729">
        <v>223214</v>
      </c>
      <c r="I729">
        <v>11059</v>
      </c>
      <c r="K729" s="130" t="s">
        <v>936</v>
      </c>
      <c r="M729" s="130"/>
      <c r="N729">
        <v>0</v>
      </c>
      <c r="O729">
        <v>-6.31</v>
      </c>
      <c r="P729">
        <v>-13.93</v>
      </c>
      <c r="Q729">
        <v>-28.59</v>
      </c>
      <c r="R729" s="130"/>
      <c r="S729">
        <v>52.99</v>
      </c>
      <c r="T729" s="130"/>
      <c r="X729" s="130"/>
    </row>
    <row r="730" spans="1:24" x14ac:dyDescent="0.3">
      <c r="A730" s="130" t="s">
        <v>123</v>
      </c>
      <c r="B730">
        <v>728</v>
      </c>
      <c r="C730" s="130" t="s">
        <v>889</v>
      </c>
      <c r="D730" s="130" t="s">
        <v>6</v>
      </c>
      <c r="E730">
        <v>6.1</v>
      </c>
      <c r="F730">
        <v>1.67</v>
      </c>
      <c r="G730">
        <v>760300</v>
      </c>
      <c r="H730">
        <v>4582</v>
      </c>
      <c r="I730">
        <v>4072</v>
      </c>
      <c r="J730">
        <v>13.91</v>
      </c>
      <c r="K730" s="130" t="s">
        <v>1031</v>
      </c>
      <c r="M730" s="130" t="s">
        <v>902</v>
      </c>
      <c r="N730">
        <v>0.45</v>
      </c>
      <c r="O730">
        <v>10.87</v>
      </c>
      <c r="P730">
        <v>19.350000000000001</v>
      </c>
      <c r="Q730">
        <v>15.91</v>
      </c>
      <c r="R730" s="130" t="s">
        <v>1734</v>
      </c>
      <c r="S730">
        <v>31.69</v>
      </c>
      <c r="T730" s="130"/>
      <c r="U730">
        <v>303</v>
      </c>
      <c r="V730">
        <v>357</v>
      </c>
      <c r="W730">
        <v>0.24</v>
      </c>
      <c r="X730" s="130"/>
    </row>
    <row r="731" spans="1:24" x14ac:dyDescent="0.3">
      <c r="A731" s="130" t="s">
        <v>2592</v>
      </c>
      <c r="B731">
        <v>729</v>
      </c>
      <c r="C731" s="130" t="s">
        <v>898</v>
      </c>
      <c r="D731" s="130" t="s">
        <v>6</v>
      </c>
      <c r="E731">
        <v>2.2999999999999998</v>
      </c>
      <c r="F731">
        <v>-5.74</v>
      </c>
      <c r="G731">
        <v>78742800</v>
      </c>
      <c r="H731">
        <v>182514</v>
      </c>
      <c r="I731">
        <v>9003</v>
      </c>
      <c r="J731">
        <v>38.92</v>
      </c>
      <c r="K731" s="130"/>
      <c r="M731" s="130"/>
      <c r="N731">
        <v>0.06</v>
      </c>
      <c r="O731">
        <v>4.53</v>
      </c>
      <c r="P731">
        <v>4.07</v>
      </c>
      <c r="Q731">
        <v>4.03</v>
      </c>
      <c r="R731" s="130"/>
      <c r="S731">
        <v>44.14</v>
      </c>
      <c r="T731" s="130"/>
      <c r="U731">
        <v>923</v>
      </c>
      <c r="V731">
        <v>880</v>
      </c>
      <c r="X731" s="130"/>
    </row>
    <row r="732" spans="1:24" x14ac:dyDescent="0.3">
      <c r="A732" s="130" t="s">
        <v>122</v>
      </c>
      <c r="B732">
        <v>730</v>
      </c>
      <c r="C732" s="130" t="s">
        <v>889</v>
      </c>
      <c r="D732" s="130" t="s">
        <v>6</v>
      </c>
      <c r="E732">
        <v>6.1</v>
      </c>
      <c r="F732">
        <v>-1.61</v>
      </c>
      <c r="G732">
        <v>523700</v>
      </c>
      <c r="H732">
        <v>3200</v>
      </c>
      <c r="I732">
        <v>1391</v>
      </c>
      <c r="J732">
        <v>24.64</v>
      </c>
      <c r="K732" s="130" t="s">
        <v>2138</v>
      </c>
      <c r="M732" s="130" t="s">
        <v>933</v>
      </c>
      <c r="N732">
        <v>0.25</v>
      </c>
      <c r="O732">
        <v>8.49</v>
      </c>
      <c r="P732">
        <v>13.83</v>
      </c>
      <c r="Q732">
        <v>7.17</v>
      </c>
      <c r="R732" s="130" t="s">
        <v>2143</v>
      </c>
      <c r="S732">
        <v>49.75</v>
      </c>
      <c r="T732" s="130"/>
      <c r="U732">
        <v>566</v>
      </c>
      <c r="V732">
        <v>590</v>
      </c>
      <c r="W732">
        <v>-0.2</v>
      </c>
      <c r="X732" s="130"/>
    </row>
    <row r="733" spans="1:24" x14ac:dyDescent="0.3">
      <c r="A733" s="130" t="s">
        <v>121</v>
      </c>
      <c r="B733">
        <v>731</v>
      </c>
      <c r="C733" s="130" t="s">
        <v>889</v>
      </c>
      <c r="D733" s="130" t="s">
        <v>6</v>
      </c>
      <c r="E733">
        <v>2.3199999999999998</v>
      </c>
      <c r="F733">
        <v>0.87</v>
      </c>
      <c r="G733">
        <v>864000</v>
      </c>
      <c r="H733">
        <v>2000</v>
      </c>
      <c r="I733">
        <v>1324</v>
      </c>
      <c r="J733">
        <v>29.58</v>
      </c>
      <c r="K733" s="130" t="s">
        <v>972</v>
      </c>
      <c r="M733" s="130" t="s">
        <v>949</v>
      </c>
      <c r="N733">
        <v>0.08</v>
      </c>
      <c r="O733">
        <v>3.29</v>
      </c>
      <c r="P733">
        <v>3.41</v>
      </c>
      <c r="Q733">
        <v>11.73</v>
      </c>
      <c r="R733" s="130" t="s">
        <v>3185</v>
      </c>
      <c r="S733">
        <v>69.86</v>
      </c>
      <c r="T733" s="130"/>
      <c r="U733">
        <v>890</v>
      </c>
      <c r="V733">
        <v>874</v>
      </c>
      <c r="W733">
        <v>-0.57999999999999996</v>
      </c>
      <c r="X733" s="130"/>
    </row>
    <row r="734" spans="1:24" x14ac:dyDescent="0.3">
      <c r="A734" s="130" t="s">
        <v>120</v>
      </c>
      <c r="B734">
        <v>732</v>
      </c>
      <c r="C734" s="130" t="s">
        <v>898</v>
      </c>
      <c r="D734" s="130" t="s">
        <v>6</v>
      </c>
      <c r="E734">
        <v>2.64</v>
      </c>
      <c r="F734">
        <v>-2.94</v>
      </c>
      <c r="G734">
        <v>14522900</v>
      </c>
      <c r="H734">
        <v>38773</v>
      </c>
      <c r="I734">
        <v>3068</v>
      </c>
      <c r="J734">
        <v>22.72</v>
      </c>
      <c r="K734" s="130" t="s">
        <v>2157</v>
      </c>
      <c r="M734" s="130" t="s">
        <v>949</v>
      </c>
      <c r="N734">
        <v>0.11</v>
      </c>
      <c r="O734">
        <v>8.07</v>
      </c>
      <c r="P734">
        <v>13.21</v>
      </c>
      <c r="Q734">
        <v>4.12</v>
      </c>
      <c r="R734" s="130" t="s">
        <v>2176</v>
      </c>
      <c r="S734">
        <v>54.2</v>
      </c>
      <c r="T734" s="130"/>
      <c r="U734">
        <v>558</v>
      </c>
      <c r="V734">
        <v>585</v>
      </c>
      <c r="W734">
        <v>0.94</v>
      </c>
      <c r="X734" s="130"/>
    </row>
    <row r="735" spans="1:24" x14ac:dyDescent="0.3">
      <c r="A735" s="130" t="s">
        <v>119</v>
      </c>
      <c r="B735">
        <v>733</v>
      </c>
      <c r="C735" s="130" t="s">
        <v>898</v>
      </c>
      <c r="D735" s="130" t="s">
        <v>6</v>
      </c>
      <c r="E735">
        <v>2</v>
      </c>
      <c r="F735">
        <v>0</v>
      </c>
      <c r="G735">
        <v>1759000</v>
      </c>
      <c r="H735">
        <v>3523</v>
      </c>
      <c r="I735">
        <v>1673</v>
      </c>
      <c r="K735" s="130" t="s">
        <v>1023</v>
      </c>
      <c r="M735" s="130"/>
      <c r="N735">
        <v>0</v>
      </c>
      <c r="O735">
        <v>2.48</v>
      </c>
      <c r="P735">
        <v>-2.2999999999999998</v>
      </c>
      <c r="Q735">
        <v>-2.19</v>
      </c>
      <c r="R735" s="130"/>
      <c r="S735">
        <v>59.92</v>
      </c>
      <c r="T735" s="130"/>
      <c r="X735" s="130"/>
    </row>
    <row r="736" spans="1:24" x14ac:dyDescent="0.3">
      <c r="A736" s="130" t="s">
        <v>118</v>
      </c>
      <c r="B736">
        <v>734</v>
      </c>
      <c r="C736" s="130" t="s">
        <v>898</v>
      </c>
      <c r="D736" s="130" t="s">
        <v>95</v>
      </c>
      <c r="E736">
        <v>1.27</v>
      </c>
      <c r="F736">
        <v>-1.55</v>
      </c>
      <c r="G736">
        <v>5400</v>
      </c>
      <c r="H736">
        <v>7</v>
      </c>
      <c r="I736">
        <v>1454</v>
      </c>
      <c r="K736" s="130" t="s">
        <v>3318</v>
      </c>
      <c r="M736" s="130"/>
      <c r="N736">
        <v>0</v>
      </c>
      <c r="O736">
        <v>-5.64</v>
      </c>
      <c r="P736">
        <v>-53.88</v>
      </c>
      <c r="Q736">
        <v>-31.16</v>
      </c>
      <c r="R736" s="130"/>
      <c r="S736">
        <v>3.78</v>
      </c>
      <c r="T736" s="130"/>
      <c r="X736" s="130"/>
    </row>
    <row r="737" spans="1:24" x14ac:dyDescent="0.3">
      <c r="A737" s="130" t="s">
        <v>117</v>
      </c>
      <c r="B737">
        <v>735</v>
      </c>
      <c r="C737" s="130" t="s">
        <v>889</v>
      </c>
      <c r="D737" s="130" t="s">
        <v>6</v>
      </c>
      <c r="E737">
        <v>6.25</v>
      </c>
      <c r="F737">
        <v>-2.34</v>
      </c>
      <c r="G737">
        <v>2069900</v>
      </c>
      <c r="H737">
        <v>13061</v>
      </c>
      <c r="I737">
        <v>6756</v>
      </c>
      <c r="J737">
        <v>243.02</v>
      </c>
      <c r="K737" s="130" t="s">
        <v>1064</v>
      </c>
      <c r="M737" s="130"/>
      <c r="N737">
        <v>0.03</v>
      </c>
      <c r="O737">
        <v>2.38</v>
      </c>
      <c r="P737">
        <v>0.35</v>
      </c>
      <c r="Q737">
        <v>0.25</v>
      </c>
      <c r="R737" s="130"/>
      <c r="S737">
        <v>56.52</v>
      </c>
      <c r="T737" s="130"/>
      <c r="U737">
        <v>1122</v>
      </c>
      <c r="V737">
        <v>1085</v>
      </c>
      <c r="W737">
        <v>165.69</v>
      </c>
      <c r="X737" s="130"/>
    </row>
    <row r="738" spans="1:24" x14ac:dyDescent="0.3">
      <c r="A738" s="130" t="s">
        <v>116</v>
      </c>
      <c r="B738">
        <v>736</v>
      </c>
      <c r="C738" s="130" t="s">
        <v>898</v>
      </c>
      <c r="D738" s="130" t="s">
        <v>6</v>
      </c>
      <c r="E738">
        <v>7.15</v>
      </c>
      <c r="F738">
        <v>27.68</v>
      </c>
      <c r="G738">
        <v>13233900</v>
      </c>
      <c r="H738">
        <v>89622</v>
      </c>
      <c r="I738">
        <v>3593</v>
      </c>
      <c r="J738">
        <v>8.75</v>
      </c>
      <c r="K738" s="130" t="s">
        <v>977</v>
      </c>
      <c r="L738">
        <v>0.76</v>
      </c>
      <c r="M738" s="130" t="s">
        <v>913</v>
      </c>
      <c r="N738">
        <v>0.71</v>
      </c>
      <c r="O738">
        <v>7.91</v>
      </c>
      <c r="P738">
        <v>9.48</v>
      </c>
      <c r="Q738">
        <v>23.84</v>
      </c>
      <c r="R738" s="130" t="s">
        <v>979</v>
      </c>
      <c r="S738">
        <v>12.62</v>
      </c>
      <c r="T738" s="130"/>
      <c r="U738">
        <v>416</v>
      </c>
      <c r="V738">
        <v>365</v>
      </c>
      <c r="W738">
        <v>0.04</v>
      </c>
      <c r="X738" s="130"/>
    </row>
    <row r="739" spans="1:24" x14ac:dyDescent="0.3">
      <c r="A739" s="130" t="s">
        <v>115</v>
      </c>
      <c r="B739">
        <v>737</v>
      </c>
      <c r="C739" s="130" t="s">
        <v>898</v>
      </c>
      <c r="D739" s="130" t="s">
        <v>6</v>
      </c>
      <c r="E739">
        <v>24.2</v>
      </c>
      <c r="F739">
        <v>0</v>
      </c>
      <c r="G739">
        <v>0</v>
      </c>
      <c r="H739">
        <v>0</v>
      </c>
      <c r="I739">
        <v>605</v>
      </c>
      <c r="J739">
        <v>76.260000000000005</v>
      </c>
      <c r="K739" s="130" t="s">
        <v>1061</v>
      </c>
      <c r="M739" s="130"/>
      <c r="N739">
        <v>0.31</v>
      </c>
      <c r="O739">
        <v>1.27</v>
      </c>
      <c r="P739">
        <v>1.59</v>
      </c>
      <c r="Q739">
        <v>1.37</v>
      </c>
      <c r="R739" s="130"/>
      <c r="S739">
        <v>30.3</v>
      </c>
      <c r="T739" s="130"/>
      <c r="U739">
        <v>1065</v>
      </c>
      <c r="V739">
        <v>1096</v>
      </c>
      <c r="W739">
        <v>-2.04</v>
      </c>
      <c r="X739" s="130"/>
    </row>
    <row r="740" spans="1:24" x14ac:dyDescent="0.3">
      <c r="A740" s="130" t="s">
        <v>114</v>
      </c>
      <c r="B740">
        <v>738</v>
      </c>
      <c r="C740" s="130" t="s">
        <v>889</v>
      </c>
      <c r="D740" s="130" t="s">
        <v>6</v>
      </c>
      <c r="E740">
        <v>0.39</v>
      </c>
      <c r="F740">
        <v>0</v>
      </c>
      <c r="G740">
        <v>93277200</v>
      </c>
      <c r="H740">
        <v>36249</v>
      </c>
      <c r="I740">
        <v>3951</v>
      </c>
      <c r="K740" s="130" t="s">
        <v>1096</v>
      </c>
      <c r="M740" s="130"/>
      <c r="N740">
        <v>0</v>
      </c>
      <c r="O740">
        <v>-0.18</v>
      </c>
      <c r="P740">
        <v>-1.92</v>
      </c>
      <c r="Q740">
        <v>5.48</v>
      </c>
      <c r="R740" s="130"/>
      <c r="S740">
        <v>63.02</v>
      </c>
      <c r="T740" s="130"/>
      <c r="X740" s="130"/>
    </row>
    <row r="741" spans="1:24" x14ac:dyDescent="0.3">
      <c r="A741" s="130" t="s">
        <v>113</v>
      </c>
      <c r="B741">
        <v>739</v>
      </c>
      <c r="C741" s="130" t="s">
        <v>889</v>
      </c>
      <c r="D741" s="130" t="s">
        <v>6</v>
      </c>
      <c r="E741">
        <v>68.25</v>
      </c>
      <c r="F741">
        <v>0.37</v>
      </c>
      <c r="G741">
        <v>7700</v>
      </c>
      <c r="H741">
        <v>525</v>
      </c>
      <c r="I741">
        <v>512</v>
      </c>
      <c r="J741">
        <v>14.04</v>
      </c>
      <c r="K741" s="130" t="s">
        <v>980</v>
      </c>
      <c r="L741">
        <v>0.39</v>
      </c>
      <c r="M741" s="130" t="s">
        <v>1104</v>
      </c>
      <c r="N741">
        <v>4.58</v>
      </c>
      <c r="O741">
        <v>7.83</v>
      </c>
      <c r="P741">
        <v>9.06</v>
      </c>
      <c r="Q741">
        <v>4.75</v>
      </c>
      <c r="R741" s="130" t="s">
        <v>3319</v>
      </c>
      <c r="S741">
        <v>32.81</v>
      </c>
      <c r="T741" s="130"/>
      <c r="U741">
        <v>539</v>
      </c>
      <c r="V741">
        <v>484</v>
      </c>
      <c r="W741">
        <v>0.01</v>
      </c>
      <c r="X741" s="130"/>
    </row>
    <row r="742" spans="1:24" x14ac:dyDescent="0.3">
      <c r="A742" s="130" t="s">
        <v>112</v>
      </c>
      <c r="B742">
        <v>740</v>
      </c>
      <c r="C742" s="130" t="s">
        <v>898</v>
      </c>
      <c r="D742" s="130" t="s">
        <v>6</v>
      </c>
      <c r="E742">
        <v>6.85</v>
      </c>
      <c r="F742">
        <v>3.79</v>
      </c>
      <c r="G742">
        <v>82900</v>
      </c>
      <c r="H742">
        <v>559</v>
      </c>
      <c r="I742">
        <v>2220</v>
      </c>
      <c r="J742">
        <v>8.07</v>
      </c>
      <c r="K742" s="130" t="s">
        <v>1047</v>
      </c>
      <c r="M742" s="130" t="s">
        <v>933</v>
      </c>
      <c r="N742">
        <v>0.84</v>
      </c>
      <c r="O742">
        <v>17.440000000000001</v>
      </c>
      <c r="P742">
        <v>23.47</v>
      </c>
      <c r="Q742">
        <v>15.4</v>
      </c>
      <c r="R742" s="130" t="s">
        <v>3193</v>
      </c>
      <c r="S742">
        <v>24.34</v>
      </c>
      <c r="T742" s="130"/>
      <c r="U742">
        <v>154</v>
      </c>
      <c r="V742">
        <v>130</v>
      </c>
      <c r="W742">
        <v>-0.03</v>
      </c>
      <c r="X742" s="130"/>
    </row>
    <row r="743" spans="1:24" x14ac:dyDescent="0.3">
      <c r="A743" s="130" t="s">
        <v>111</v>
      </c>
      <c r="B743">
        <v>741</v>
      </c>
      <c r="C743" s="130" t="s">
        <v>889</v>
      </c>
      <c r="D743" s="130" t="s">
        <v>6</v>
      </c>
      <c r="E743">
        <v>2.5</v>
      </c>
      <c r="F743">
        <v>0.81</v>
      </c>
      <c r="G743">
        <v>3829600</v>
      </c>
      <c r="H743">
        <v>9569</v>
      </c>
      <c r="I743">
        <v>3354</v>
      </c>
      <c r="K743" s="130" t="s">
        <v>3246</v>
      </c>
      <c r="M743" s="130"/>
      <c r="N743">
        <v>0</v>
      </c>
      <c r="O743">
        <v>-7.08</v>
      </c>
      <c r="P743">
        <v>-14.91</v>
      </c>
      <c r="Q743">
        <v>-11.6</v>
      </c>
      <c r="R743" s="130"/>
      <c r="S743">
        <v>58.28</v>
      </c>
      <c r="T743" s="130"/>
      <c r="X743" s="130"/>
    </row>
    <row r="744" spans="1:24" x14ac:dyDescent="0.3">
      <c r="A744" s="130" t="s">
        <v>110</v>
      </c>
      <c r="B744">
        <v>742</v>
      </c>
      <c r="C744" s="130" t="s">
        <v>898</v>
      </c>
      <c r="D744" s="130" t="s">
        <v>82</v>
      </c>
      <c r="E744">
        <v>37.25</v>
      </c>
      <c r="F744">
        <v>0</v>
      </c>
      <c r="G744">
        <v>0</v>
      </c>
      <c r="H744">
        <v>0</v>
      </c>
      <c r="I744">
        <v>1676</v>
      </c>
      <c r="K744" s="130" t="s">
        <v>2872</v>
      </c>
      <c r="M744" s="130"/>
      <c r="N744">
        <v>0</v>
      </c>
      <c r="O744">
        <v>-3.16</v>
      </c>
      <c r="P744">
        <v>-2.0699999999999998</v>
      </c>
      <c r="Q744">
        <v>105.9</v>
      </c>
      <c r="R744" s="130"/>
      <c r="S744">
        <v>25.33</v>
      </c>
      <c r="T744" s="130"/>
      <c r="X744" s="130"/>
    </row>
    <row r="745" spans="1:24" x14ac:dyDescent="0.3">
      <c r="A745" s="130" t="s">
        <v>109</v>
      </c>
      <c r="B745">
        <v>743</v>
      </c>
      <c r="C745" s="130" t="s">
        <v>889</v>
      </c>
      <c r="D745" s="130" t="s">
        <v>6</v>
      </c>
      <c r="E745">
        <v>17.899999999999999</v>
      </c>
      <c r="F745">
        <v>0</v>
      </c>
      <c r="G745">
        <v>2124900</v>
      </c>
      <c r="H745">
        <v>38040</v>
      </c>
      <c r="I745">
        <v>11635</v>
      </c>
      <c r="J745">
        <v>11.57</v>
      </c>
      <c r="K745" s="130" t="s">
        <v>2396</v>
      </c>
      <c r="L745">
        <v>0.13</v>
      </c>
      <c r="M745" s="130" t="s">
        <v>912</v>
      </c>
      <c r="N745">
        <v>1.5</v>
      </c>
      <c r="O745">
        <v>27.14</v>
      </c>
      <c r="P745">
        <v>26.32</v>
      </c>
      <c r="Q745">
        <v>21.67</v>
      </c>
      <c r="R745" s="130" t="s">
        <v>3320</v>
      </c>
      <c r="S745">
        <v>39.97</v>
      </c>
      <c r="T745" s="130"/>
      <c r="U745">
        <v>215</v>
      </c>
      <c r="V745">
        <v>165</v>
      </c>
      <c r="W745">
        <v>0.23</v>
      </c>
      <c r="X745" s="130"/>
    </row>
    <row r="746" spans="1:24" x14ac:dyDescent="0.3">
      <c r="A746" s="130" t="s">
        <v>108</v>
      </c>
      <c r="B746">
        <v>744</v>
      </c>
      <c r="C746" s="130" t="s">
        <v>898</v>
      </c>
      <c r="D746" s="130" t="s">
        <v>6</v>
      </c>
      <c r="E746">
        <v>3.66</v>
      </c>
      <c r="F746">
        <v>-3.17</v>
      </c>
      <c r="G746">
        <v>8102200</v>
      </c>
      <c r="H746">
        <v>29933</v>
      </c>
      <c r="I746">
        <v>6998</v>
      </c>
      <c r="J746">
        <v>233.22</v>
      </c>
      <c r="K746" s="130" t="s">
        <v>1731</v>
      </c>
      <c r="M746" s="130" t="s">
        <v>904</v>
      </c>
      <c r="N746">
        <v>0.02</v>
      </c>
      <c r="O746">
        <v>0.44</v>
      </c>
      <c r="P746">
        <v>0.31</v>
      </c>
      <c r="Q746">
        <v>0.16</v>
      </c>
      <c r="R746" s="130" t="s">
        <v>1052</v>
      </c>
      <c r="S746">
        <v>33.700000000000003</v>
      </c>
      <c r="T746" s="130"/>
      <c r="U746">
        <v>1122</v>
      </c>
      <c r="V746">
        <v>1147</v>
      </c>
      <c r="W746">
        <v>-7.2</v>
      </c>
      <c r="X746" s="130"/>
    </row>
    <row r="747" spans="1:24" x14ac:dyDescent="0.3">
      <c r="A747" s="130" t="s">
        <v>107</v>
      </c>
      <c r="B747">
        <v>745</v>
      </c>
      <c r="C747" s="130" t="s">
        <v>889</v>
      </c>
      <c r="D747" s="130" t="s">
        <v>6</v>
      </c>
      <c r="E747">
        <v>6.55</v>
      </c>
      <c r="F747">
        <v>-0.76</v>
      </c>
      <c r="G747">
        <v>1639000</v>
      </c>
      <c r="H747">
        <v>10863</v>
      </c>
      <c r="I747">
        <v>6157</v>
      </c>
      <c r="J747">
        <v>9.09</v>
      </c>
      <c r="K747" s="130" t="s">
        <v>1055</v>
      </c>
      <c r="M747" s="130" t="s">
        <v>957</v>
      </c>
      <c r="N747">
        <v>0.76</v>
      </c>
      <c r="O747">
        <v>22.66</v>
      </c>
      <c r="P747">
        <v>21.26</v>
      </c>
      <c r="Q747">
        <v>9.0299999999999994</v>
      </c>
      <c r="R747" s="130" t="s">
        <v>2392</v>
      </c>
      <c r="S747">
        <v>48.28</v>
      </c>
      <c r="T747" s="130"/>
      <c r="U747">
        <v>176</v>
      </c>
      <c r="V747">
        <v>108</v>
      </c>
      <c r="W747">
        <v>-5.2</v>
      </c>
      <c r="X747" s="130"/>
    </row>
    <row r="748" spans="1:24" x14ac:dyDescent="0.3">
      <c r="A748" s="130" t="s">
        <v>106</v>
      </c>
      <c r="B748">
        <v>746</v>
      </c>
      <c r="C748" s="130" t="s">
        <v>889</v>
      </c>
      <c r="D748" s="130" t="s">
        <v>6</v>
      </c>
      <c r="E748">
        <v>4.8</v>
      </c>
      <c r="F748">
        <v>0.84</v>
      </c>
      <c r="G748">
        <v>800</v>
      </c>
      <c r="H748">
        <v>4</v>
      </c>
      <c r="I748">
        <v>480</v>
      </c>
      <c r="K748" s="130" t="s">
        <v>1063</v>
      </c>
      <c r="L748">
        <v>1.1200000000000001</v>
      </c>
      <c r="M748" s="130"/>
      <c r="N748">
        <v>0</v>
      </c>
      <c r="O748">
        <v>-0.89</v>
      </c>
      <c r="P748">
        <v>-4.24</v>
      </c>
      <c r="Q748">
        <v>-0.8</v>
      </c>
      <c r="R748" s="130"/>
      <c r="S748">
        <v>21.39</v>
      </c>
      <c r="T748" s="130"/>
      <c r="X748" s="130"/>
    </row>
    <row r="749" spans="1:24" x14ac:dyDescent="0.3">
      <c r="A749" s="130" t="s">
        <v>105</v>
      </c>
      <c r="B749">
        <v>747</v>
      </c>
      <c r="C749" s="130" t="s">
        <v>889</v>
      </c>
      <c r="D749" s="130" t="s">
        <v>6</v>
      </c>
      <c r="E749">
        <v>7.55</v>
      </c>
      <c r="F749">
        <v>3.42</v>
      </c>
      <c r="G749">
        <v>2586800</v>
      </c>
      <c r="H749">
        <v>19677</v>
      </c>
      <c r="I749">
        <v>2318</v>
      </c>
      <c r="J749">
        <v>23.16</v>
      </c>
      <c r="K749" s="130" t="s">
        <v>2316</v>
      </c>
      <c r="M749" s="130" t="s">
        <v>913</v>
      </c>
      <c r="N749">
        <v>0.31</v>
      </c>
      <c r="O749">
        <v>10.58</v>
      </c>
      <c r="P749">
        <v>19.420000000000002</v>
      </c>
      <c r="Q749">
        <v>7.53</v>
      </c>
      <c r="R749" s="130" t="s">
        <v>2293</v>
      </c>
      <c r="S749">
        <v>26.5</v>
      </c>
      <c r="T749" s="130"/>
      <c r="U749">
        <v>456</v>
      </c>
      <c r="V749">
        <v>518</v>
      </c>
      <c r="W749">
        <v>2.21</v>
      </c>
      <c r="X749" s="130"/>
    </row>
    <row r="750" spans="1:24" x14ac:dyDescent="0.3">
      <c r="A750" s="130" t="s">
        <v>104</v>
      </c>
      <c r="B750">
        <v>748</v>
      </c>
      <c r="C750" s="130" t="s">
        <v>889</v>
      </c>
      <c r="D750" s="130" t="s">
        <v>6</v>
      </c>
      <c r="E750">
        <v>6.5</v>
      </c>
      <c r="F750">
        <v>-0.76</v>
      </c>
      <c r="G750">
        <v>16530000</v>
      </c>
      <c r="H750">
        <v>108141</v>
      </c>
      <c r="I750">
        <v>55973</v>
      </c>
      <c r="J750">
        <v>52.19</v>
      </c>
      <c r="K750" s="130" t="s">
        <v>2101</v>
      </c>
      <c r="M750" s="130" t="s">
        <v>906</v>
      </c>
      <c r="N750">
        <v>0.12</v>
      </c>
      <c r="O750">
        <v>6.03</v>
      </c>
      <c r="P750">
        <v>7.17</v>
      </c>
      <c r="Q750">
        <v>-3.12</v>
      </c>
      <c r="R750" s="130" t="s">
        <v>995</v>
      </c>
      <c r="S750">
        <v>39.4</v>
      </c>
      <c r="T750" s="130"/>
      <c r="U750">
        <v>879</v>
      </c>
      <c r="V750">
        <v>834</v>
      </c>
      <c r="W750">
        <v>26.63</v>
      </c>
      <c r="X750" s="130"/>
    </row>
    <row r="751" spans="1:24" x14ac:dyDescent="0.3">
      <c r="A751" s="130" t="s">
        <v>103</v>
      </c>
      <c r="B751">
        <v>749</v>
      </c>
      <c r="C751" s="130" t="s">
        <v>889</v>
      </c>
      <c r="D751" s="130" t="s">
        <v>6</v>
      </c>
      <c r="E751">
        <v>2.6</v>
      </c>
      <c r="F751">
        <v>-2.2599999999999998</v>
      </c>
      <c r="G751">
        <v>25949700</v>
      </c>
      <c r="H751">
        <v>68245</v>
      </c>
      <c r="I751">
        <v>35297</v>
      </c>
      <c r="J751">
        <v>24.95</v>
      </c>
      <c r="K751" s="130" t="s">
        <v>2384</v>
      </c>
      <c r="M751" s="130" t="s">
        <v>906</v>
      </c>
      <c r="N751">
        <v>0.11</v>
      </c>
      <c r="O751">
        <v>8.36</v>
      </c>
      <c r="P751">
        <v>16.03</v>
      </c>
      <c r="Q751">
        <v>22.77</v>
      </c>
      <c r="R751" s="130" t="s">
        <v>1032</v>
      </c>
      <c r="S751">
        <v>33.4</v>
      </c>
      <c r="T751" s="130"/>
      <c r="U751">
        <v>518</v>
      </c>
      <c r="V751">
        <v>593</v>
      </c>
      <c r="W751">
        <v>6.4</v>
      </c>
      <c r="X751" s="130"/>
    </row>
    <row r="752" spans="1:24" x14ac:dyDescent="0.3">
      <c r="A752" s="130" t="s">
        <v>102</v>
      </c>
      <c r="B752">
        <v>750</v>
      </c>
      <c r="C752" s="130" t="s">
        <v>889</v>
      </c>
      <c r="D752" s="130" t="s">
        <v>6</v>
      </c>
      <c r="E752">
        <v>11.4</v>
      </c>
      <c r="F752">
        <v>-0.87</v>
      </c>
      <c r="G752">
        <v>1307100</v>
      </c>
      <c r="H752">
        <v>14910</v>
      </c>
      <c r="I752">
        <v>6506</v>
      </c>
      <c r="J752">
        <v>5.07</v>
      </c>
      <c r="K752" s="130" t="s">
        <v>2099</v>
      </c>
      <c r="M752" s="130" t="s">
        <v>935</v>
      </c>
      <c r="N752">
        <v>2.21</v>
      </c>
      <c r="O752">
        <v>52.43</v>
      </c>
      <c r="P752">
        <v>65.31</v>
      </c>
      <c r="Q752">
        <v>30.38</v>
      </c>
      <c r="R752" s="130" t="s">
        <v>950</v>
      </c>
      <c r="S752">
        <v>29.03</v>
      </c>
      <c r="T752" s="130"/>
      <c r="U752">
        <v>21</v>
      </c>
      <c r="V752">
        <v>19</v>
      </c>
      <c r="W752">
        <v>0.24</v>
      </c>
      <c r="X752" s="130"/>
    </row>
    <row r="753" spans="1:24" x14ac:dyDescent="0.3">
      <c r="A753" s="130" t="s">
        <v>101</v>
      </c>
      <c r="B753">
        <v>751</v>
      </c>
      <c r="C753" s="130" t="s">
        <v>898</v>
      </c>
      <c r="D753" s="130" t="s">
        <v>6</v>
      </c>
      <c r="E753">
        <v>1.7</v>
      </c>
      <c r="F753">
        <v>1.19</v>
      </c>
      <c r="G753">
        <v>3260300</v>
      </c>
      <c r="H753">
        <v>5565</v>
      </c>
      <c r="I753">
        <v>1643</v>
      </c>
      <c r="J753">
        <v>40.020000000000003</v>
      </c>
      <c r="K753" s="130" t="s">
        <v>1074</v>
      </c>
      <c r="L753">
        <v>1.1100000000000001</v>
      </c>
      <c r="M753" s="130" t="s">
        <v>919</v>
      </c>
      <c r="N753">
        <v>0.04</v>
      </c>
      <c r="O753">
        <v>4.71</v>
      </c>
      <c r="P753">
        <v>5.0199999999999996</v>
      </c>
      <c r="Q753">
        <v>4.1900000000000004</v>
      </c>
      <c r="R753" s="130" t="s">
        <v>899</v>
      </c>
      <c r="S753">
        <v>32.74</v>
      </c>
      <c r="T753" s="130"/>
      <c r="U753">
        <v>904</v>
      </c>
      <c r="V753">
        <v>876</v>
      </c>
      <c r="W753">
        <v>8.93</v>
      </c>
      <c r="X753" s="130"/>
    </row>
    <row r="754" spans="1:24" x14ac:dyDescent="0.3">
      <c r="A754" s="130" t="s">
        <v>100</v>
      </c>
      <c r="B754">
        <v>752</v>
      </c>
      <c r="C754" s="130" t="s">
        <v>889</v>
      </c>
      <c r="D754" s="130" t="s">
        <v>6</v>
      </c>
      <c r="E754">
        <v>7.75</v>
      </c>
      <c r="F754">
        <v>-1.27</v>
      </c>
      <c r="G754">
        <v>1102500</v>
      </c>
      <c r="H754">
        <v>8529</v>
      </c>
      <c r="I754">
        <v>13448</v>
      </c>
      <c r="J754">
        <v>17.079999999999998</v>
      </c>
      <c r="K754" s="130" t="s">
        <v>1728</v>
      </c>
      <c r="M754" s="130" t="s">
        <v>913</v>
      </c>
      <c r="N754">
        <v>0.45</v>
      </c>
      <c r="O754">
        <v>5.44</v>
      </c>
      <c r="P754">
        <v>11.64</v>
      </c>
      <c r="Q754">
        <v>10.6</v>
      </c>
      <c r="R754" s="130"/>
      <c r="S754">
        <v>22.19</v>
      </c>
      <c r="T754" s="130"/>
      <c r="U754">
        <v>510</v>
      </c>
      <c r="V754">
        <v>625</v>
      </c>
      <c r="W754">
        <v>0.99</v>
      </c>
      <c r="X754" s="130"/>
    </row>
    <row r="755" spans="1:24" x14ac:dyDescent="0.3">
      <c r="A755" s="130" t="s">
        <v>99</v>
      </c>
      <c r="B755">
        <v>753</v>
      </c>
      <c r="C755" s="130" t="s">
        <v>898</v>
      </c>
      <c r="D755" s="130" t="s">
        <v>6</v>
      </c>
      <c r="E755">
        <v>38.75</v>
      </c>
      <c r="F755">
        <v>0.65</v>
      </c>
      <c r="G755">
        <v>463000</v>
      </c>
      <c r="H755">
        <v>17836</v>
      </c>
      <c r="I755">
        <v>45926</v>
      </c>
      <c r="J755">
        <v>7.66</v>
      </c>
      <c r="K755" s="130" t="s">
        <v>2373</v>
      </c>
      <c r="M755" s="130" t="s">
        <v>967</v>
      </c>
      <c r="N755">
        <v>5.0599999999999996</v>
      </c>
      <c r="O755">
        <v>25.41</v>
      </c>
      <c r="P755">
        <v>24.91</v>
      </c>
      <c r="Q755">
        <v>26.11</v>
      </c>
      <c r="R755" s="130" t="s">
        <v>2291</v>
      </c>
      <c r="S755">
        <v>16.239999999999998</v>
      </c>
      <c r="T755" s="130"/>
      <c r="U755">
        <v>137</v>
      </c>
      <c r="V755">
        <v>77</v>
      </c>
      <c r="W755">
        <v>0.12</v>
      </c>
      <c r="X755" s="130"/>
    </row>
    <row r="756" spans="1:24" x14ac:dyDescent="0.3">
      <c r="A756" s="130" t="s">
        <v>98</v>
      </c>
      <c r="B756">
        <v>754</v>
      </c>
      <c r="C756" s="130" t="s">
        <v>898</v>
      </c>
      <c r="D756" s="130" t="s">
        <v>6</v>
      </c>
      <c r="E756">
        <v>1.9</v>
      </c>
      <c r="F756">
        <v>1.6</v>
      </c>
      <c r="G756">
        <v>7696900</v>
      </c>
      <c r="H756">
        <v>14702</v>
      </c>
      <c r="I756">
        <v>1786</v>
      </c>
      <c r="J756">
        <v>22.27</v>
      </c>
      <c r="K756" s="130" t="s">
        <v>3197</v>
      </c>
      <c r="M756" s="130"/>
      <c r="N756">
        <v>0.09</v>
      </c>
      <c r="O756">
        <v>11.88</v>
      </c>
      <c r="P756">
        <v>15.91</v>
      </c>
      <c r="Q756">
        <v>4.3</v>
      </c>
      <c r="R756" s="130"/>
      <c r="S756">
        <v>32.22</v>
      </c>
      <c r="T756" s="130"/>
      <c r="U756">
        <v>476</v>
      </c>
      <c r="V756">
        <v>451</v>
      </c>
      <c r="W756">
        <v>-2.11</v>
      </c>
      <c r="X756" s="130"/>
    </row>
    <row r="757" spans="1:24" x14ac:dyDescent="0.3">
      <c r="A757" s="130" t="s">
        <v>97</v>
      </c>
      <c r="B757">
        <v>755</v>
      </c>
      <c r="C757" s="130" t="s">
        <v>898</v>
      </c>
      <c r="D757" s="130" t="s">
        <v>6</v>
      </c>
      <c r="E757">
        <v>6.1</v>
      </c>
      <c r="F757">
        <v>-0.81</v>
      </c>
      <c r="G757">
        <v>196600</v>
      </c>
      <c r="H757">
        <v>1185</v>
      </c>
      <c r="I757">
        <v>1950</v>
      </c>
      <c r="K757" s="130" t="s">
        <v>982</v>
      </c>
      <c r="M757" s="130" t="s">
        <v>913</v>
      </c>
      <c r="N757">
        <v>0</v>
      </c>
      <c r="O757">
        <v>-1.23</v>
      </c>
      <c r="P757">
        <v>-5.67</v>
      </c>
      <c r="Q757">
        <v>-13.16</v>
      </c>
      <c r="R757" s="130" t="s">
        <v>2103</v>
      </c>
      <c r="S757">
        <v>33.380000000000003</v>
      </c>
      <c r="T757" s="130"/>
      <c r="X757" s="130"/>
    </row>
    <row r="758" spans="1:24" x14ac:dyDescent="0.3">
      <c r="A758" s="130" t="s">
        <v>96</v>
      </c>
      <c r="B758">
        <v>756</v>
      </c>
      <c r="C758" s="130" t="s">
        <v>889</v>
      </c>
      <c r="D758" s="130" t="s">
        <v>6</v>
      </c>
      <c r="E758">
        <v>4.28</v>
      </c>
      <c r="F758">
        <v>4.3899999999999997</v>
      </c>
      <c r="G758">
        <v>7499500</v>
      </c>
      <c r="H758">
        <v>31044</v>
      </c>
      <c r="I758">
        <v>3484</v>
      </c>
      <c r="K758" s="130" t="s">
        <v>2174</v>
      </c>
      <c r="M758" s="130"/>
      <c r="N758">
        <v>0</v>
      </c>
      <c r="O758">
        <v>-24.36</v>
      </c>
      <c r="P758">
        <v>-41.55</v>
      </c>
      <c r="Q758">
        <v>-74.650000000000006</v>
      </c>
      <c r="R758" s="130"/>
      <c r="S758">
        <v>67.64</v>
      </c>
      <c r="T758" s="130"/>
      <c r="X758" s="130"/>
    </row>
    <row r="759" spans="1:24" x14ac:dyDescent="0.3">
      <c r="A759" s="130" t="s">
        <v>94</v>
      </c>
      <c r="B759">
        <v>757</v>
      </c>
      <c r="C759" s="130" t="s">
        <v>889</v>
      </c>
      <c r="D759" s="130" t="s">
        <v>6</v>
      </c>
      <c r="E759">
        <v>38</v>
      </c>
      <c r="F759">
        <v>-1.94</v>
      </c>
      <c r="G759">
        <v>1500</v>
      </c>
      <c r="H759">
        <v>57</v>
      </c>
      <c r="I759">
        <v>4560</v>
      </c>
      <c r="K759" s="130" t="s">
        <v>1044</v>
      </c>
      <c r="M759" s="130" t="s">
        <v>952</v>
      </c>
      <c r="N759">
        <v>0</v>
      </c>
      <c r="O759">
        <v>-5.73</v>
      </c>
      <c r="P759">
        <v>-4.9800000000000004</v>
      </c>
      <c r="Q759">
        <v>-4.96</v>
      </c>
      <c r="R759" s="130" t="s">
        <v>2160</v>
      </c>
      <c r="S759">
        <v>27.88</v>
      </c>
      <c r="T759" s="130"/>
      <c r="X759" s="130"/>
    </row>
    <row r="760" spans="1:24" x14ac:dyDescent="0.3">
      <c r="A760" s="130" t="s">
        <v>93</v>
      </c>
      <c r="B760">
        <v>758</v>
      </c>
      <c r="C760" s="130" t="s">
        <v>889</v>
      </c>
      <c r="D760" s="130" t="s">
        <v>6</v>
      </c>
      <c r="E760">
        <v>1.1499999999999999</v>
      </c>
      <c r="F760">
        <v>-1.71</v>
      </c>
      <c r="G760">
        <v>18238000</v>
      </c>
      <c r="H760">
        <v>21022</v>
      </c>
      <c r="I760">
        <v>903</v>
      </c>
      <c r="K760" s="130" t="s">
        <v>970</v>
      </c>
      <c r="M760" s="130"/>
      <c r="N760">
        <v>0</v>
      </c>
      <c r="O760">
        <v>-12.16</v>
      </c>
      <c r="P760">
        <v>-22.3</v>
      </c>
      <c r="Q760">
        <v>-7.94</v>
      </c>
      <c r="R760" s="130"/>
      <c r="S760">
        <v>57.64</v>
      </c>
      <c r="T760" s="130"/>
      <c r="X760" s="130"/>
    </row>
    <row r="761" spans="1:24" x14ac:dyDescent="0.3">
      <c r="A761" s="130" t="s">
        <v>2940</v>
      </c>
      <c r="B761">
        <v>759</v>
      </c>
      <c r="C761" s="130" t="s">
        <v>898</v>
      </c>
      <c r="D761" s="130" t="s">
        <v>6</v>
      </c>
      <c r="E761">
        <v>7.85</v>
      </c>
      <c r="F761">
        <v>0.64</v>
      </c>
      <c r="G761">
        <v>13240900</v>
      </c>
      <c r="H761">
        <v>104197</v>
      </c>
      <c r="I761">
        <v>0</v>
      </c>
      <c r="K761" s="130" t="s">
        <v>908</v>
      </c>
      <c r="M761" s="130" t="s">
        <v>908</v>
      </c>
      <c r="N761">
        <v>0</v>
      </c>
      <c r="O761">
        <v>12.97</v>
      </c>
      <c r="P761">
        <v>20.78</v>
      </c>
      <c r="Q761">
        <v>7.27</v>
      </c>
      <c r="R761" s="130" t="s">
        <v>908</v>
      </c>
      <c r="S761">
        <v>28.15</v>
      </c>
      <c r="T761" s="130"/>
      <c r="X761" s="130"/>
    </row>
    <row r="762" spans="1:24" x14ac:dyDescent="0.3">
      <c r="A762" s="130" t="s">
        <v>861</v>
      </c>
      <c r="B762">
        <v>760</v>
      </c>
      <c r="C762" s="130" t="s">
        <v>892</v>
      </c>
      <c r="D762" s="130" t="s">
        <v>6</v>
      </c>
      <c r="E762">
        <v>1.93</v>
      </c>
      <c r="F762">
        <v>0</v>
      </c>
      <c r="G762">
        <v>518600</v>
      </c>
      <c r="H762">
        <v>1006</v>
      </c>
      <c r="I762">
        <v>1158</v>
      </c>
      <c r="K762" s="130" t="s">
        <v>1039</v>
      </c>
      <c r="M762" s="130"/>
      <c r="N762">
        <v>0</v>
      </c>
      <c r="O762">
        <v>-1.69</v>
      </c>
      <c r="P762">
        <v>-4.41</v>
      </c>
      <c r="Q762">
        <v>-2.46</v>
      </c>
      <c r="R762" s="130"/>
      <c r="S762">
        <v>26.3</v>
      </c>
      <c r="T762" s="130"/>
      <c r="X762" s="130"/>
    </row>
    <row r="763" spans="1:24" x14ac:dyDescent="0.3">
      <c r="A763" s="130" t="s">
        <v>92</v>
      </c>
      <c r="B763">
        <v>761</v>
      </c>
      <c r="C763" s="130" t="s">
        <v>889</v>
      </c>
      <c r="D763" s="130" t="s">
        <v>6</v>
      </c>
      <c r="E763">
        <v>3.44</v>
      </c>
      <c r="F763">
        <v>0</v>
      </c>
      <c r="G763">
        <v>43896300</v>
      </c>
      <c r="H763">
        <v>150842</v>
      </c>
      <c r="I763">
        <v>51417</v>
      </c>
      <c r="J763">
        <v>25.29</v>
      </c>
      <c r="K763" s="130" t="s">
        <v>2159</v>
      </c>
      <c r="M763" s="130" t="s">
        <v>896</v>
      </c>
      <c r="N763">
        <v>0.13</v>
      </c>
      <c r="O763">
        <v>4.55</v>
      </c>
      <c r="P763">
        <v>7.03</v>
      </c>
      <c r="Q763">
        <v>16.77</v>
      </c>
      <c r="R763" s="130" t="s">
        <v>3321</v>
      </c>
      <c r="S763">
        <v>66.040000000000006</v>
      </c>
      <c r="T763" s="130"/>
      <c r="U763">
        <v>744</v>
      </c>
      <c r="V763">
        <v>784</v>
      </c>
      <c r="W763">
        <v>1.67</v>
      </c>
      <c r="X763" s="130"/>
    </row>
    <row r="764" spans="1:24" x14ac:dyDescent="0.3">
      <c r="A764" s="130" t="s">
        <v>91</v>
      </c>
      <c r="B764">
        <v>762</v>
      </c>
      <c r="C764" s="130" t="s">
        <v>889</v>
      </c>
      <c r="D764" s="130" t="s">
        <v>6</v>
      </c>
      <c r="E764">
        <v>4.0599999999999996</v>
      </c>
      <c r="F764">
        <v>-0.49</v>
      </c>
      <c r="G764">
        <v>4072900</v>
      </c>
      <c r="H764">
        <v>16521</v>
      </c>
      <c r="I764">
        <v>15530</v>
      </c>
      <c r="J764">
        <v>18.440000000000001</v>
      </c>
      <c r="K764" s="130" t="s">
        <v>1030</v>
      </c>
      <c r="M764" s="130" t="s">
        <v>1058</v>
      </c>
      <c r="N764">
        <v>0.22</v>
      </c>
      <c r="O764">
        <v>4.92</v>
      </c>
      <c r="P764">
        <v>6.86</v>
      </c>
      <c r="Q764">
        <v>33.49</v>
      </c>
      <c r="R764" s="130" t="s">
        <v>2278</v>
      </c>
      <c r="S764">
        <v>25.59</v>
      </c>
      <c r="T764" s="130"/>
      <c r="U764">
        <v>663</v>
      </c>
      <c r="V764">
        <v>675</v>
      </c>
      <c r="W764">
        <v>0.12</v>
      </c>
      <c r="X764" s="130"/>
    </row>
    <row r="765" spans="1:24" x14ac:dyDescent="0.3">
      <c r="A765" s="130" t="s">
        <v>90</v>
      </c>
      <c r="B765">
        <v>763</v>
      </c>
      <c r="C765" s="130" t="s">
        <v>889</v>
      </c>
      <c r="D765" s="130" t="s">
        <v>6</v>
      </c>
      <c r="E765">
        <v>20.8</v>
      </c>
      <c r="F765">
        <v>-1.89</v>
      </c>
      <c r="G765">
        <v>6198000</v>
      </c>
      <c r="H765">
        <v>129277</v>
      </c>
      <c r="I765">
        <v>13560</v>
      </c>
      <c r="J765">
        <v>33.340000000000003</v>
      </c>
      <c r="K765" s="130" t="s">
        <v>3322</v>
      </c>
      <c r="M765" s="130" t="s">
        <v>940</v>
      </c>
      <c r="N765">
        <v>0.64</v>
      </c>
      <c r="O765">
        <v>25.38</v>
      </c>
      <c r="P765">
        <v>42.57</v>
      </c>
      <c r="Q765">
        <v>7.92</v>
      </c>
      <c r="R765" s="130" t="s">
        <v>1731</v>
      </c>
      <c r="S765">
        <v>41.26</v>
      </c>
      <c r="T765" s="130"/>
      <c r="U765">
        <v>425</v>
      </c>
      <c r="V765">
        <v>431</v>
      </c>
      <c r="W765">
        <v>8.57</v>
      </c>
      <c r="X765" s="130"/>
    </row>
    <row r="766" spans="1:24" x14ac:dyDescent="0.3">
      <c r="A766" s="130" t="s">
        <v>89</v>
      </c>
      <c r="B766">
        <v>764</v>
      </c>
      <c r="C766" s="130" t="s">
        <v>889</v>
      </c>
      <c r="D766" s="130" t="s">
        <v>6</v>
      </c>
      <c r="E766">
        <v>2.36</v>
      </c>
      <c r="F766">
        <v>-3.28</v>
      </c>
      <c r="G766">
        <v>5800000</v>
      </c>
      <c r="H766">
        <v>13817</v>
      </c>
      <c r="I766">
        <v>1977</v>
      </c>
      <c r="J766">
        <v>17.82</v>
      </c>
      <c r="K766" s="130" t="s">
        <v>996</v>
      </c>
      <c r="M766" s="130" t="s">
        <v>1058</v>
      </c>
      <c r="N766">
        <v>0.13</v>
      </c>
      <c r="O766">
        <v>6.17</v>
      </c>
      <c r="P766">
        <v>7.09</v>
      </c>
      <c r="Q766">
        <v>7.94</v>
      </c>
      <c r="R766" s="130" t="s">
        <v>2294</v>
      </c>
      <c r="S766">
        <v>53.85</v>
      </c>
      <c r="T766" s="130"/>
      <c r="U766">
        <v>648</v>
      </c>
      <c r="V766">
        <v>593</v>
      </c>
      <c r="W766">
        <v>4.1900000000000004</v>
      </c>
      <c r="X766" s="130"/>
    </row>
    <row r="767" spans="1:24" x14ac:dyDescent="0.3">
      <c r="A767" s="130" t="s">
        <v>88</v>
      </c>
      <c r="B767">
        <v>765</v>
      </c>
      <c r="C767" s="130" t="s">
        <v>889</v>
      </c>
      <c r="D767" s="130" t="s">
        <v>6</v>
      </c>
      <c r="E767">
        <v>1.37</v>
      </c>
      <c r="F767">
        <v>2.2400000000000002</v>
      </c>
      <c r="G767">
        <v>32070500</v>
      </c>
      <c r="H767">
        <v>43150</v>
      </c>
      <c r="I767">
        <v>769</v>
      </c>
      <c r="J767">
        <v>26.46</v>
      </c>
      <c r="K767" s="130" t="s">
        <v>2297</v>
      </c>
      <c r="M767" s="130"/>
      <c r="N767">
        <v>0.05</v>
      </c>
      <c r="O767">
        <v>6.02</v>
      </c>
      <c r="P767">
        <v>11.29</v>
      </c>
      <c r="Q767">
        <v>109.89</v>
      </c>
      <c r="R767" s="130"/>
      <c r="S767">
        <v>31.53</v>
      </c>
      <c r="T767" s="130"/>
      <c r="U767">
        <v>625</v>
      </c>
      <c r="V767">
        <v>702</v>
      </c>
      <c r="W767">
        <v>-0.09</v>
      </c>
      <c r="X767" s="130"/>
    </row>
    <row r="768" spans="1:24" x14ac:dyDescent="0.3">
      <c r="A768" s="130" t="s">
        <v>862</v>
      </c>
      <c r="B768">
        <v>766</v>
      </c>
      <c r="C768" s="130" t="s">
        <v>892</v>
      </c>
      <c r="D768" s="130" t="s">
        <v>6</v>
      </c>
      <c r="E768">
        <v>6.2</v>
      </c>
      <c r="F768">
        <v>-1.59</v>
      </c>
      <c r="G768">
        <v>3718600</v>
      </c>
      <c r="H768">
        <v>23401</v>
      </c>
      <c r="I768">
        <v>2480</v>
      </c>
      <c r="J768">
        <v>40.9</v>
      </c>
      <c r="K768" s="130" t="s">
        <v>2387</v>
      </c>
      <c r="M768" s="130"/>
      <c r="N768">
        <v>0.15</v>
      </c>
      <c r="O768">
        <v>9.3000000000000007</v>
      </c>
      <c r="P768">
        <v>9.93</v>
      </c>
      <c r="Q768">
        <v>10.51</v>
      </c>
      <c r="R768" s="130"/>
      <c r="S768">
        <v>28.83</v>
      </c>
      <c r="T768" s="130"/>
      <c r="U768">
        <v>760</v>
      </c>
      <c r="V768">
        <v>673</v>
      </c>
      <c r="X768" s="130"/>
    </row>
    <row r="769" spans="1:24" x14ac:dyDescent="0.3">
      <c r="A769" s="130" t="s">
        <v>87</v>
      </c>
      <c r="B769">
        <v>767</v>
      </c>
      <c r="C769" s="130" t="s">
        <v>889</v>
      </c>
      <c r="D769" s="130" t="s">
        <v>6</v>
      </c>
      <c r="E769">
        <v>2.4</v>
      </c>
      <c r="F769">
        <v>0</v>
      </c>
      <c r="G769">
        <v>1123200</v>
      </c>
      <c r="H769">
        <v>2688</v>
      </c>
      <c r="I769">
        <v>1440</v>
      </c>
      <c r="J769">
        <v>17.96</v>
      </c>
      <c r="K769" s="130" t="s">
        <v>2103</v>
      </c>
      <c r="M769" s="130" t="s">
        <v>919</v>
      </c>
      <c r="N769">
        <v>0.13</v>
      </c>
      <c r="O769">
        <v>9.7200000000000006</v>
      </c>
      <c r="P769">
        <v>13.59</v>
      </c>
      <c r="Q769">
        <v>4.6900000000000004</v>
      </c>
      <c r="R769" s="130" t="s">
        <v>2936</v>
      </c>
      <c r="S769">
        <v>40.409999999999997</v>
      </c>
      <c r="T769" s="130"/>
      <c r="U769">
        <v>488</v>
      </c>
      <c r="V769">
        <v>466</v>
      </c>
      <c r="W769">
        <v>-28.62</v>
      </c>
      <c r="X769" s="130"/>
    </row>
    <row r="770" spans="1:24" x14ac:dyDescent="0.3">
      <c r="A770" s="130" t="s">
        <v>86</v>
      </c>
      <c r="B770">
        <v>768</v>
      </c>
      <c r="C770" s="130" t="s">
        <v>889</v>
      </c>
      <c r="D770" s="130" t="s">
        <v>6</v>
      </c>
      <c r="E770">
        <v>23.9</v>
      </c>
      <c r="F770">
        <v>3.02</v>
      </c>
      <c r="G770">
        <v>5992100</v>
      </c>
      <c r="H770">
        <v>142404</v>
      </c>
      <c r="I770">
        <v>10553</v>
      </c>
      <c r="J770">
        <v>27.55</v>
      </c>
      <c r="K770" s="130" t="s">
        <v>951</v>
      </c>
      <c r="M770" s="130" t="s">
        <v>933</v>
      </c>
      <c r="N770">
        <v>0.85</v>
      </c>
      <c r="O770">
        <v>9.4700000000000006</v>
      </c>
      <c r="P770">
        <v>8.27</v>
      </c>
      <c r="Q770">
        <v>19.88</v>
      </c>
      <c r="R770" s="130" t="s">
        <v>903</v>
      </c>
      <c r="S770">
        <v>49.08</v>
      </c>
      <c r="T770" s="130"/>
      <c r="U770">
        <v>735</v>
      </c>
      <c r="V770">
        <v>590</v>
      </c>
      <c r="W770">
        <v>0.43</v>
      </c>
      <c r="X770" s="130"/>
    </row>
    <row r="771" spans="1:24" x14ac:dyDescent="0.3">
      <c r="A771" s="130" t="s">
        <v>85</v>
      </c>
      <c r="B771">
        <v>769</v>
      </c>
      <c r="C771" s="130" t="s">
        <v>889</v>
      </c>
      <c r="D771" s="130" t="s">
        <v>6</v>
      </c>
      <c r="E771">
        <v>5.35</v>
      </c>
      <c r="F771">
        <v>0.94</v>
      </c>
      <c r="G771">
        <v>1148200</v>
      </c>
      <c r="H771">
        <v>6177</v>
      </c>
      <c r="I771">
        <v>2774</v>
      </c>
      <c r="J771">
        <v>24.09</v>
      </c>
      <c r="K771" s="130" t="s">
        <v>1099</v>
      </c>
      <c r="M771" s="130" t="s">
        <v>933</v>
      </c>
      <c r="N771">
        <v>0.24</v>
      </c>
      <c r="O771">
        <v>2.86</v>
      </c>
      <c r="P771">
        <v>9.86</v>
      </c>
      <c r="Q771">
        <v>0.79</v>
      </c>
      <c r="R771" s="130" t="s">
        <v>3312</v>
      </c>
      <c r="S771">
        <v>40.909999999999997</v>
      </c>
      <c r="T771" s="130"/>
      <c r="U771">
        <v>621</v>
      </c>
      <c r="V771">
        <v>814</v>
      </c>
      <c r="W771">
        <v>0.33</v>
      </c>
      <c r="X771" s="130"/>
    </row>
    <row r="772" spans="1:24" x14ac:dyDescent="0.3">
      <c r="A772" s="130" t="s">
        <v>84</v>
      </c>
      <c r="B772">
        <v>770</v>
      </c>
      <c r="C772" s="130" t="s">
        <v>889</v>
      </c>
      <c r="D772" s="130" t="s">
        <v>6</v>
      </c>
      <c r="E772">
        <v>2.68</v>
      </c>
      <c r="F772">
        <v>1.52</v>
      </c>
      <c r="G772">
        <v>175300</v>
      </c>
      <c r="H772">
        <v>471</v>
      </c>
      <c r="I772">
        <v>1608</v>
      </c>
      <c r="J772">
        <v>42.05</v>
      </c>
      <c r="K772" s="130" t="s">
        <v>1083</v>
      </c>
      <c r="M772" s="130" t="s">
        <v>906</v>
      </c>
      <c r="N772">
        <v>0.06</v>
      </c>
      <c r="O772">
        <v>3.15</v>
      </c>
      <c r="P772">
        <v>4.88</v>
      </c>
      <c r="Q772">
        <v>6.87</v>
      </c>
      <c r="R772" s="130" t="s">
        <v>979</v>
      </c>
      <c r="S772">
        <v>29.57</v>
      </c>
      <c r="T772" s="130"/>
      <c r="U772">
        <v>915</v>
      </c>
      <c r="V772">
        <v>942</v>
      </c>
      <c r="W772">
        <v>7.7</v>
      </c>
      <c r="X772" s="130"/>
    </row>
    <row r="773" spans="1:24" x14ac:dyDescent="0.3">
      <c r="A773" s="130" t="s">
        <v>83</v>
      </c>
      <c r="B773">
        <v>771</v>
      </c>
      <c r="C773" s="130" t="s">
        <v>889</v>
      </c>
      <c r="D773" s="130" t="s">
        <v>6</v>
      </c>
      <c r="E773">
        <v>21.3</v>
      </c>
      <c r="F773">
        <v>6.5</v>
      </c>
      <c r="G773">
        <v>26046800</v>
      </c>
      <c r="H773">
        <v>569238</v>
      </c>
      <c r="I773">
        <v>9047</v>
      </c>
      <c r="J773">
        <v>20.8</v>
      </c>
      <c r="K773" s="130" t="s">
        <v>2654</v>
      </c>
      <c r="L773">
        <v>0.21</v>
      </c>
      <c r="M773" s="130" t="s">
        <v>912</v>
      </c>
      <c r="N773">
        <v>1.03</v>
      </c>
      <c r="O773">
        <v>37.32</v>
      </c>
      <c r="P773">
        <v>44.39</v>
      </c>
      <c r="Q773">
        <v>30.67</v>
      </c>
      <c r="R773" s="130" t="s">
        <v>2266</v>
      </c>
      <c r="S773">
        <v>39.01</v>
      </c>
      <c r="T773" s="130"/>
      <c r="U773">
        <v>310</v>
      </c>
      <c r="V773">
        <v>303</v>
      </c>
      <c r="W773">
        <v>0.28999999999999998</v>
      </c>
      <c r="X773" s="130"/>
    </row>
    <row r="774" spans="1:24" x14ac:dyDescent="0.3">
      <c r="A774" s="130" t="s">
        <v>863</v>
      </c>
      <c r="B774">
        <v>772</v>
      </c>
      <c r="C774" s="130" t="s">
        <v>889</v>
      </c>
      <c r="D774" s="130" t="s">
        <v>6</v>
      </c>
      <c r="E774">
        <v>3.14</v>
      </c>
      <c r="F774">
        <v>-1.88</v>
      </c>
      <c r="G774">
        <v>244938800</v>
      </c>
      <c r="H774">
        <v>782223</v>
      </c>
      <c r="I774">
        <v>27957</v>
      </c>
      <c r="J774">
        <v>1025.78</v>
      </c>
      <c r="K774" s="130" t="s">
        <v>2293</v>
      </c>
      <c r="M774" s="130"/>
      <c r="N774">
        <v>0</v>
      </c>
      <c r="O774">
        <v>0.36</v>
      </c>
      <c r="P774">
        <v>0.42</v>
      </c>
      <c r="Q774">
        <v>88.99</v>
      </c>
      <c r="R774" s="130"/>
      <c r="S774">
        <v>61.26</v>
      </c>
      <c r="T774" s="130"/>
      <c r="U774">
        <v>1128</v>
      </c>
      <c r="V774">
        <v>1158</v>
      </c>
      <c r="W774">
        <v>-2.06</v>
      </c>
      <c r="X774" s="130"/>
    </row>
    <row r="775" spans="1:24" x14ac:dyDescent="0.3">
      <c r="A775" s="130" t="s">
        <v>81</v>
      </c>
      <c r="B775">
        <v>773</v>
      </c>
      <c r="C775" s="130" t="s">
        <v>898</v>
      </c>
      <c r="D775" s="130" t="s">
        <v>6</v>
      </c>
      <c r="E775">
        <v>34.25</v>
      </c>
      <c r="F775">
        <v>-4.8600000000000003</v>
      </c>
      <c r="G775">
        <v>3811000</v>
      </c>
      <c r="H775">
        <v>132248</v>
      </c>
      <c r="I775">
        <v>6165</v>
      </c>
      <c r="J775">
        <v>64.31</v>
      </c>
      <c r="K775" s="130" t="s">
        <v>3323</v>
      </c>
      <c r="L775">
        <v>0.09</v>
      </c>
      <c r="M775" s="130" t="s">
        <v>994</v>
      </c>
      <c r="N775">
        <v>0.54</v>
      </c>
      <c r="O775">
        <v>23.38</v>
      </c>
      <c r="P775">
        <v>26.11</v>
      </c>
      <c r="Q775">
        <v>35.67</v>
      </c>
      <c r="R775" s="130" t="s">
        <v>969</v>
      </c>
      <c r="S775">
        <v>26.32</v>
      </c>
      <c r="T775" s="130"/>
      <c r="U775">
        <v>575</v>
      </c>
      <c r="V775">
        <v>538</v>
      </c>
      <c r="W775">
        <v>3.91</v>
      </c>
      <c r="X775" s="130"/>
    </row>
    <row r="776" spans="1:24" x14ac:dyDescent="0.3">
      <c r="A776" s="130" t="s">
        <v>80</v>
      </c>
      <c r="B776">
        <v>774</v>
      </c>
      <c r="C776" s="130" t="s">
        <v>898</v>
      </c>
      <c r="D776" s="130" t="s">
        <v>6</v>
      </c>
      <c r="E776">
        <v>15.8</v>
      </c>
      <c r="F776">
        <v>-1.25</v>
      </c>
      <c r="G776">
        <v>10700</v>
      </c>
      <c r="H776">
        <v>170</v>
      </c>
      <c r="I776">
        <v>1700</v>
      </c>
      <c r="J776">
        <v>12.99</v>
      </c>
      <c r="K776" s="130" t="s">
        <v>1084</v>
      </c>
      <c r="M776" s="130" t="s">
        <v>1052</v>
      </c>
      <c r="N776">
        <v>1.23</v>
      </c>
      <c r="O776">
        <v>11.67</v>
      </c>
      <c r="P776">
        <v>15.19</v>
      </c>
      <c r="Q776">
        <v>4.54</v>
      </c>
      <c r="R776" s="130" t="s">
        <v>1092</v>
      </c>
      <c r="S776">
        <v>15.27</v>
      </c>
      <c r="T776" s="130"/>
      <c r="U776">
        <v>357</v>
      </c>
      <c r="V776">
        <v>325</v>
      </c>
      <c r="W776">
        <v>0.28000000000000003</v>
      </c>
      <c r="X776" s="130"/>
    </row>
    <row r="777" spans="1:24" x14ac:dyDescent="0.3">
      <c r="A777" s="130" t="s">
        <v>79</v>
      </c>
      <c r="B777">
        <v>775</v>
      </c>
      <c r="C777" s="130" t="s">
        <v>898</v>
      </c>
      <c r="D777" s="130" t="s">
        <v>6</v>
      </c>
      <c r="E777">
        <v>11.7</v>
      </c>
      <c r="F777">
        <v>-0.85</v>
      </c>
      <c r="G777">
        <v>70800</v>
      </c>
      <c r="H777">
        <v>822</v>
      </c>
      <c r="I777">
        <v>3510</v>
      </c>
      <c r="K777" s="130" t="s">
        <v>2923</v>
      </c>
      <c r="M777" s="130"/>
      <c r="N777">
        <v>0</v>
      </c>
      <c r="O777">
        <v>-2.65</v>
      </c>
      <c r="P777">
        <v>-7.15</v>
      </c>
      <c r="Q777">
        <v>-6.69</v>
      </c>
      <c r="R777" s="130" t="s">
        <v>2272</v>
      </c>
      <c r="S777">
        <v>26.68</v>
      </c>
      <c r="T777" s="130"/>
      <c r="X777" s="130"/>
    </row>
    <row r="778" spans="1:24" x14ac:dyDescent="0.3">
      <c r="A778" s="130" t="s">
        <v>78</v>
      </c>
      <c r="B778">
        <v>776</v>
      </c>
      <c r="C778" s="130" t="s">
        <v>889</v>
      </c>
      <c r="D778" s="130" t="s">
        <v>6</v>
      </c>
      <c r="E778">
        <v>4.26</v>
      </c>
      <c r="F778">
        <v>-0.93</v>
      </c>
      <c r="G778">
        <v>4329100</v>
      </c>
      <c r="H778">
        <v>18517</v>
      </c>
      <c r="I778">
        <v>2611</v>
      </c>
      <c r="J778">
        <v>13.78</v>
      </c>
      <c r="K778" s="130" t="s">
        <v>953</v>
      </c>
      <c r="M778" s="130" t="s">
        <v>935</v>
      </c>
      <c r="N778">
        <v>0.31</v>
      </c>
      <c r="O778">
        <v>16.579999999999998</v>
      </c>
      <c r="P778">
        <v>22.26</v>
      </c>
      <c r="Q778">
        <v>16.559999999999999</v>
      </c>
      <c r="R778" s="130" t="s">
        <v>3181</v>
      </c>
      <c r="S778">
        <v>37.17</v>
      </c>
      <c r="T778" s="130"/>
      <c r="U778">
        <v>278</v>
      </c>
      <c r="V778">
        <v>256</v>
      </c>
      <c r="W778">
        <v>0.27</v>
      </c>
      <c r="X778" s="130"/>
    </row>
  </sheetData>
  <phoneticPr fontId="16"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7CEA9-E46A-4F7F-B4DF-7D9BD14944C3}">
  <sheetPr>
    <tabColor rgb="FF92D050"/>
  </sheetPr>
  <dimension ref="A1:AN365"/>
  <sheetViews>
    <sheetView workbookViewId="0">
      <selection activeCell="K28" sqref="K28"/>
    </sheetView>
  </sheetViews>
  <sheetFormatPr defaultRowHeight="16.5" x14ac:dyDescent="0.3"/>
  <cols>
    <col min="1" max="1" width="62.25" style="133" bestFit="1" customWidth="1"/>
    <col min="2" max="2" width="36.375" style="133" hidden="1" customWidth="1"/>
    <col min="3" max="4" width="46.875" style="133" bestFit="1" customWidth="1"/>
    <col min="5" max="5" width="46.75" style="133" bestFit="1" customWidth="1"/>
    <col min="6" max="6" width="48.75" style="133" bestFit="1" customWidth="1"/>
    <col min="7" max="8" width="46.875" style="133" bestFit="1" customWidth="1"/>
    <col min="9" max="9" width="46.75" style="133" bestFit="1" customWidth="1"/>
    <col min="10" max="10" width="48.75" style="133" bestFit="1" customWidth="1"/>
    <col min="11" max="11" width="28.5" style="133" bestFit="1" customWidth="1"/>
    <col min="12" max="12" width="30" style="133" bestFit="1" customWidth="1"/>
    <col min="13" max="13" width="26.125" style="133" bestFit="1" customWidth="1"/>
    <col min="14" max="14" width="31.875" style="133" bestFit="1" customWidth="1"/>
    <col min="15" max="15" width="46.875" style="133" hidden="1" customWidth="1"/>
    <col min="16" max="16" width="46.75" style="133" hidden="1" customWidth="1"/>
    <col min="17" max="17" width="46.875" style="133" hidden="1" customWidth="1"/>
    <col min="18" max="18" width="48.75" style="133" hidden="1" customWidth="1"/>
    <col min="19" max="19" width="46.875" style="133" hidden="1" customWidth="1"/>
    <col min="20" max="20" width="46.75" style="133" hidden="1" customWidth="1"/>
    <col min="21" max="21" width="46.875" style="133" hidden="1" customWidth="1"/>
    <col min="22" max="22" width="48.75" style="133" hidden="1" customWidth="1"/>
    <col min="23" max="23" width="28.5" style="133" bestFit="1" customWidth="1"/>
    <col min="24" max="24" width="30" style="133" bestFit="1" customWidth="1"/>
    <col min="25" max="25" width="26.125" style="133" bestFit="1" customWidth="1"/>
    <col min="26" max="26" width="31.875" style="133" bestFit="1" customWidth="1"/>
    <col min="27" max="27" width="28.5" style="133" bestFit="1" customWidth="1"/>
    <col min="28" max="28" width="30" style="133" bestFit="1" customWidth="1"/>
    <col min="29" max="29" width="26.125" style="133" bestFit="1" customWidth="1"/>
    <col min="30" max="30" width="31.875" style="133" bestFit="1" customWidth="1"/>
    <col min="31" max="31" width="26.125" style="133" bestFit="1" customWidth="1"/>
    <col min="32" max="32" width="31.875" style="133" bestFit="1" customWidth="1"/>
    <col min="33" max="33" width="26.125" style="133" bestFit="1" customWidth="1"/>
    <col min="34" max="34" width="31.875" style="133" bestFit="1" customWidth="1"/>
    <col min="35" max="35" width="28.5" style="133" hidden="1" customWidth="1"/>
    <col min="36" max="36" width="30" style="133" hidden="1" customWidth="1"/>
    <col min="37" max="37" width="26.125" style="133" hidden="1" customWidth="1"/>
    <col min="38" max="38" width="31.875" style="133" bestFit="1" customWidth="1"/>
    <col min="39" max="39" width="27.625" style="133" customWidth="1"/>
    <col min="41" max="41" width="54.75" style="133" bestFit="1" customWidth="1"/>
    <col min="42" max="42" width="55.375" style="133" bestFit="1" customWidth="1"/>
    <col min="43" max="43" width="56.25" style="133" bestFit="1" customWidth="1"/>
    <col min="44" max="44" width="28.5" style="133" bestFit="1" customWidth="1"/>
    <col min="45" max="45" width="30" style="133" bestFit="1" customWidth="1"/>
    <col min="46" max="46" width="26.125" style="133" bestFit="1" customWidth="1"/>
    <col min="47" max="47" width="31.875" style="133" bestFit="1" customWidth="1"/>
    <col min="48" max="16384" width="9" style="133"/>
  </cols>
  <sheetData>
    <row r="1" spans="1:40" x14ac:dyDescent="0.3">
      <c r="A1" s="133" t="s">
        <v>1105</v>
      </c>
      <c r="B1" t="s">
        <v>2942</v>
      </c>
      <c r="C1" t="s">
        <v>2943</v>
      </c>
      <c r="D1" t="s">
        <v>2944</v>
      </c>
      <c r="E1" t="s">
        <v>2945</v>
      </c>
      <c r="F1" t="s">
        <v>2946</v>
      </c>
      <c r="G1" t="s">
        <v>2947</v>
      </c>
      <c r="H1" t="s">
        <v>2948</v>
      </c>
      <c r="I1" t="s">
        <v>2949</v>
      </c>
      <c r="J1" t="s">
        <v>2950</v>
      </c>
      <c r="K1" t="s">
        <v>2951</v>
      </c>
      <c r="L1" t="s">
        <v>2952</v>
      </c>
      <c r="M1" t="s">
        <v>2953</v>
      </c>
      <c r="N1" s="133" t="s">
        <v>1106</v>
      </c>
      <c r="P1"/>
      <c r="AN1" s="133"/>
    </row>
    <row r="2" spans="1:40" x14ac:dyDescent="0.3">
      <c r="A2" s="169" t="s">
        <v>778</v>
      </c>
      <c r="B2" s="130" t="s">
        <v>908</v>
      </c>
      <c r="C2" s="130" t="s">
        <v>1558</v>
      </c>
      <c r="D2" s="130" t="s">
        <v>2821</v>
      </c>
      <c r="E2" s="130" t="s">
        <v>2822</v>
      </c>
      <c r="F2" s="130" t="s">
        <v>3158</v>
      </c>
      <c r="G2" s="130" t="s">
        <v>1505</v>
      </c>
      <c r="H2" s="130" t="s">
        <v>2823</v>
      </c>
      <c r="I2" s="130" t="s">
        <v>3158</v>
      </c>
      <c r="J2" s="130" t="s">
        <v>908</v>
      </c>
      <c r="K2" s="130" t="s">
        <v>3159</v>
      </c>
      <c r="L2" s="130" t="s">
        <v>1254</v>
      </c>
      <c r="M2" s="130" t="s">
        <v>908</v>
      </c>
      <c r="N2" s="169" t="s">
        <v>2389</v>
      </c>
      <c r="P2"/>
      <c r="AN2" s="133"/>
    </row>
    <row r="3" spans="1:40" x14ac:dyDescent="0.3">
      <c r="A3" s="169" t="s">
        <v>773</v>
      </c>
      <c r="B3" s="130" t="s">
        <v>908</v>
      </c>
      <c r="C3" s="130" t="s">
        <v>1249</v>
      </c>
      <c r="D3" s="130" t="s">
        <v>2509</v>
      </c>
      <c r="E3" s="130" t="s">
        <v>2357</v>
      </c>
      <c r="F3" s="130" t="s">
        <v>2492</v>
      </c>
      <c r="G3" s="130" t="s">
        <v>908</v>
      </c>
      <c r="H3" s="130" t="s">
        <v>2510</v>
      </c>
      <c r="I3" s="130" t="s">
        <v>2492</v>
      </c>
      <c r="J3" s="130" t="s">
        <v>908</v>
      </c>
      <c r="K3" s="130" t="s">
        <v>908</v>
      </c>
      <c r="L3" s="130" t="s">
        <v>908</v>
      </c>
      <c r="M3" s="130" t="s">
        <v>908</v>
      </c>
      <c r="N3" s="169" t="s">
        <v>908</v>
      </c>
      <c r="O3" s="133">
        <v>5.0999999999999996</v>
      </c>
      <c r="P3"/>
      <c r="AN3" s="133"/>
    </row>
    <row r="4" spans="1:40" x14ac:dyDescent="0.3">
      <c r="A4" s="169" t="s">
        <v>770</v>
      </c>
      <c r="B4" s="130" t="s">
        <v>908</v>
      </c>
      <c r="C4" s="130" t="s">
        <v>1545</v>
      </c>
      <c r="D4" s="130" t="s">
        <v>2224</v>
      </c>
      <c r="E4" s="130" t="s">
        <v>2694</v>
      </c>
      <c r="F4" s="130" t="s">
        <v>2695</v>
      </c>
      <c r="G4" s="130" t="s">
        <v>1546</v>
      </c>
      <c r="H4" s="130" t="s">
        <v>2225</v>
      </c>
      <c r="I4" s="130" t="s">
        <v>2695</v>
      </c>
      <c r="J4" s="130" t="s">
        <v>3100</v>
      </c>
      <c r="K4" s="130" t="s">
        <v>3101</v>
      </c>
      <c r="L4" s="130" t="s">
        <v>1176</v>
      </c>
      <c r="M4" s="130" t="s">
        <v>1532</v>
      </c>
      <c r="N4" s="169" t="s">
        <v>2656</v>
      </c>
      <c r="P4"/>
      <c r="AN4" s="133"/>
    </row>
    <row r="5" spans="1:40" x14ac:dyDescent="0.3">
      <c r="A5" s="169" t="s">
        <v>769</v>
      </c>
      <c r="B5" s="130" t="s">
        <v>908</v>
      </c>
      <c r="C5" s="130" t="s">
        <v>1674</v>
      </c>
      <c r="D5" s="130" t="s">
        <v>2333</v>
      </c>
      <c r="E5" s="130" t="s">
        <v>3048</v>
      </c>
      <c r="F5" s="130" t="s">
        <v>3049</v>
      </c>
      <c r="G5" s="130" t="s">
        <v>1675</v>
      </c>
      <c r="H5" s="130" t="s">
        <v>2604</v>
      </c>
      <c r="I5" s="130" t="s">
        <v>3050</v>
      </c>
      <c r="J5" s="130" t="s">
        <v>3051</v>
      </c>
      <c r="K5" s="130" t="s">
        <v>2327</v>
      </c>
      <c r="L5" s="130" t="s">
        <v>1177</v>
      </c>
      <c r="M5" s="130" t="s">
        <v>1130</v>
      </c>
      <c r="N5" s="169" t="s">
        <v>3052</v>
      </c>
      <c r="P5"/>
      <c r="AN5" s="133"/>
    </row>
    <row r="6" spans="1:40" x14ac:dyDescent="0.3">
      <c r="A6" s="169" t="s">
        <v>765</v>
      </c>
      <c r="B6" s="130" t="s">
        <v>908</v>
      </c>
      <c r="C6" s="130" t="s">
        <v>1134</v>
      </c>
      <c r="D6" s="130" t="s">
        <v>2177</v>
      </c>
      <c r="E6" s="130" t="s">
        <v>2418</v>
      </c>
      <c r="F6" s="130" t="s">
        <v>1135</v>
      </c>
      <c r="G6" s="130" t="s">
        <v>1135</v>
      </c>
      <c r="H6" s="130" t="s">
        <v>2178</v>
      </c>
      <c r="I6" s="130" t="s">
        <v>1135</v>
      </c>
      <c r="J6" s="130" t="s">
        <v>908</v>
      </c>
      <c r="K6" s="130" t="s">
        <v>908</v>
      </c>
      <c r="L6" s="130" t="s">
        <v>908</v>
      </c>
      <c r="M6" s="130" t="s">
        <v>908</v>
      </c>
      <c r="N6" s="169" t="s">
        <v>908</v>
      </c>
      <c r="P6"/>
      <c r="AN6" s="133"/>
    </row>
    <row r="7" spans="1:40" x14ac:dyDescent="0.3">
      <c r="A7" s="169" t="s">
        <v>759</v>
      </c>
      <c r="B7" s="130" t="s">
        <v>908</v>
      </c>
      <c r="C7" s="130" t="s">
        <v>908</v>
      </c>
      <c r="D7" s="130" t="s">
        <v>1277</v>
      </c>
      <c r="E7" s="130" t="s">
        <v>3138</v>
      </c>
      <c r="F7" s="130" t="s">
        <v>1286</v>
      </c>
      <c r="G7" s="130" t="s">
        <v>908</v>
      </c>
      <c r="H7" s="130" t="s">
        <v>2734</v>
      </c>
      <c r="I7" s="130" t="s">
        <v>1286</v>
      </c>
      <c r="J7" s="130" t="s">
        <v>908</v>
      </c>
      <c r="K7" s="130" t="s">
        <v>908</v>
      </c>
      <c r="L7" s="130" t="s">
        <v>908</v>
      </c>
      <c r="M7" s="130" t="s">
        <v>908</v>
      </c>
      <c r="N7" s="169" t="s">
        <v>908</v>
      </c>
      <c r="P7"/>
      <c r="AN7" s="133"/>
    </row>
    <row r="8" spans="1:40" x14ac:dyDescent="0.3">
      <c r="A8" s="169" t="s">
        <v>2130</v>
      </c>
      <c r="B8" s="130" t="s">
        <v>908</v>
      </c>
      <c r="C8" s="130" t="s">
        <v>908</v>
      </c>
      <c r="D8" s="130" t="s">
        <v>2131</v>
      </c>
      <c r="E8" s="130" t="s">
        <v>908</v>
      </c>
      <c r="F8" s="130" t="s">
        <v>908</v>
      </c>
      <c r="G8" s="130" t="s">
        <v>908</v>
      </c>
      <c r="H8" s="130" t="s">
        <v>2132</v>
      </c>
      <c r="I8" s="130" t="s">
        <v>908</v>
      </c>
      <c r="J8" s="130" t="s">
        <v>908</v>
      </c>
      <c r="K8" s="130" t="s">
        <v>908</v>
      </c>
      <c r="L8" s="130" t="s">
        <v>908</v>
      </c>
      <c r="M8" s="130" t="s">
        <v>908</v>
      </c>
      <c r="N8" s="169" t="s">
        <v>908</v>
      </c>
      <c r="P8"/>
      <c r="AN8" s="133"/>
    </row>
    <row r="9" spans="1:40" x14ac:dyDescent="0.3">
      <c r="A9" s="169" t="s">
        <v>750</v>
      </c>
      <c r="B9" s="130" t="s">
        <v>908</v>
      </c>
      <c r="C9" s="130" t="s">
        <v>1292</v>
      </c>
      <c r="D9" s="130" t="s">
        <v>2334</v>
      </c>
      <c r="E9" s="130" t="s">
        <v>2191</v>
      </c>
      <c r="F9" s="130" t="s">
        <v>2605</v>
      </c>
      <c r="G9" s="130" t="s">
        <v>908</v>
      </c>
      <c r="H9" s="130" t="s">
        <v>1381</v>
      </c>
      <c r="I9" s="130" t="s">
        <v>2605</v>
      </c>
      <c r="J9" s="130" t="s">
        <v>908</v>
      </c>
      <c r="K9" s="130" t="s">
        <v>908</v>
      </c>
      <c r="L9" s="130" t="s">
        <v>908</v>
      </c>
      <c r="M9" s="130" t="s">
        <v>908</v>
      </c>
      <c r="N9" s="169" t="s">
        <v>908</v>
      </c>
      <c r="O9" s="133">
        <v>7.2</v>
      </c>
      <c r="P9"/>
      <c r="AN9" s="133"/>
    </row>
    <row r="10" spans="1:40" x14ac:dyDescent="0.3">
      <c r="A10" s="169" t="s">
        <v>748</v>
      </c>
      <c r="B10" s="130" t="s">
        <v>908</v>
      </c>
      <c r="C10" s="130" t="s">
        <v>1461</v>
      </c>
      <c r="D10" s="130" t="s">
        <v>2348</v>
      </c>
      <c r="E10" s="130" t="s">
        <v>2766</v>
      </c>
      <c r="F10" s="130" t="s">
        <v>2768</v>
      </c>
      <c r="G10" s="130" t="s">
        <v>1462</v>
      </c>
      <c r="H10" s="130" t="s">
        <v>2767</v>
      </c>
      <c r="I10" s="130" t="s">
        <v>2768</v>
      </c>
      <c r="J10" s="130" t="s">
        <v>908</v>
      </c>
      <c r="K10" s="130" t="s">
        <v>3141</v>
      </c>
      <c r="L10" s="130" t="s">
        <v>1122</v>
      </c>
      <c r="M10" s="130" t="s">
        <v>1177</v>
      </c>
      <c r="N10" s="169" t="s">
        <v>3142</v>
      </c>
      <c r="P10"/>
      <c r="AN10" s="133"/>
    </row>
    <row r="11" spans="1:40" x14ac:dyDescent="0.3">
      <c r="A11" s="169" t="s">
        <v>747</v>
      </c>
      <c r="B11" s="130" t="s">
        <v>908</v>
      </c>
      <c r="C11" s="130" t="s">
        <v>1370</v>
      </c>
      <c r="D11" s="130" t="s">
        <v>908</v>
      </c>
      <c r="E11" s="130" t="s">
        <v>908</v>
      </c>
      <c r="F11" s="130" t="s">
        <v>908</v>
      </c>
      <c r="G11" s="130" t="s">
        <v>908</v>
      </c>
      <c r="H11" s="130" t="s">
        <v>908</v>
      </c>
      <c r="I11" s="130" t="s">
        <v>908</v>
      </c>
      <c r="J11" s="130" t="s">
        <v>908</v>
      </c>
      <c r="K11" s="130" t="s">
        <v>908</v>
      </c>
      <c r="L11" s="130" t="s">
        <v>908</v>
      </c>
      <c r="M11" s="130" t="s">
        <v>908</v>
      </c>
      <c r="N11" s="169" t="s">
        <v>908</v>
      </c>
      <c r="P11"/>
      <c r="AN11" s="133"/>
    </row>
    <row r="12" spans="1:40" x14ac:dyDescent="0.3">
      <c r="A12" s="169" t="s">
        <v>745</v>
      </c>
      <c r="B12" s="130" t="s">
        <v>908</v>
      </c>
      <c r="C12" s="130" t="s">
        <v>1463</v>
      </c>
      <c r="D12" s="130" t="s">
        <v>1483</v>
      </c>
      <c r="E12" s="130" t="s">
        <v>2769</v>
      </c>
      <c r="F12" s="130" t="s">
        <v>2637</v>
      </c>
      <c r="G12" s="130" t="s">
        <v>1433</v>
      </c>
      <c r="H12" s="130" t="s">
        <v>2770</v>
      </c>
      <c r="I12" s="130" t="s">
        <v>2235</v>
      </c>
      <c r="J12" s="130" t="s">
        <v>908</v>
      </c>
      <c r="K12" s="130" t="s">
        <v>908</v>
      </c>
      <c r="L12" s="130" t="s">
        <v>908</v>
      </c>
      <c r="M12" s="130" t="s">
        <v>908</v>
      </c>
      <c r="N12" s="169" t="s">
        <v>908</v>
      </c>
      <c r="P12"/>
      <c r="AN12" s="133"/>
    </row>
    <row r="13" spans="1:40" x14ac:dyDescent="0.3">
      <c r="A13" s="169" t="s">
        <v>744</v>
      </c>
      <c r="B13" s="130" t="s">
        <v>908</v>
      </c>
      <c r="C13" s="130" t="s">
        <v>1717</v>
      </c>
      <c r="D13" s="130" t="s">
        <v>2825</v>
      </c>
      <c r="E13" s="130" t="s">
        <v>2826</v>
      </c>
      <c r="F13" s="130" t="s">
        <v>2828</v>
      </c>
      <c r="G13" s="130" t="s">
        <v>1559</v>
      </c>
      <c r="H13" s="130" t="s">
        <v>2827</v>
      </c>
      <c r="I13" s="130" t="s">
        <v>2828</v>
      </c>
      <c r="J13" s="130" t="s">
        <v>908</v>
      </c>
      <c r="K13" s="130" t="s">
        <v>3160</v>
      </c>
      <c r="L13" s="130" t="s">
        <v>3161</v>
      </c>
      <c r="M13" s="130" t="s">
        <v>908</v>
      </c>
      <c r="N13" s="169" t="s">
        <v>3162</v>
      </c>
      <c r="P13"/>
      <c r="AN13" s="133"/>
    </row>
    <row r="14" spans="1:40" x14ac:dyDescent="0.3">
      <c r="A14" s="169" t="s">
        <v>743</v>
      </c>
      <c r="B14" s="130" t="s">
        <v>908</v>
      </c>
      <c r="C14" s="130" t="s">
        <v>1465</v>
      </c>
      <c r="D14" s="130" t="s">
        <v>2771</v>
      </c>
      <c r="E14" s="130" t="s">
        <v>2772</v>
      </c>
      <c r="F14" s="130" t="s">
        <v>2773</v>
      </c>
      <c r="G14" s="130" t="s">
        <v>1466</v>
      </c>
      <c r="H14" s="130" t="s">
        <v>2241</v>
      </c>
      <c r="I14" s="130" t="s">
        <v>2773</v>
      </c>
      <c r="J14" s="130" t="s">
        <v>908</v>
      </c>
      <c r="K14" s="130" t="s">
        <v>2436</v>
      </c>
      <c r="L14" s="130" t="s">
        <v>1110</v>
      </c>
      <c r="M14" s="130" t="s">
        <v>1497</v>
      </c>
      <c r="N14" s="169" t="s">
        <v>2469</v>
      </c>
      <c r="P14"/>
      <c r="AN14" s="133"/>
    </row>
    <row r="15" spans="1:40" x14ac:dyDescent="0.3">
      <c r="A15" s="169" t="s">
        <v>741</v>
      </c>
      <c r="B15" s="130" t="s">
        <v>908</v>
      </c>
      <c r="C15" s="130" t="s">
        <v>908</v>
      </c>
      <c r="D15" s="130" t="s">
        <v>2499</v>
      </c>
      <c r="E15" s="130" t="s">
        <v>908</v>
      </c>
      <c r="F15" s="130" t="s">
        <v>908</v>
      </c>
      <c r="G15" s="130" t="s">
        <v>908</v>
      </c>
      <c r="H15" s="130" t="s">
        <v>908</v>
      </c>
      <c r="I15" s="130" t="s">
        <v>908</v>
      </c>
      <c r="J15" s="130" t="s">
        <v>908</v>
      </c>
      <c r="K15" s="130" t="s">
        <v>908</v>
      </c>
      <c r="L15" s="130" t="s">
        <v>908</v>
      </c>
      <c r="M15" s="130" t="s">
        <v>908</v>
      </c>
      <c r="N15" s="169" t="s">
        <v>908</v>
      </c>
      <c r="P15"/>
      <c r="AN15" s="133"/>
    </row>
    <row r="16" spans="1:40" x14ac:dyDescent="0.3">
      <c r="A16" s="169" t="s">
        <v>738</v>
      </c>
      <c r="B16" s="130" t="s">
        <v>908</v>
      </c>
      <c r="C16" s="130" t="s">
        <v>908</v>
      </c>
      <c r="D16" s="130" t="s">
        <v>1359</v>
      </c>
      <c r="E16" s="130" t="s">
        <v>2600</v>
      </c>
      <c r="F16" s="130" t="s">
        <v>2637</v>
      </c>
      <c r="G16" s="130" t="s">
        <v>908</v>
      </c>
      <c r="H16" s="130" t="s">
        <v>2636</v>
      </c>
      <c r="I16" s="130" t="s">
        <v>2637</v>
      </c>
      <c r="J16" s="130" t="s">
        <v>908</v>
      </c>
      <c r="K16" s="130" t="s">
        <v>908</v>
      </c>
      <c r="L16" s="130" t="s">
        <v>908</v>
      </c>
      <c r="M16" s="130" t="s">
        <v>908</v>
      </c>
      <c r="N16" s="169" t="s">
        <v>908</v>
      </c>
      <c r="P16"/>
      <c r="AN16" s="133"/>
    </row>
    <row r="17" spans="1:40" x14ac:dyDescent="0.3">
      <c r="A17" s="169" t="s">
        <v>731</v>
      </c>
      <c r="B17" s="130" t="s">
        <v>908</v>
      </c>
      <c r="C17" s="130" t="s">
        <v>1298</v>
      </c>
      <c r="D17" s="130" t="s">
        <v>908</v>
      </c>
      <c r="E17" s="130" t="s">
        <v>908</v>
      </c>
      <c r="F17" s="130" t="s">
        <v>908</v>
      </c>
      <c r="G17" s="130" t="s">
        <v>908</v>
      </c>
      <c r="H17" s="130" t="s">
        <v>908</v>
      </c>
      <c r="I17" s="130" t="s">
        <v>908</v>
      </c>
      <c r="J17" s="130" t="s">
        <v>908</v>
      </c>
      <c r="K17" s="130" t="s">
        <v>908</v>
      </c>
      <c r="L17" s="130" t="s">
        <v>908</v>
      </c>
      <c r="M17" s="130" t="s">
        <v>908</v>
      </c>
      <c r="N17" s="169" t="s">
        <v>908</v>
      </c>
      <c r="P17"/>
      <c r="AN17" s="133"/>
    </row>
    <row r="18" spans="1:40" x14ac:dyDescent="0.3">
      <c r="A18" s="169" t="s">
        <v>728</v>
      </c>
      <c r="B18" s="130" t="s">
        <v>908</v>
      </c>
      <c r="C18" s="130" t="s">
        <v>1329</v>
      </c>
      <c r="D18" s="130" t="s">
        <v>2638</v>
      </c>
      <c r="E18" s="130" t="s">
        <v>2639</v>
      </c>
      <c r="F18" s="130" t="s">
        <v>2508</v>
      </c>
      <c r="G18" s="130" t="s">
        <v>1331</v>
      </c>
      <c r="H18" s="130" t="s">
        <v>2640</v>
      </c>
      <c r="I18" s="130" t="s">
        <v>1460</v>
      </c>
      <c r="J18" s="130" t="s">
        <v>908</v>
      </c>
      <c r="K18" s="130" t="s">
        <v>2352</v>
      </c>
      <c r="L18" s="130" t="s">
        <v>1146</v>
      </c>
      <c r="M18" s="130" t="s">
        <v>1382</v>
      </c>
      <c r="N18" s="169" t="s">
        <v>3067</v>
      </c>
      <c r="P18"/>
      <c r="AN18" s="133"/>
    </row>
    <row r="19" spans="1:40" x14ac:dyDescent="0.3">
      <c r="A19" s="169" t="s">
        <v>726</v>
      </c>
      <c r="B19" s="130" t="s">
        <v>908</v>
      </c>
      <c r="C19" s="130" t="s">
        <v>1540</v>
      </c>
      <c r="D19" s="130" t="s">
        <v>1108</v>
      </c>
      <c r="E19" s="130" t="s">
        <v>3053</v>
      </c>
      <c r="F19" s="130" t="s">
        <v>2607</v>
      </c>
      <c r="G19" s="130" t="s">
        <v>1302</v>
      </c>
      <c r="H19" s="130" t="s">
        <v>1515</v>
      </c>
      <c r="I19" s="130" t="s">
        <v>3054</v>
      </c>
      <c r="J19" s="130" t="s">
        <v>908</v>
      </c>
      <c r="K19" s="130" t="s">
        <v>2746</v>
      </c>
      <c r="L19" s="130" t="s">
        <v>1169</v>
      </c>
      <c r="M19" s="130" t="s">
        <v>1120</v>
      </c>
      <c r="N19" s="169" t="s">
        <v>3028</v>
      </c>
      <c r="O19" s="133">
        <v>34.21</v>
      </c>
      <c r="P19"/>
      <c r="AN19" s="133"/>
    </row>
    <row r="20" spans="1:40" x14ac:dyDescent="0.3">
      <c r="A20" s="169" t="s">
        <v>724</v>
      </c>
      <c r="B20" s="130" t="s">
        <v>908</v>
      </c>
      <c r="C20" s="130" t="s">
        <v>1303</v>
      </c>
      <c r="D20" s="130" t="s">
        <v>2335</v>
      </c>
      <c r="E20" s="130" t="s">
        <v>2335</v>
      </c>
      <c r="F20" s="130" t="s">
        <v>908</v>
      </c>
      <c r="G20" s="130" t="s">
        <v>1305</v>
      </c>
      <c r="H20" s="130" t="s">
        <v>2608</v>
      </c>
      <c r="I20" s="130" t="s">
        <v>2608</v>
      </c>
      <c r="J20" s="130" t="s">
        <v>908</v>
      </c>
      <c r="K20" s="130" t="s">
        <v>908</v>
      </c>
      <c r="L20" s="130" t="s">
        <v>908</v>
      </c>
      <c r="M20" s="130" t="s">
        <v>908</v>
      </c>
      <c r="N20" s="169" t="s">
        <v>908</v>
      </c>
      <c r="P20"/>
      <c r="AN20" s="133"/>
    </row>
    <row r="21" spans="1:40" x14ac:dyDescent="0.3">
      <c r="A21" s="169" t="s">
        <v>720</v>
      </c>
      <c r="B21" s="130" t="s">
        <v>908</v>
      </c>
      <c r="C21" s="130" t="s">
        <v>1554</v>
      </c>
      <c r="D21" s="130" t="s">
        <v>2242</v>
      </c>
      <c r="E21" s="130" t="s">
        <v>2710</v>
      </c>
      <c r="F21" s="130" t="s">
        <v>2774</v>
      </c>
      <c r="G21" s="130" t="s">
        <v>1339</v>
      </c>
      <c r="H21" s="130" t="s">
        <v>2243</v>
      </c>
      <c r="I21" s="130" t="s">
        <v>2774</v>
      </c>
      <c r="J21" s="130" t="s">
        <v>908</v>
      </c>
      <c r="K21" s="130" t="s">
        <v>908</v>
      </c>
      <c r="L21" s="130" t="s">
        <v>908</v>
      </c>
      <c r="M21" s="130" t="s">
        <v>908</v>
      </c>
      <c r="N21" s="169" t="s">
        <v>908</v>
      </c>
      <c r="P21"/>
      <c r="AN21" s="133"/>
    </row>
    <row r="22" spans="1:40" x14ac:dyDescent="0.3">
      <c r="A22" s="169" t="s">
        <v>716</v>
      </c>
      <c r="B22" s="130" t="s">
        <v>908</v>
      </c>
      <c r="C22" s="130" t="s">
        <v>1506</v>
      </c>
      <c r="D22" s="130" t="s">
        <v>2829</v>
      </c>
      <c r="E22" s="130" t="s">
        <v>2830</v>
      </c>
      <c r="F22" s="130" t="s">
        <v>1560</v>
      </c>
      <c r="G22" s="130" t="s">
        <v>1560</v>
      </c>
      <c r="H22" s="130" t="s">
        <v>2831</v>
      </c>
      <c r="I22" s="130" t="s">
        <v>1560</v>
      </c>
      <c r="J22" s="130" t="s">
        <v>908</v>
      </c>
      <c r="K22" s="130" t="s">
        <v>908</v>
      </c>
      <c r="L22" s="130" t="s">
        <v>908</v>
      </c>
      <c r="M22" s="130" t="s">
        <v>908</v>
      </c>
      <c r="N22" s="169" t="s">
        <v>908</v>
      </c>
      <c r="P22"/>
      <c r="AN22" s="133"/>
    </row>
    <row r="23" spans="1:40" x14ac:dyDescent="0.3">
      <c r="A23" s="169" t="s">
        <v>715</v>
      </c>
      <c r="B23" s="130" t="s">
        <v>908</v>
      </c>
      <c r="C23" s="130" t="s">
        <v>1250</v>
      </c>
      <c r="D23" s="130" t="s">
        <v>908</v>
      </c>
      <c r="E23" s="130" t="s">
        <v>908</v>
      </c>
      <c r="F23" s="130" t="s">
        <v>908</v>
      </c>
      <c r="G23" s="130" t="s">
        <v>908</v>
      </c>
      <c r="H23" s="130" t="s">
        <v>908</v>
      </c>
      <c r="I23" s="130" t="s">
        <v>908</v>
      </c>
      <c r="J23" s="130" t="s">
        <v>908</v>
      </c>
      <c r="K23" s="130" t="s">
        <v>908</v>
      </c>
      <c r="L23" s="130" t="s">
        <v>908</v>
      </c>
      <c r="M23" s="130" t="s">
        <v>908</v>
      </c>
      <c r="N23" s="169" t="s">
        <v>908</v>
      </c>
      <c r="P23"/>
      <c r="AN23" s="133"/>
    </row>
    <row r="24" spans="1:40" x14ac:dyDescent="0.3">
      <c r="A24" s="169" t="s">
        <v>714</v>
      </c>
      <c r="B24" s="130" t="s">
        <v>908</v>
      </c>
      <c r="C24" s="130" t="s">
        <v>1306</v>
      </c>
      <c r="D24" s="130" t="s">
        <v>2210</v>
      </c>
      <c r="E24" s="130" t="s">
        <v>2609</v>
      </c>
      <c r="F24" s="130" t="s">
        <v>2611</v>
      </c>
      <c r="G24" s="130" t="s">
        <v>1307</v>
      </c>
      <c r="H24" s="130" t="s">
        <v>2610</v>
      </c>
      <c r="I24" s="130" t="s">
        <v>2611</v>
      </c>
      <c r="J24" s="130" t="s">
        <v>908</v>
      </c>
      <c r="K24" s="130" t="s">
        <v>3055</v>
      </c>
      <c r="L24" s="130" t="s">
        <v>1199</v>
      </c>
      <c r="M24" s="130" t="s">
        <v>1136</v>
      </c>
      <c r="N24" s="169" t="s">
        <v>3056</v>
      </c>
      <c r="P24"/>
      <c r="AN24" s="133"/>
    </row>
    <row r="25" spans="1:40" x14ac:dyDescent="0.3">
      <c r="A25" s="169" t="s">
        <v>713</v>
      </c>
      <c r="B25" s="130" t="s">
        <v>908</v>
      </c>
      <c r="C25" s="130" t="s">
        <v>1530</v>
      </c>
      <c r="D25" s="130" t="s">
        <v>2511</v>
      </c>
      <c r="E25" s="130" t="s">
        <v>2512</v>
      </c>
      <c r="F25" s="130" t="s">
        <v>2514</v>
      </c>
      <c r="G25" s="130" t="s">
        <v>1531</v>
      </c>
      <c r="H25" s="130" t="s">
        <v>2513</v>
      </c>
      <c r="I25" s="130" t="s">
        <v>2514</v>
      </c>
      <c r="J25" s="130" t="s">
        <v>908</v>
      </c>
      <c r="K25" s="130" t="s">
        <v>908</v>
      </c>
      <c r="L25" s="130" t="s">
        <v>908</v>
      </c>
      <c r="M25" s="130" t="s">
        <v>908</v>
      </c>
      <c r="N25" s="169" t="s">
        <v>908</v>
      </c>
      <c r="P25"/>
      <c r="AN25" s="133"/>
    </row>
    <row r="26" spans="1:40" x14ac:dyDescent="0.3">
      <c r="A26" s="169" t="s">
        <v>712</v>
      </c>
      <c r="B26" s="130" t="s">
        <v>908</v>
      </c>
      <c r="C26" s="130" t="s">
        <v>1140</v>
      </c>
      <c r="D26" s="130" t="s">
        <v>2422</v>
      </c>
      <c r="E26" s="130" t="s">
        <v>2959</v>
      </c>
      <c r="F26" s="130" t="s">
        <v>2960</v>
      </c>
      <c r="G26" s="130" t="s">
        <v>1621</v>
      </c>
      <c r="H26" s="130" t="s">
        <v>1622</v>
      </c>
      <c r="I26" s="130" t="s">
        <v>2961</v>
      </c>
      <c r="J26" s="130" t="s">
        <v>908</v>
      </c>
      <c r="K26" s="130" t="s">
        <v>2962</v>
      </c>
      <c r="L26" s="130" t="s">
        <v>1125</v>
      </c>
      <c r="M26" s="130" t="s">
        <v>1205</v>
      </c>
      <c r="N26" s="169" t="s">
        <v>1356</v>
      </c>
      <c r="P26"/>
      <c r="AN26" s="133"/>
    </row>
    <row r="27" spans="1:40" x14ac:dyDescent="0.3">
      <c r="A27" s="169" t="s">
        <v>711</v>
      </c>
      <c r="B27" s="130" t="s">
        <v>908</v>
      </c>
      <c r="C27" s="130" t="s">
        <v>1623</v>
      </c>
      <c r="D27" s="130" t="s">
        <v>2302</v>
      </c>
      <c r="E27" s="130" t="s">
        <v>2423</v>
      </c>
      <c r="F27" s="130" t="s">
        <v>2963</v>
      </c>
      <c r="G27" s="130" t="s">
        <v>1624</v>
      </c>
      <c r="H27" s="130" t="s">
        <v>2303</v>
      </c>
      <c r="I27" s="130" t="s">
        <v>2424</v>
      </c>
      <c r="J27" s="130" t="s">
        <v>908</v>
      </c>
      <c r="K27" s="130" t="s">
        <v>2615</v>
      </c>
      <c r="L27" s="130" t="s">
        <v>1141</v>
      </c>
      <c r="M27" s="130" t="s">
        <v>2109</v>
      </c>
      <c r="N27" s="169" t="s">
        <v>2964</v>
      </c>
      <c r="P27"/>
      <c r="AN27" s="133"/>
    </row>
    <row r="28" spans="1:40" x14ac:dyDescent="0.3">
      <c r="A28" s="169" t="s">
        <v>709</v>
      </c>
      <c r="B28" s="130" t="s">
        <v>908</v>
      </c>
      <c r="C28" s="130" t="s">
        <v>1476</v>
      </c>
      <c r="D28" s="130" t="s">
        <v>2342</v>
      </c>
      <c r="E28" s="130" t="s">
        <v>3086</v>
      </c>
      <c r="F28" s="130" t="s">
        <v>3087</v>
      </c>
      <c r="G28" s="130" t="s">
        <v>1682</v>
      </c>
      <c r="H28" s="130" t="s">
        <v>2260</v>
      </c>
      <c r="I28" s="130" t="s">
        <v>2676</v>
      </c>
      <c r="J28" s="130" t="s">
        <v>908</v>
      </c>
      <c r="K28" s="130" t="s">
        <v>3088</v>
      </c>
      <c r="L28" s="130" t="s">
        <v>2197</v>
      </c>
      <c r="M28" s="130" t="s">
        <v>1190</v>
      </c>
      <c r="N28" s="169" t="s">
        <v>2202</v>
      </c>
      <c r="P28"/>
      <c r="AN28" s="133"/>
    </row>
    <row r="29" spans="1:40" x14ac:dyDescent="0.3">
      <c r="A29" s="169" t="s">
        <v>708</v>
      </c>
      <c r="B29" s="130" t="s">
        <v>908</v>
      </c>
      <c r="C29" s="130" t="s">
        <v>1206</v>
      </c>
      <c r="D29" s="130" t="s">
        <v>2516</v>
      </c>
      <c r="E29" s="130" t="s">
        <v>2517</v>
      </c>
      <c r="F29" s="130" t="s">
        <v>3005</v>
      </c>
      <c r="G29" s="130" t="s">
        <v>1251</v>
      </c>
      <c r="H29" s="130" t="s">
        <v>2518</v>
      </c>
      <c r="I29" s="130" t="s">
        <v>2519</v>
      </c>
      <c r="J29" s="130" t="s">
        <v>908</v>
      </c>
      <c r="K29" s="130" t="s">
        <v>2541</v>
      </c>
      <c r="L29" s="130" t="s">
        <v>1110</v>
      </c>
      <c r="M29" s="130" t="s">
        <v>2083</v>
      </c>
      <c r="N29" s="169" t="s">
        <v>3006</v>
      </c>
      <c r="P29"/>
      <c r="AN29" s="133"/>
    </row>
    <row r="30" spans="1:40" x14ac:dyDescent="0.3">
      <c r="A30" s="169" t="s">
        <v>707</v>
      </c>
      <c r="B30" s="130" t="s">
        <v>908</v>
      </c>
      <c r="C30" s="130" t="s">
        <v>1533</v>
      </c>
      <c r="D30" s="130" t="s">
        <v>2520</v>
      </c>
      <c r="E30" s="130" t="s">
        <v>2521</v>
      </c>
      <c r="F30" s="130" t="s">
        <v>2523</v>
      </c>
      <c r="G30" s="130" t="s">
        <v>1534</v>
      </c>
      <c r="H30" s="130" t="s">
        <v>2522</v>
      </c>
      <c r="I30" s="130" t="s">
        <v>2523</v>
      </c>
      <c r="J30" s="130" t="s">
        <v>908</v>
      </c>
      <c r="K30" s="130" t="s">
        <v>908</v>
      </c>
      <c r="L30" s="130" t="s">
        <v>908</v>
      </c>
      <c r="M30" s="130" t="s">
        <v>908</v>
      </c>
      <c r="N30" s="169" t="s">
        <v>908</v>
      </c>
      <c r="P30"/>
      <c r="AN30" s="133"/>
    </row>
    <row r="31" spans="1:40" x14ac:dyDescent="0.3">
      <c r="A31" s="169" t="s">
        <v>705</v>
      </c>
      <c r="B31" s="130" t="s">
        <v>908</v>
      </c>
      <c r="C31" s="130" t="s">
        <v>1367</v>
      </c>
      <c r="D31" s="130" t="s">
        <v>2677</v>
      </c>
      <c r="E31" s="130" t="s">
        <v>2678</v>
      </c>
      <c r="F31" s="130" t="s">
        <v>2680</v>
      </c>
      <c r="G31" s="130" t="s">
        <v>1683</v>
      </c>
      <c r="H31" s="130" t="s">
        <v>2679</v>
      </c>
      <c r="I31" s="130" t="s">
        <v>2680</v>
      </c>
      <c r="J31" s="130" t="s">
        <v>908</v>
      </c>
      <c r="K31" s="130" t="s">
        <v>3089</v>
      </c>
      <c r="L31" s="130" t="s">
        <v>2109</v>
      </c>
      <c r="M31" s="130" t="s">
        <v>1199</v>
      </c>
      <c r="N31" s="169" t="s">
        <v>3090</v>
      </c>
      <c r="P31"/>
      <c r="AN31" s="133"/>
    </row>
    <row r="32" spans="1:40" x14ac:dyDescent="0.3">
      <c r="A32" s="169" t="s">
        <v>704</v>
      </c>
      <c r="B32" s="130" t="s">
        <v>908</v>
      </c>
      <c r="C32" s="130" t="s">
        <v>1113</v>
      </c>
      <c r="D32" s="130" t="s">
        <v>2307</v>
      </c>
      <c r="E32" s="130" t="s">
        <v>908</v>
      </c>
      <c r="F32" s="130" t="s">
        <v>908</v>
      </c>
      <c r="G32" s="130" t="s">
        <v>908</v>
      </c>
      <c r="H32" s="130" t="s">
        <v>908</v>
      </c>
      <c r="I32" s="130" t="s">
        <v>908</v>
      </c>
      <c r="J32" s="130" t="s">
        <v>908</v>
      </c>
      <c r="K32" s="130" t="s">
        <v>908</v>
      </c>
      <c r="L32" s="130" t="s">
        <v>908</v>
      </c>
      <c r="M32" s="130" t="s">
        <v>908</v>
      </c>
      <c r="N32" s="169" t="s">
        <v>908</v>
      </c>
      <c r="P32"/>
      <c r="AN32" s="133"/>
    </row>
    <row r="33" spans="1:40" x14ac:dyDescent="0.3">
      <c r="A33" s="169" t="s">
        <v>703</v>
      </c>
      <c r="B33" s="130" t="s">
        <v>908</v>
      </c>
      <c r="C33" s="130" t="s">
        <v>1402</v>
      </c>
      <c r="D33" s="130" t="s">
        <v>2726</v>
      </c>
      <c r="E33" s="130" t="s">
        <v>2727</v>
      </c>
      <c r="F33" s="130" t="s">
        <v>2729</v>
      </c>
      <c r="G33" s="130" t="s">
        <v>1691</v>
      </c>
      <c r="H33" s="130" t="s">
        <v>2728</v>
      </c>
      <c r="I33" s="130" t="s">
        <v>2729</v>
      </c>
      <c r="J33" s="130" t="s">
        <v>908</v>
      </c>
      <c r="K33" s="130" t="s">
        <v>3120</v>
      </c>
      <c r="L33" s="130" t="s">
        <v>2112</v>
      </c>
      <c r="M33" s="130" t="s">
        <v>1177</v>
      </c>
      <c r="N33" s="169" t="s">
        <v>3121</v>
      </c>
      <c r="P33"/>
      <c r="AN33" s="133"/>
    </row>
    <row r="34" spans="1:40" x14ac:dyDescent="0.3">
      <c r="A34" s="169" t="s">
        <v>702</v>
      </c>
      <c r="B34" s="130" t="s">
        <v>908</v>
      </c>
      <c r="C34" s="130" t="s">
        <v>1718</v>
      </c>
      <c r="D34" s="130" t="s">
        <v>2832</v>
      </c>
      <c r="E34" s="130" t="s">
        <v>2833</v>
      </c>
      <c r="F34" s="130" t="s">
        <v>2834</v>
      </c>
      <c r="G34" s="130" t="s">
        <v>1719</v>
      </c>
      <c r="H34" s="130" t="s">
        <v>1201</v>
      </c>
      <c r="I34" s="130" t="s">
        <v>2834</v>
      </c>
      <c r="J34" s="130" t="s">
        <v>908</v>
      </c>
      <c r="K34" s="130" t="s">
        <v>3163</v>
      </c>
      <c r="L34" s="130" t="s">
        <v>1532</v>
      </c>
      <c r="M34" s="130" t="s">
        <v>1174</v>
      </c>
      <c r="N34" s="169" t="s">
        <v>3164</v>
      </c>
      <c r="P34"/>
      <c r="AN34" s="133"/>
    </row>
    <row r="35" spans="1:40" x14ac:dyDescent="0.3">
      <c r="A35" s="169" t="s">
        <v>700</v>
      </c>
      <c r="B35" s="130" t="s">
        <v>908</v>
      </c>
      <c r="C35" s="130" t="s">
        <v>1196</v>
      </c>
      <c r="D35" s="130" t="s">
        <v>1245</v>
      </c>
      <c r="E35" s="130" t="s">
        <v>2647</v>
      </c>
      <c r="F35" s="130" t="s">
        <v>2757</v>
      </c>
      <c r="G35" s="130" t="s">
        <v>1197</v>
      </c>
      <c r="H35" s="130" t="s">
        <v>2356</v>
      </c>
      <c r="I35" s="130" t="s">
        <v>2757</v>
      </c>
      <c r="J35" s="130" t="s">
        <v>908</v>
      </c>
      <c r="K35" s="130" t="s">
        <v>908</v>
      </c>
      <c r="L35" s="130" t="s">
        <v>908</v>
      </c>
      <c r="M35" s="130" t="s">
        <v>908</v>
      </c>
      <c r="N35" s="169" t="s">
        <v>908</v>
      </c>
      <c r="P35"/>
      <c r="AN35" s="133"/>
    </row>
    <row r="36" spans="1:40" x14ac:dyDescent="0.3">
      <c r="A36" s="169" t="s">
        <v>699</v>
      </c>
      <c r="B36" s="130" t="s">
        <v>908</v>
      </c>
      <c r="C36" s="130" t="s">
        <v>1535</v>
      </c>
      <c r="D36" s="130" t="s">
        <v>2319</v>
      </c>
      <c r="E36" s="130" t="s">
        <v>2524</v>
      </c>
      <c r="F36" s="130" t="s">
        <v>3007</v>
      </c>
      <c r="G36" s="130" t="s">
        <v>1536</v>
      </c>
      <c r="H36" s="130" t="s">
        <v>2320</v>
      </c>
      <c r="I36" s="130" t="s">
        <v>2525</v>
      </c>
      <c r="J36" s="130" t="s">
        <v>908</v>
      </c>
      <c r="K36" s="130" t="s">
        <v>2457</v>
      </c>
      <c r="L36" s="130" t="s">
        <v>1532</v>
      </c>
      <c r="M36" s="130" t="s">
        <v>1254</v>
      </c>
      <c r="N36" s="169" t="s">
        <v>2474</v>
      </c>
      <c r="P36"/>
      <c r="AN36" s="133"/>
    </row>
    <row r="37" spans="1:40" x14ac:dyDescent="0.3">
      <c r="A37" s="169" t="s">
        <v>697</v>
      </c>
      <c r="B37" s="130" t="s">
        <v>908</v>
      </c>
      <c r="C37" s="130" t="s">
        <v>1368</v>
      </c>
      <c r="D37" s="130" t="s">
        <v>2649</v>
      </c>
      <c r="E37" s="130" t="s">
        <v>2681</v>
      </c>
      <c r="F37" s="130" t="s">
        <v>3091</v>
      </c>
      <c r="G37" s="130" t="s">
        <v>1369</v>
      </c>
      <c r="H37" s="130" t="s">
        <v>2521</v>
      </c>
      <c r="I37" s="130" t="s">
        <v>2682</v>
      </c>
      <c r="J37" s="130" t="s">
        <v>908</v>
      </c>
      <c r="K37" s="130" t="s">
        <v>908</v>
      </c>
      <c r="L37" s="130" t="s">
        <v>908</v>
      </c>
      <c r="M37" s="130" t="s">
        <v>908</v>
      </c>
      <c r="N37" s="169" t="s">
        <v>908</v>
      </c>
      <c r="P37"/>
      <c r="AN37" s="133"/>
    </row>
    <row r="38" spans="1:40" x14ac:dyDescent="0.3">
      <c r="A38" s="169" t="s">
        <v>694</v>
      </c>
      <c r="B38" s="130" t="s">
        <v>908</v>
      </c>
      <c r="C38" s="130" t="s">
        <v>1159</v>
      </c>
      <c r="D38" s="130" t="s">
        <v>2441</v>
      </c>
      <c r="E38" s="130" t="s">
        <v>2442</v>
      </c>
      <c r="F38" s="130" t="s">
        <v>2444</v>
      </c>
      <c r="G38" s="130" t="s">
        <v>1160</v>
      </c>
      <c r="H38" s="130" t="s">
        <v>2443</v>
      </c>
      <c r="I38" s="130" t="s">
        <v>2444</v>
      </c>
      <c r="J38" s="130" t="s">
        <v>908</v>
      </c>
      <c r="K38" s="130" t="s">
        <v>908</v>
      </c>
      <c r="L38" s="130" t="s">
        <v>908</v>
      </c>
      <c r="M38" s="130" t="s">
        <v>908</v>
      </c>
      <c r="N38" s="169" t="s">
        <v>908</v>
      </c>
      <c r="P38"/>
      <c r="AN38" s="133"/>
    </row>
    <row r="39" spans="1:40" x14ac:dyDescent="0.3">
      <c r="A39" s="169" t="s">
        <v>693</v>
      </c>
      <c r="B39" s="130" t="s">
        <v>908</v>
      </c>
      <c r="C39" s="130" t="s">
        <v>1213</v>
      </c>
      <c r="D39" s="130" t="s">
        <v>1240</v>
      </c>
      <c r="E39" s="130" t="s">
        <v>1214</v>
      </c>
      <c r="F39" s="130" t="s">
        <v>908</v>
      </c>
      <c r="G39" s="130" t="s">
        <v>1215</v>
      </c>
      <c r="H39" s="130" t="s">
        <v>2115</v>
      </c>
      <c r="I39" s="130" t="s">
        <v>908</v>
      </c>
      <c r="J39" s="130" t="s">
        <v>908</v>
      </c>
      <c r="K39" s="130" t="s">
        <v>908</v>
      </c>
      <c r="L39" s="130" t="s">
        <v>908</v>
      </c>
      <c r="M39" s="130" t="s">
        <v>908</v>
      </c>
      <c r="N39" s="169" t="s">
        <v>908</v>
      </c>
      <c r="P39"/>
      <c r="AN39" s="133"/>
    </row>
    <row r="40" spans="1:40" x14ac:dyDescent="0.3">
      <c r="A40" s="169" t="s">
        <v>690</v>
      </c>
      <c r="B40" s="130" t="s">
        <v>908</v>
      </c>
      <c r="C40" s="130" t="s">
        <v>1689</v>
      </c>
      <c r="D40" s="130" t="s">
        <v>2230</v>
      </c>
      <c r="E40" s="130" t="s">
        <v>2724</v>
      </c>
      <c r="F40" s="130" t="s">
        <v>2725</v>
      </c>
      <c r="G40" s="130" t="s">
        <v>1690</v>
      </c>
      <c r="H40" s="130" t="s">
        <v>2231</v>
      </c>
      <c r="I40" s="130" t="s">
        <v>2725</v>
      </c>
      <c r="J40" s="130" t="s">
        <v>908</v>
      </c>
      <c r="K40" s="130" t="s">
        <v>908</v>
      </c>
      <c r="L40" s="130" t="s">
        <v>908</v>
      </c>
      <c r="M40" s="130" t="s">
        <v>908</v>
      </c>
      <c r="N40" s="169" t="s">
        <v>908</v>
      </c>
      <c r="P40"/>
      <c r="AN40" s="133"/>
    </row>
    <row r="41" spans="1:40" x14ac:dyDescent="0.3">
      <c r="A41" s="169" t="s">
        <v>685</v>
      </c>
      <c r="B41" s="130" t="s">
        <v>908</v>
      </c>
      <c r="C41" s="130" t="s">
        <v>1253</v>
      </c>
      <c r="D41" s="130" t="s">
        <v>2526</v>
      </c>
      <c r="E41" s="130" t="s">
        <v>2527</v>
      </c>
      <c r="F41" s="130" t="s">
        <v>2529</v>
      </c>
      <c r="G41" s="130" t="s">
        <v>1652</v>
      </c>
      <c r="H41" s="130" t="s">
        <v>2528</v>
      </c>
      <c r="I41" s="130" t="s">
        <v>2529</v>
      </c>
      <c r="J41" s="130" t="s">
        <v>908</v>
      </c>
      <c r="K41" s="130" t="s">
        <v>3008</v>
      </c>
      <c r="L41" s="130" t="s">
        <v>1129</v>
      </c>
      <c r="M41" s="130" t="s">
        <v>1269</v>
      </c>
      <c r="N41" s="169" t="s">
        <v>2873</v>
      </c>
      <c r="P41"/>
      <c r="AN41" s="133"/>
    </row>
    <row r="42" spans="1:40" x14ac:dyDescent="0.3">
      <c r="A42" s="169" t="s">
        <v>2775</v>
      </c>
      <c r="B42" s="130" t="s">
        <v>908</v>
      </c>
      <c r="C42" s="130" t="s">
        <v>908</v>
      </c>
      <c r="D42" s="130" t="s">
        <v>908</v>
      </c>
      <c r="E42" s="130" t="s">
        <v>1456</v>
      </c>
      <c r="F42" s="130" t="s">
        <v>2776</v>
      </c>
      <c r="G42" s="130" t="s">
        <v>908</v>
      </c>
      <c r="H42" s="130" t="s">
        <v>908</v>
      </c>
      <c r="I42" s="130" t="s">
        <v>2776</v>
      </c>
      <c r="J42" s="130" t="s">
        <v>908</v>
      </c>
      <c r="K42" s="130" t="s">
        <v>2118</v>
      </c>
      <c r="L42" s="130" t="s">
        <v>1180</v>
      </c>
      <c r="M42" s="130" t="s">
        <v>1126</v>
      </c>
      <c r="N42" s="169" t="s">
        <v>2257</v>
      </c>
      <c r="P42"/>
      <c r="AN42" s="133"/>
    </row>
    <row r="43" spans="1:40" x14ac:dyDescent="0.3">
      <c r="A43" s="169" t="s">
        <v>677</v>
      </c>
      <c r="B43" s="130" t="s">
        <v>908</v>
      </c>
      <c r="C43" s="130" t="s">
        <v>1561</v>
      </c>
      <c r="D43" s="130" t="s">
        <v>2362</v>
      </c>
      <c r="E43" s="130" t="s">
        <v>2835</v>
      </c>
      <c r="F43" s="130" t="s">
        <v>2588</v>
      </c>
      <c r="G43" s="130" t="s">
        <v>1562</v>
      </c>
      <c r="H43" s="130" t="s">
        <v>2363</v>
      </c>
      <c r="I43" s="130" t="s">
        <v>2836</v>
      </c>
      <c r="J43" s="130" t="s">
        <v>908</v>
      </c>
      <c r="K43" s="130" t="s">
        <v>908</v>
      </c>
      <c r="L43" s="130" t="s">
        <v>908</v>
      </c>
      <c r="M43" s="130" t="s">
        <v>908</v>
      </c>
      <c r="N43" s="169" t="s">
        <v>908</v>
      </c>
      <c r="P43"/>
      <c r="AN43" s="133"/>
    </row>
    <row r="44" spans="1:40" x14ac:dyDescent="0.3">
      <c r="A44" s="169" t="s">
        <v>1507</v>
      </c>
      <c r="B44" s="130" t="s">
        <v>908</v>
      </c>
      <c r="C44" s="130" t="s">
        <v>1509</v>
      </c>
      <c r="D44" s="130" t="s">
        <v>2091</v>
      </c>
      <c r="E44" s="130" t="s">
        <v>2091</v>
      </c>
      <c r="F44" s="130" t="s">
        <v>2837</v>
      </c>
      <c r="G44" s="130" t="s">
        <v>1510</v>
      </c>
      <c r="H44" s="130" t="s">
        <v>2837</v>
      </c>
      <c r="I44" s="130" t="s">
        <v>2838</v>
      </c>
      <c r="J44" s="130" t="s">
        <v>908</v>
      </c>
      <c r="K44" s="130" t="s">
        <v>908</v>
      </c>
      <c r="L44" s="130" t="s">
        <v>908</v>
      </c>
      <c r="M44" s="130" t="s">
        <v>908</v>
      </c>
      <c r="N44" s="169" t="s">
        <v>908</v>
      </c>
      <c r="P44"/>
      <c r="AN44" s="133"/>
    </row>
    <row r="45" spans="1:40" x14ac:dyDescent="0.3">
      <c r="A45" s="169" t="s">
        <v>672</v>
      </c>
      <c r="B45" s="130" t="s">
        <v>908</v>
      </c>
      <c r="C45" s="130" t="s">
        <v>1333</v>
      </c>
      <c r="D45" s="130" t="s">
        <v>1181</v>
      </c>
      <c r="E45" s="130" t="s">
        <v>2641</v>
      </c>
      <c r="F45" s="130" t="s">
        <v>2642</v>
      </c>
      <c r="G45" s="130" t="s">
        <v>1334</v>
      </c>
      <c r="H45" s="130" t="s">
        <v>2217</v>
      </c>
      <c r="I45" s="130" t="s">
        <v>2642</v>
      </c>
      <c r="J45" s="130" t="s">
        <v>908</v>
      </c>
      <c r="K45" s="130" t="s">
        <v>3068</v>
      </c>
      <c r="L45" s="130" t="s">
        <v>2221</v>
      </c>
      <c r="M45" s="130" t="s">
        <v>1231</v>
      </c>
      <c r="N45" s="169" t="s">
        <v>3069</v>
      </c>
      <c r="P45"/>
      <c r="AN45" s="133"/>
    </row>
    <row r="46" spans="1:40" x14ac:dyDescent="0.3">
      <c r="A46" s="169" t="s">
        <v>668</v>
      </c>
      <c r="B46" s="130" t="s">
        <v>908</v>
      </c>
      <c r="C46" s="130" t="s">
        <v>1501</v>
      </c>
      <c r="D46" s="130" t="s">
        <v>2811</v>
      </c>
      <c r="E46" s="130" t="s">
        <v>2812</v>
      </c>
      <c r="F46" s="130" t="s">
        <v>2361</v>
      </c>
      <c r="G46" s="130" t="s">
        <v>1455</v>
      </c>
      <c r="H46" s="130" t="s">
        <v>2361</v>
      </c>
      <c r="I46" s="130" t="s">
        <v>2813</v>
      </c>
      <c r="J46" s="130" t="s">
        <v>908</v>
      </c>
      <c r="K46" s="130" t="s">
        <v>3156</v>
      </c>
      <c r="L46" s="130" t="s">
        <v>1150</v>
      </c>
      <c r="M46" s="130" t="s">
        <v>908</v>
      </c>
      <c r="N46" s="169" t="s">
        <v>2674</v>
      </c>
      <c r="P46"/>
      <c r="AN46" s="133"/>
    </row>
    <row r="47" spans="1:40" x14ac:dyDescent="0.3">
      <c r="A47" s="169" t="s">
        <v>663</v>
      </c>
      <c r="B47" s="130" t="s">
        <v>908</v>
      </c>
      <c r="C47" s="130" t="s">
        <v>1309</v>
      </c>
      <c r="D47" s="130" t="s">
        <v>1648</v>
      </c>
      <c r="E47" s="130" t="s">
        <v>1348</v>
      </c>
      <c r="F47" s="130" t="s">
        <v>2612</v>
      </c>
      <c r="G47" s="130" t="s">
        <v>1311</v>
      </c>
      <c r="H47" s="130" t="s">
        <v>2211</v>
      </c>
      <c r="I47" s="130" t="s">
        <v>2612</v>
      </c>
      <c r="J47" s="130" t="s">
        <v>908</v>
      </c>
      <c r="K47" s="130" t="s">
        <v>908</v>
      </c>
      <c r="L47" s="130" t="s">
        <v>908</v>
      </c>
      <c r="M47" s="130" t="s">
        <v>908</v>
      </c>
      <c r="N47" s="169" t="s">
        <v>908</v>
      </c>
      <c r="P47"/>
      <c r="AN47" s="133"/>
    </row>
    <row r="48" spans="1:40" x14ac:dyDescent="0.3">
      <c r="A48" s="169" t="s">
        <v>661</v>
      </c>
      <c r="B48" s="130" t="s">
        <v>908</v>
      </c>
      <c r="C48" s="130" t="s">
        <v>1685</v>
      </c>
      <c r="D48" s="130" t="s">
        <v>2344</v>
      </c>
      <c r="E48" s="130" t="s">
        <v>3092</v>
      </c>
      <c r="F48" s="130" t="s">
        <v>2683</v>
      </c>
      <c r="G48" s="130" t="s">
        <v>1686</v>
      </c>
      <c r="H48" s="130" t="s">
        <v>2345</v>
      </c>
      <c r="I48" s="130" t="s">
        <v>2683</v>
      </c>
      <c r="J48" s="130" t="s">
        <v>908</v>
      </c>
      <c r="K48" s="130" t="s">
        <v>908</v>
      </c>
      <c r="L48" s="130" t="s">
        <v>908</v>
      </c>
      <c r="M48" s="130" t="s">
        <v>908</v>
      </c>
      <c r="N48" s="169" t="s">
        <v>908</v>
      </c>
      <c r="P48"/>
      <c r="AN48" s="133"/>
    </row>
    <row r="49" spans="1:40" x14ac:dyDescent="0.3">
      <c r="A49" s="169" t="s">
        <v>653</v>
      </c>
      <c r="B49" s="130" t="s">
        <v>908</v>
      </c>
      <c r="C49" s="130" t="s">
        <v>1645</v>
      </c>
      <c r="D49" s="130" t="s">
        <v>1646</v>
      </c>
      <c r="E49" s="130" t="s">
        <v>2500</v>
      </c>
      <c r="F49" s="130" t="s">
        <v>3001</v>
      </c>
      <c r="G49" s="130" t="s">
        <v>1216</v>
      </c>
      <c r="H49" s="130" t="s">
        <v>2122</v>
      </c>
      <c r="I49" s="130" t="s">
        <v>2501</v>
      </c>
      <c r="J49" s="130" t="s">
        <v>908</v>
      </c>
      <c r="K49" s="130" t="s">
        <v>3002</v>
      </c>
      <c r="L49" s="130" t="s">
        <v>1199</v>
      </c>
      <c r="M49" s="130" t="s">
        <v>1174</v>
      </c>
      <c r="N49" s="169" t="s">
        <v>1684</v>
      </c>
      <c r="P49"/>
      <c r="AN49" s="133"/>
    </row>
    <row r="50" spans="1:40" x14ac:dyDescent="0.3">
      <c r="A50" s="169" t="s">
        <v>652</v>
      </c>
      <c r="B50" s="130" t="s">
        <v>908</v>
      </c>
      <c r="C50" s="130" t="s">
        <v>1255</v>
      </c>
      <c r="D50" s="130" t="s">
        <v>2321</v>
      </c>
      <c r="E50" s="130" t="s">
        <v>1206</v>
      </c>
      <c r="F50" s="130" t="s">
        <v>2530</v>
      </c>
      <c r="G50" s="130" t="s">
        <v>1256</v>
      </c>
      <c r="H50" s="130" t="s">
        <v>2322</v>
      </c>
      <c r="I50" s="130" t="s">
        <v>2530</v>
      </c>
      <c r="J50" s="130" t="s">
        <v>908</v>
      </c>
      <c r="K50" s="130" t="s">
        <v>908</v>
      </c>
      <c r="L50" s="130" t="s">
        <v>908</v>
      </c>
      <c r="M50" s="130" t="s">
        <v>908</v>
      </c>
      <c r="N50" s="169" t="s">
        <v>908</v>
      </c>
      <c r="P50"/>
      <c r="AN50" s="133"/>
    </row>
    <row r="51" spans="1:40" x14ac:dyDescent="0.3">
      <c r="A51" s="169" t="s">
        <v>1162</v>
      </c>
      <c r="B51" s="130" t="s">
        <v>908</v>
      </c>
      <c r="C51" s="130" t="s">
        <v>1164</v>
      </c>
      <c r="D51" s="130" t="s">
        <v>908</v>
      </c>
      <c r="E51" s="130" t="s">
        <v>908</v>
      </c>
      <c r="F51" s="130" t="s">
        <v>908</v>
      </c>
      <c r="G51" s="130" t="s">
        <v>908</v>
      </c>
      <c r="H51" s="130" t="s">
        <v>908</v>
      </c>
      <c r="I51" s="130" t="s">
        <v>908</v>
      </c>
      <c r="J51" s="130" t="s">
        <v>908</v>
      </c>
      <c r="K51" s="130" t="s">
        <v>908</v>
      </c>
      <c r="L51" s="130" t="s">
        <v>908</v>
      </c>
      <c r="M51" s="130" t="s">
        <v>908</v>
      </c>
      <c r="N51" s="169" t="s">
        <v>908</v>
      </c>
      <c r="P51"/>
      <c r="AN51" s="133"/>
    </row>
    <row r="52" spans="1:40" x14ac:dyDescent="0.3">
      <c r="A52" s="169" t="s">
        <v>644</v>
      </c>
      <c r="B52" s="130" t="s">
        <v>908</v>
      </c>
      <c r="C52" s="130" t="s">
        <v>1165</v>
      </c>
      <c r="D52" s="130" t="s">
        <v>2446</v>
      </c>
      <c r="E52" s="130" t="s">
        <v>2447</v>
      </c>
      <c r="F52" s="130" t="s">
        <v>2448</v>
      </c>
      <c r="G52" s="130" t="s">
        <v>1166</v>
      </c>
      <c r="H52" s="130" t="s">
        <v>2190</v>
      </c>
      <c r="I52" s="130" t="s">
        <v>2448</v>
      </c>
      <c r="J52" s="130" t="s">
        <v>908</v>
      </c>
      <c r="K52" s="130" t="s">
        <v>908</v>
      </c>
      <c r="L52" s="130" t="s">
        <v>908</v>
      </c>
      <c r="M52" s="130" t="s">
        <v>908</v>
      </c>
      <c r="N52" s="169" t="s">
        <v>908</v>
      </c>
      <c r="P52"/>
      <c r="AN52" s="133"/>
    </row>
    <row r="53" spans="1:40" x14ac:dyDescent="0.3">
      <c r="A53" s="169" t="s">
        <v>641</v>
      </c>
      <c r="B53" s="130" t="s">
        <v>908</v>
      </c>
      <c r="C53" s="130" t="s">
        <v>1629</v>
      </c>
      <c r="D53" s="130" t="s">
        <v>2449</v>
      </c>
      <c r="E53" s="130" t="s">
        <v>2450</v>
      </c>
      <c r="F53" s="130" t="s">
        <v>2980</v>
      </c>
      <c r="G53" s="130" t="s">
        <v>1630</v>
      </c>
      <c r="H53" s="130" t="s">
        <v>2451</v>
      </c>
      <c r="I53" s="130" t="s">
        <v>2452</v>
      </c>
      <c r="J53" s="130" t="s">
        <v>908</v>
      </c>
      <c r="K53" s="130" t="s">
        <v>2981</v>
      </c>
      <c r="L53" s="130" t="s">
        <v>1131</v>
      </c>
      <c r="M53" s="130" t="s">
        <v>1174</v>
      </c>
      <c r="N53" s="169" t="s">
        <v>2761</v>
      </c>
      <c r="P53"/>
      <c r="AN53" s="133"/>
    </row>
    <row r="54" spans="1:40" x14ac:dyDescent="0.3">
      <c r="A54" s="169" t="s">
        <v>640</v>
      </c>
      <c r="B54" s="130" t="s">
        <v>908</v>
      </c>
      <c r="C54" s="130" t="s">
        <v>1335</v>
      </c>
      <c r="D54" s="130" t="s">
        <v>2643</v>
      </c>
      <c r="E54" s="130" t="s">
        <v>2644</v>
      </c>
      <c r="F54" s="130" t="s">
        <v>3070</v>
      </c>
      <c r="G54" s="130" t="s">
        <v>1336</v>
      </c>
      <c r="H54" s="130" t="s">
        <v>2645</v>
      </c>
      <c r="I54" s="130" t="s">
        <v>2646</v>
      </c>
      <c r="J54" s="130" t="s">
        <v>908</v>
      </c>
      <c r="K54" s="130" t="s">
        <v>3026</v>
      </c>
      <c r="L54" s="130" t="s">
        <v>1110</v>
      </c>
      <c r="M54" s="130" t="s">
        <v>1231</v>
      </c>
      <c r="N54" s="169" t="s">
        <v>3071</v>
      </c>
      <c r="O54" s="133">
        <v>4.53</v>
      </c>
      <c r="P54"/>
      <c r="AN54" s="133"/>
    </row>
    <row r="55" spans="1:40" x14ac:dyDescent="0.3">
      <c r="A55" s="169" t="s">
        <v>636</v>
      </c>
      <c r="B55" s="130" t="s">
        <v>908</v>
      </c>
      <c r="C55" s="130" t="s">
        <v>1468</v>
      </c>
      <c r="D55" s="130" t="s">
        <v>2358</v>
      </c>
      <c r="E55" s="130" t="s">
        <v>2328</v>
      </c>
      <c r="F55" s="130" t="s">
        <v>3143</v>
      </c>
      <c r="G55" s="130" t="s">
        <v>1469</v>
      </c>
      <c r="H55" s="130" t="s">
        <v>2777</v>
      </c>
      <c r="I55" s="130" t="s">
        <v>2583</v>
      </c>
      <c r="J55" s="130" t="s">
        <v>908</v>
      </c>
      <c r="K55" s="130" t="s">
        <v>2134</v>
      </c>
      <c r="L55" s="130" t="s">
        <v>1332</v>
      </c>
      <c r="M55" s="130" t="s">
        <v>1199</v>
      </c>
      <c r="N55" s="169" t="s">
        <v>2585</v>
      </c>
      <c r="P55"/>
      <c r="AN55" s="133"/>
    </row>
    <row r="56" spans="1:40" x14ac:dyDescent="0.3">
      <c r="A56" s="169" t="s">
        <v>1437</v>
      </c>
      <c r="B56" s="130" t="s">
        <v>908</v>
      </c>
      <c r="C56" s="130" t="s">
        <v>1439</v>
      </c>
      <c r="D56" s="130" t="s">
        <v>2409</v>
      </c>
      <c r="E56" s="130" t="s">
        <v>1250</v>
      </c>
      <c r="F56" s="130" t="s">
        <v>3137</v>
      </c>
      <c r="G56" s="130" t="s">
        <v>1440</v>
      </c>
      <c r="H56" s="130" t="s">
        <v>2234</v>
      </c>
      <c r="I56" s="130" t="s">
        <v>2754</v>
      </c>
      <c r="J56" s="130" t="s">
        <v>908</v>
      </c>
      <c r="K56" s="130" t="s">
        <v>908</v>
      </c>
      <c r="L56" s="130" t="s">
        <v>908</v>
      </c>
      <c r="M56" s="130" t="s">
        <v>908</v>
      </c>
      <c r="N56" s="169" t="s">
        <v>908</v>
      </c>
      <c r="P56"/>
      <c r="AN56" s="133"/>
    </row>
    <row r="57" spans="1:40" x14ac:dyDescent="0.3">
      <c r="A57" s="169" t="s">
        <v>633</v>
      </c>
      <c r="B57" s="130" t="s">
        <v>908</v>
      </c>
      <c r="C57" s="130" t="s">
        <v>1345</v>
      </c>
      <c r="D57" s="130" t="s">
        <v>1363</v>
      </c>
      <c r="E57" s="130" t="s">
        <v>1345</v>
      </c>
      <c r="F57" s="130" t="s">
        <v>908</v>
      </c>
      <c r="G57" s="130" t="s">
        <v>1631</v>
      </c>
      <c r="H57" s="130" t="s">
        <v>1213</v>
      </c>
      <c r="I57" s="130" t="s">
        <v>2340</v>
      </c>
      <c r="J57" s="130" t="s">
        <v>908</v>
      </c>
      <c r="K57" s="130" t="s">
        <v>908</v>
      </c>
      <c r="L57" s="130" t="s">
        <v>908</v>
      </c>
      <c r="M57" s="130" t="s">
        <v>908</v>
      </c>
      <c r="N57" s="169" t="s">
        <v>908</v>
      </c>
      <c r="O57" s="133">
        <v>20.9</v>
      </c>
      <c r="P57"/>
      <c r="AN57" s="133"/>
    </row>
    <row r="58" spans="1:40" x14ac:dyDescent="0.3">
      <c r="A58" s="169" t="s">
        <v>631</v>
      </c>
      <c r="B58" s="130" t="s">
        <v>908</v>
      </c>
      <c r="C58" s="130" t="s">
        <v>1632</v>
      </c>
      <c r="D58" s="130" t="s">
        <v>2191</v>
      </c>
      <c r="E58" s="130" t="s">
        <v>2453</v>
      </c>
      <c r="F58" s="130" t="s">
        <v>2454</v>
      </c>
      <c r="G58" s="130" t="s">
        <v>1633</v>
      </c>
      <c r="H58" s="130" t="s">
        <v>2192</v>
      </c>
      <c r="I58" s="130" t="s">
        <v>2454</v>
      </c>
      <c r="J58" s="130" t="s">
        <v>908</v>
      </c>
      <c r="K58" s="130" t="s">
        <v>2982</v>
      </c>
      <c r="L58" s="130" t="s">
        <v>1382</v>
      </c>
      <c r="M58" s="130" t="s">
        <v>1110</v>
      </c>
      <c r="N58" s="169" t="s">
        <v>2445</v>
      </c>
      <c r="P58"/>
      <c r="AN58" s="133"/>
    </row>
    <row r="59" spans="1:40" x14ac:dyDescent="0.3">
      <c r="A59" s="169" t="s">
        <v>622</v>
      </c>
      <c r="B59" s="130" t="s">
        <v>908</v>
      </c>
      <c r="C59" s="130" t="s">
        <v>1192</v>
      </c>
      <c r="D59" s="130" t="s">
        <v>1514</v>
      </c>
      <c r="E59" s="130" t="s">
        <v>2480</v>
      </c>
      <c r="F59" s="130" t="s">
        <v>2722</v>
      </c>
      <c r="G59" s="130" t="s">
        <v>1193</v>
      </c>
      <c r="H59" s="130" t="s">
        <v>1193</v>
      </c>
      <c r="I59" s="130" t="s">
        <v>2481</v>
      </c>
      <c r="J59" s="130" t="s">
        <v>908</v>
      </c>
      <c r="K59" s="130" t="s">
        <v>2996</v>
      </c>
      <c r="L59" s="130" t="s">
        <v>1269</v>
      </c>
      <c r="M59" s="130" t="s">
        <v>2121</v>
      </c>
      <c r="N59" s="169" t="s">
        <v>986</v>
      </c>
      <c r="P59"/>
      <c r="AN59" s="133"/>
    </row>
    <row r="60" spans="1:40" x14ac:dyDescent="0.3">
      <c r="A60" s="169" t="s">
        <v>620</v>
      </c>
      <c r="B60" s="130" t="s">
        <v>908</v>
      </c>
      <c r="C60" s="130" t="s">
        <v>1213</v>
      </c>
      <c r="D60" s="130" t="s">
        <v>908</v>
      </c>
      <c r="E60" s="130" t="s">
        <v>908</v>
      </c>
      <c r="F60" s="130" t="s">
        <v>908</v>
      </c>
      <c r="G60" s="130" t="s">
        <v>908</v>
      </c>
      <c r="H60" s="130" t="s">
        <v>908</v>
      </c>
      <c r="I60" s="130" t="s">
        <v>908</v>
      </c>
      <c r="J60" s="130" t="s">
        <v>908</v>
      </c>
      <c r="K60" s="130" t="s">
        <v>908</v>
      </c>
      <c r="L60" s="130" t="s">
        <v>908</v>
      </c>
      <c r="M60" s="130" t="s">
        <v>908</v>
      </c>
      <c r="N60" s="169" t="s">
        <v>908</v>
      </c>
      <c r="P60"/>
      <c r="AN60" s="133"/>
    </row>
    <row r="61" spans="1:40" x14ac:dyDescent="0.3">
      <c r="A61" s="169" t="s">
        <v>619</v>
      </c>
      <c r="B61" s="130" t="s">
        <v>908</v>
      </c>
      <c r="C61" s="130" t="s">
        <v>1672</v>
      </c>
      <c r="D61" s="130" t="s">
        <v>2123</v>
      </c>
      <c r="E61" s="130" t="s">
        <v>2594</v>
      </c>
      <c r="F61" s="130" t="s">
        <v>3037</v>
      </c>
      <c r="G61" s="130" t="s">
        <v>1281</v>
      </c>
      <c r="H61" s="130" t="s">
        <v>2124</v>
      </c>
      <c r="I61" s="130" t="s">
        <v>2595</v>
      </c>
      <c r="J61" s="130" t="s">
        <v>908</v>
      </c>
      <c r="K61" s="130" t="s">
        <v>3038</v>
      </c>
      <c r="L61" s="130" t="s">
        <v>2977</v>
      </c>
      <c r="M61" s="130" t="s">
        <v>1119</v>
      </c>
      <c r="N61" s="169" t="s">
        <v>2150</v>
      </c>
      <c r="P61"/>
      <c r="AN61" s="133"/>
    </row>
    <row r="62" spans="1:40" x14ac:dyDescent="0.3">
      <c r="A62" s="169" t="s">
        <v>1389</v>
      </c>
      <c r="B62" s="130" t="s">
        <v>908</v>
      </c>
      <c r="C62" s="130" t="s">
        <v>1390</v>
      </c>
      <c r="D62" s="130" t="s">
        <v>2226</v>
      </c>
      <c r="E62" s="130" t="s">
        <v>2697</v>
      </c>
      <c r="F62" s="130" t="s">
        <v>3102</v>
      </c>
      <c r="G62" s="130" t="s">
        <v>1391</v>
      </c>
      <c r="H62" s="130" t="s">
        <v>2227</v>
      </c>
      <c r="I62" s="130" t="s">
        <v>2698</v>
      </c>
      <c r="J62" s="130" t="s">
        <v>908</v>
      </c>
      <c r="K62" s="130" t="s">
        <v>2153</v>
      </c>
      <c r="L62" s="130" t="s">
        <v>1125</v>
      </c>
      <c r="M62" s="130" t="s">
        <v>1705</v>
      </c>
      <c r="N62" s="169" t="s">
        <v>3103</v>
      </c>
      <c r="P62"/>
      <c r="AN62" s="133"/>
    </row>
    <row r="63" spans="1:40" x14ac:dyDescent="0.3">
      <c r="A63" s="169" t="s">
        <v>829</v>
      </c>
      <c r="B63" s="130" t="s">
        <v>908</v>
      </c>
      <c r="C63" s="130" t="s">
        <v>908</v>
      </c>
      <c r="D63" s="130" t="s">
        <v>1688</v>
      </c>
      <c r="E63" s="130" t="s">
        <v>908</v>
      </c>
      <c r="F63" s="130" t="s">
        <v>908</v>
      </c>
      <c r="G63" s="130" t="s">
        <v>908</v>
      </c>
      <c r="H63" s="130" t="s">
        <v>2259</v>
      </c>
      <c r="I63" s="130" t="s">
        <v>908</v>
      </c>
      <c r="J63" s="130" t="s">
        <v>908</v>
      </c>
      <c r="K63" s="130" t="s">
        <v>908</v>
      </c>
      <c r="L63" s="130" t="s">
        <v>908</v>
      </c>
      <c r="M63" s="130" t="s">
        <v>908</v>
      </c>
      <c r="N63" s="169" t="s">
        <v>908</v>
      </c>
      <c r="P63"/>
      <c r="AN63" s="133"/>
    </row>
    <row r="64" spans="1:40" x14ac:dyDescent="0.3">
      <c r="A64" s="169" t="s">
        <v>615</v>
      </c>
      <c r="B64" s="130" t="s">
        <v>908</v>
      </c>
      <c r="C64" s="130" t="s">
        <v>1517</v>
      </c>
      <c r="D64" s="130" t="s">
        <v>2193</v>
      </c>
      <c r="E64" s="130" t="s">
        <v>2455</v>
      </c>
      <c r="F64" s="130" t="s">
        <v>2456</v>
      </c>
      <c r="G64" s="130" t="s">
        <v>1528</v>
      </c>
      <c r="H64" s="130" t="s">
        <v>2194</v>
      </c>
      <c r="I64" s="130" t="s">
        <v>2456</v>
      </c>
      <c r="J64" s="130" t="s">
        <v>908</v>
      </c>
      <c r="K64" s="130" t="s">
        <v>2983</v>
      </c>
      <c r="L64" s="130" t="s">
        <v>1167</v>
      </c>
      <c r="M64" s="130" t="s">
        <v>1122</v>
      </c>
      <c r="N64" s="169" t="s">
        <v>2984</v>
      </c>
      <c r="P64"/>
      <c r="AN64" s="133"/>
    </row>
    <row r="65" spans="1:40" x14ac:dyDescent="0.3">
      <c r="A65" s="169" t="s">
        <v>614</v>
      </c>
      <c r="B65" s="130" t="s">
        <v>908</v>
      </c>
      <c r="C65" s="130" t="s">
        <v>1195</v>
      </c>
      <c r="D65" s="130" t="s">
        <v>1455</v>
      </c>
      <c r="E65" s="130" t="s">
        <v>2482</v>
      </c>
      <c r="F65" s="130" t="s">
        <v>2132</v>
      </c>
      <c r="G65" s="130" t="s">
        <v>1197</v>
      </c>
      <c r="H65" s="130" t="s">
        <v>2313</v>
      </c>
      <c r="I65" s="130" t="s">
        <v>2132</v>
      </c>
      <c r="J65" s="130" t="s">
        <v>908</v>
      </c>
      <c r="K65" s="130" t="s">
        <v>908</v>
      </c>
      <c r="L65" s="130" t="s">
        <v>908</v>
      </c>
      <c r="M65" s="130" t="s">
        <v>908</v>
      </c>
      <c r="N65" s="169" t="s">
        <v>908</v>
      </c>
      <c r="P65"/>
      <c r="AN65" s="133"/>
    </row>
    <row r="66" spans="1:40" x14ac:dyDescent="0.3">
      <c r="A66" s="169" t="s">
        <v>613</v>
      </c>
      <c r="B66" s="130" t="s">
        <v>908</v>
      </c>
      <c r="C66" s="130" t="s">
        <v>1547</v>
      </c>
      <c r="D66" s="130" t="s">
        <v>1466</v>
      </c>
      <c r="E66" s="130" t="s">
        <v>2699</v>
      </c>
      <c r="F66" s="130" t="s">
        <v>3104</v>
      </c>
      <c r="G66" s="130" t="s">
        <v>1548</v>
      </c>
      <c r="H66" s="130" t="s">
        <v>2700</v>
      </c>
      <c r="I66" s="130" t="s">
        <v>2701</v>
      </c>
      <c r="J66" s="130" t="s">
        <v>908</v>
      </c>
      <c r="K66" s="130" t="s">
        <v>3105</v>
      </c>
      <c r="L66" s="130" t="s">
        <v>2119</v>
      </c>
      <c r="M66" s="130" t="s">
        <v>1126</v>
      </c>
      <c r="N66" s="169" t="s">
        <v>3106</v>
      </c>
      <c r="P66"/>
      <c r="AN66" s="133"/>
    </row>
    <row r="67" spans="1:40" x14ac:dyDescent="0.3">
      <c r="A67" s="169" t="s">
        <v>610</v>
      </c>
      <c r="B67" s="130" t="s">
        <v>908</v>
      </c>
      <c r="C67" s="130" t="s">
        <v>1257</v>
      </c>
      <c r="D67" s="130" t="s">
        <v>2323</v>
      </c>
      <c r="E67" s="130" t="s">
        <v>2532</v>
      </c>
      <c r="F67" s="130" t="s">
        <v>2533</v>
      </c>
      <c r="G67" s="130" t="s">
        <v>1258</v>
      </c>
      <c r="H67" s="130" t="s">
        <v>2324</v>
      </c>
      <c r="I67" s="130" t="s">
        <v>2533</v>
      </c>
      <c r="J67" s="130" t="s">
        <v>908</v>
      </c>
      <c r="K67" s="130" t="s">
        <v>3009</v>
      </c>
      <c r="L67" s="130" t="s">
        <v>3010</v>
      </c>
      <c r="M67" s="130" t="s">
        <v>2084</v>
      </c>
      <c r="N67" s="169" t="s">
        <v>3011</v>
      </c>
      <c r="P67"/>
      <c r="AN67" s="133"/>
    </row>
    <row r="68" spans="1:40" x14ac:dyDescent="0.3">
      <c r="A68" s="169" t="s">
        <v>608</v>
      </c>
      <c r="B68" s="130" t="s">
        <v>908</v>
      </c>
      <c r="C68" s="130" t="s">
        <v>1260</v>
      </c>
      <c r="D68" s="130" t="s">
        <v>2117</v>
      </c>
      <c r="E68" s="130" t="s">
        <v>2534</v>
      </c>
      <c r="F68" s="130" t="s">
        <v>2535</v>
      </c>
      <c r="G68" s="130" t="s">
        <v>1261</v>
      </c>
      <c r="H68" s="130" t="s">
        <v>1653</v>
      </c>
      <c r="I68" s="130" t="s">
        <v>2535</v>
      </c>
      <c r="J68" s="130" t="s">
        <v>908</v>
      </c>
      <c r="K68" s="130" t="s">
        <v>908</v>
      </c>
      <c r="L68" s="130" t="s">
        <v>908</v>
      </c>
      <c r="M68" s="130" t="s">
        <v>908</v>
      </c>
      <c r="N68" s="169" t="s">
        <v>908</v>
      </c>
      <c r="P68"/>
      <c r="AN68" s="133"/>
    </row>
    <row r="69" spans="1:40" x14ac:dyDescent="0.3">
      <c r="A69" s="169" t="s">
        <v>603</v>
      </c>
      <c r="B69" s="130" t="s">
        <v>908</v>
      </c>
      <c r="C69" s="130" t="s">
        <v>1654</v>
      </c>
      <c r="D69" s="130" t="s">
        <v>2537</v>
      </c>
      <c r="E69" s="130" t="s">
        <v>2538</v>
      </c>
      <c r="F69" s="130" t="s">
        <v>3012</v>
      </c>
      <c r="G69" s="130" t="s">
        <v>1655</v>
      </c>
      <c r="H69" s="130" t="s">
        <v>2539</v>
      </c>
      <c r="I69" s="130" t="s">
        <v>2540</v>
      </c>
      <c r="J69" s="130" t="s">
        <v>908</v>
      </c>
      <c r="K69" s="130" t="s">
        <v>908</v>
      </c>
      <c r="L69" s="130" t="s">
        <v>908</v>
      </c>
      <c r="M69" s="130" t="s">
        <v>908</v>
      </c>
      <c r="N69" s="169" t="s">
        <v>908</v>
      </c>
      <c r="P69"/>
      <c r="AN69" s="133"/>
    </row>
    <row r="70" spans="1:40" x14ac:dyDescent="0.3">
      <c r="A70" s="169" t="s">
        <v>602</v>
      </c>
      <c r="B70" s="130" t="s">
        <v>908</v>
      </c>
      <c r="C70" s="130" t="s">
        <v>1308</v>
      </c>
      <c r="D70" s="130" t="s">
        <v>2223</v>
      </c>
      <c r="E70" s="130" t="s">
        <v>1467</v>
      </c>
      <c r="F70" s="130" t="s">
        <v>1415</v>
      </c>
      <c r="G70" s="130" t="s">
        <v>1387</v>
      </c>
      <c r="H70" s="130" t="s">
        <v>1522</v>
      </c>
      <c r="I70" s="130" t="s">
        <v>1415</v>
      </c>
      <c r="J70" s="130" t="s">
        <v>908</v>
      </c>
      <c r="K70" s="130" t="s">
        <v>908</v>
      </c>
      <c r="L70" s="130" t="s">
        <v>908</v>
      </c>
      <c r="M70" s="130" t="s">
        <v>908</v>
      </c>
      <c r="N70" s="169" t="s">
        <v>908</v>
      </c>
      <c r="P70"/>
      <c r="AN70" s="133"/>
    </row>
    <row r="71" spans="1:40" x14ac:dyDescent="0.3">
      <c r="A71" s="169" t="s">
        <v>599</v>
      </c>
      <c r="B71" s="130" t="s">
        <v>908</v>
      </c>
      <c r="C71" s="130" t="s">
        <v>1640</v>
      </c>
      <c r="D71" s="130" t="s">
        <v>2483</v>
      </c>
      <c r="E71" s="130" t="s">
        <v>2484</v>
      </c>
      <c r="F71" s="130" t="s">
        <v>2485</v>
      </c>
      <c r="G71" s="130" t="s">
        <v>1641</v>
      </c>
      <c r="H71" s="130" t="s">
        <v>2485</v>
      </c>
      <c r="I71" s="130" t="s">
        <v>1462</v>
      </c>
      <c r="J71" s="130" t="s">
        <v>908</v>
      </c>
      <c r="K71" s="130" t="s">
        <v>2993</v>
      </c>
      <c r="L71" s="130" t="s">
        <v>1112</v>
      </c>
      <c r="M71" s="130" t="s">
        <v>1112</v>
      </c>
      <c r="N71" s="169" t="s">
        <v>2196</v>
      </c>
      <c r="P71"/>
      <c r="AN71" s="133"/>
    </row>
    <row r="72" spans="1:40" x14ac:dyDescent="0.3">
      <c r="A72" s="169" t="s">
        <v>598</v>
      </c>
      <c r="B72" s="130" t="s">
        <v>908</v>
      </c>
      <c r="C72" s="130" t="s">
        <v>1713</v>
      </c>
      <c r="D72" s="130" t="s">
        <v>2814</v>
      </c>
      <c r="E72" s="130" t="s">
        <v>2815</v>
      </c>
      <c r="F72" s="130" t="s">
        <v>3157</v>
      </c>
      <c r="G72" s="130" t="s">
        <v>1714</v>
      </c>
      <c r="H72" s="130" t="s">
        <v>2816</v>
      </c>
      <c r="I72" s="130" t="s">
        <v>2817</v>
      </c>
      <c r="J72" s="130" t="s">
        <v>908</v>
      </c>
      <c r="K72" s="130" t="s">
        <v>908</v>
      </c>
      <c r="L72" s="130" t="s">
        <v>908</v>
      </c>
      <c r="M72" s="130" t="s">
        <v>908</v>
      </c>
      <c r="N72" s="169" t="s">
        <v>908</v>
      </c>
      <c r="P72"/>
      <c r="AN72" s="133"/>
    </row>
    <row r="73" spans="1:40" x14ac:dyDescent="0.3">
      <c r="A73" s="169" t="s">
        <v>597</v>
      </c>
      <c r="B73" s="130" t="s">
        <v>908</v>
      </c>
      <c r="C73" s="130" t="s">
        <v>1537</v>
      </c>
      <c r="D73" s="130" t="s">
        <v>1537</v>
      </c>
      <c r="E73" s="130" t="s">
        <v>2542</v>
      </c>
      <c r="F73" s="130" t="s">
        <v>2543</v>
      </c>
      <c r="G73" s="130" t="s">
        <v>1262</v>
      </c>
      <c r="H73" s="130" t="s">
        <v>2199</v>
      </c>
      <c r="I73" s="130" t="s">
        <v>2543</v>
      </c>
      <c r="J73" s="130" t="s">
        <v>908</v>
      </c>
      <c r="K73" s="130" t="s">
        <v>908</v>
      </c>
      <c r="L73" s="130" t="s">
        <v>908</v>
      </c>
      <c r="M73" s="130" t="s">
        <v>908</v>
      </c>
      <c r="N73" s="169" t="s">
        <v>908</v>
      </c>
      <c r="P73"/>
      <c r="AN73" s="133"/>
    </row>
    <row r="74" spans="1:40" x14ac:dyDescent="0.3">
      <c r="A74" s="169" t="s">
        <v>585</v>
      </c>
      <c r="B74" s="130" t="s">
        <v>908</v>
      </c>
      <c r="C74" s="130" t="s">
        <v>908</v>
      </c>
      <c r="D74" s="130" t="s">
        <v>2702</v>
      </c>
      <c r="E74" s="130" t="s">
        <v>1551</v>
      </c>
      <c r="F74" s="130" t="s">
        <v>1249</v>
      </c>
      <c r="G74" s="130" t="s">
        <v>908</v>
      </c>
      <c r="H74" s="130" t="s">
        <v>908</v>
      </c>
      <c r="I74" s="130" t="s">
        <v>1249</v>
      </c>
      <c r="J74" s="130" t="s">
        <v>908</v>
      </c>
      <c r="K74" s="130" t="s">
        <v>908</v>
      </c>
      <c r="L74" s="130" t="s">
        <v>908</v>
      </c>
      <c r="M74" s="130" t="s">
        <v>908</v>
      </c>
      <c r="N74" s="169" t="s">
        <v>908</v>
      </c>
      <c r="P74"/>
      <c r="AN74" s="133"/>
    </row>
    <row r="75" spans="1:40" x14ac:dyDescent="0.3">
      <c r="A75" s="169" t="s">
        <v>583</v>
      </c>
      <c r="B75" s="130" t="s">
        <v>908</v>
      </c>
      <c r="C75" s="130" t="s">
        <v>1324</v>
      </c>
      <c r="D75" s="130" t="s">
        <v>2336</v>
      </c>
      <c r="E75" s="130" t="s">
        <v>2778</v>
      </c>
      <c r="F75" s="130" t="s">
        <v>2780</v>
      </c>
      <c r="G75" s="130" t="s">
        <v>1470</v>
      </c>
      <c r="H75" s="130" t="s">
        <v>2779</v>
      </c>
      <c r="I75" s="130" t="s">
        <v>2780</v>
      </c>
      <c r="J75" s="130" t="s">
        <v>908</v>
      </c>
      <c r="K75" s="130" t="s">
        <v>908</v>
      </c>
      <c r="L75" s="130" t="s">
        <v>908</v>
      </c>
      <c r="M75" s="130" t="s">
        <v>908</v>
      </c>
      <c r="N75" s="169" t="s">
        <v>908</v>
      </c>
      <c r="P75"/>
      <c r="AN75" s="133"/>
    </row>
    <row r="76" spans="1:40" x14ac:dyDescent="0.3">
      <c r="A76" s="169" t="s">
        <v>1441</v>
      </c>
      <c r="B76" s="130" t="s">
        <v>908</v>
      </c>
      <c r="C76" s="130" t="s">
        <v>1442</v>
      </c>
      <c r="D76" s="130" t="s">
        <v>1698</v>
      </c>
      <c r="E76" s="130" t="s">
        <v>908</v>
      </c>
      <c r="F76" s="130" t="s">
        <v>908</v>
      </c>
      <c r="G76" s="130" t="s">
        <v>908</v>
      </c>
      <c r="H76" s="130" t="s">
        <v>1699</v>
      </c>
      <c r="I76" s="130" t="s">
        <v>908</v>
      </c>
      <c r="J76" s="130" t="s">
        <v>908</v>
      </c>
      <c r="K76" s="130" t="s">
        <v>908</v>
      </c>
      <c r="L76" s="130" t="s">
        <v>908</v>
      </c>
      <c r="M76" s="130" t="s">
        <v>908</v>
      </c>
      <c r="N76" s="169" t="s">
        <v>908</v>
      </c>
      <c r="P76"/>
      <c r="AN76" s="133"/>
    </row>
    <row r="77" spans="1:40" x14ac:dyDescent="0.3">
      <c r="A77" s="169" t="s">
        <v>573</v>
      </c>
      <c r="B77" s="130" t="s">
        <v>908</v>
      </c>
      <c r="C77" s="130" t="s">
        <v>1339</v>
      </c>
      <c r="D77" s="130" t="s">
        <v>2406</v>
      </c>
      <c r="E77" s="130" t="s">
        <v>2407</v>
      </c>
      <c r="F77" s="130" t="s">
        <v>2954</v>
      </c>
      <c r="G77" s="130" t="s">
        <v>1128</v>
      </c>
      <c r="H77" s="130" t="s">
        <v>2408</v>
      </c>
      <c r="I77" s="130" t="s">
        <v>2409</v>
      </c>
      <c r="J77" s="130" t="s">
        <v>2955</v>
      </c>
      <c r="K77" s="130" t="s">
        <v>2956</v>
      </c>
      <c r="L77" s="130" t="s">
        <v>1129</v>
      </c>
      <c r="M77" s="130" t="s">
        <v>1122</v>
      </c>
      <c r="N77" s="169" t="s">
        <v>2730</v>
      </c>
      <c r="P77"/>
      <c r="AN77" s="133"/>
    </row>
    <row r="78" spans="1:40" x14ac:dyDescent="0.3">
      <c r="A78" s="169" t="s">
        <v>572</v>
      </c>
      <c r="B78" s="130" t="s">
        <v>908</v>
      </c>
      <c r="C78" s="130" t="s">
        <v>1197</v>
      </c>
      <c r="D78" s="130" t="s">
        <v>2463</v>
      </c>
      <c r="E78" s="130" t="s">
        <v>2720</v>
      </c>
      <c r="F78" s="130" t="s">
        <v>2747</v>
      </c>
      <c r="G78" s="130" t="s">
        <v>1434</v>
      </c>
      <c r="H78" s="130" t="s">
        <v>2747</v>
      </c>
      <c r="I78" s="130" t="s">
        <v>2354</v>
      </c>
      <c r="J78" s="130" t="s">
        <v>908</v>
      </c>
      <c r="K78" s="130" t="s">
        <v>908</v>
      </c>
      <c r="L78" s="130" t="s">
        <v>908</v>
      </c>
      <c r="M78" s="130" t="s">
        <v>908</v>
      </c>
      <c r="N78" s="169" t="s">
        <v>908</v>
      </c>
      <c r="P78"/>
      <c r="AN78" s="133"/>
    </row>
    <row r="79" spans="1:40" x14ac:dyDescent="0.3">
      <c r="A79" s="169" t="s">
        <v>567</v>
      </c>
      <c r="B79" s="130" t="s">
        <v>908</v>
      </c>
      <c r="C79" s="130" t="s">
        <v>1634</v>
      </c>
      <c r="D79" s="130" t="s">
        <v>2458</v>
      </c>
      <c r="E79" s="130" t="s">
        <v>2459</v>
      </c>
      <c r="F79" s="130" t="s">
        <v>2985</v>
      </c>
      <c r="G79" s="130" t="s">
        <v>1635</v>
      </c>
      <c r="H79" s="130" t="s">
        <v>2309</v>
      </c>
      <c r="I79" s="130" t="s">
        <v>2460</v>
      </c>
      <c r="J79" s="130" t="s">
        <v>908</v>
      </c>
      <c r="K79" s="130" t="s">
        <v>2986</v>
      </c>
      <c r="L79" s="130" t="s">
        <v>1150</v>
      </c>
      <c r="M79" s="130" t="s">
        <v>1199</v>
      </c>
      <c r="N79" s="169" t="s">
        <v>2347</v>
      </c>
      <c r="P79"/>
      <c r="AN79" s="133"/>
    </row>
    <row r="80" spans="1:40" x14ac:dyDescent="0.3">
      <c r="A80" s="169" t="s">
        <v>564</v>
      </c>
      <c r="B80" s="130" t="s">
        <v>908</v>
      </c>
      <c r="C80" s="130" t="s">
        <v>1657</v>
      </c>
      <c r="D80" s="130" t="s">
        <v>2544</v>
      </c>
      <c r="E80" s="130" t="s">
        <v>2545</v>
      </c>
      <c r="F80" s="130" t="s">
        <v>3013</v>
      </c>
      <c r="G80" s="130" t="s">
        <v>1658</v>
      </c>
      <c r="H80" s="130" t="s">
        <v>2546</v>
      </c>
      <c r="I80" s="130" t="s">
        <v>2547</v>
      </c>
      <c r="J80" s="130" t="s">
        <v>908</v>
      </c>
      <c r="K80" s="130" t="s">
        <v>3014</v>
      </c>
      <c r="L80" s="130" t="s">
        <v>1236</v>
      </c>
      <c r="M80" s="130" t="s">
        <v>1190</v>
      </c>
      <c r="N80" s="169" t="s">
        <v>3015</v>
      </c>
      <c r="P80"/>
      <c r="AN80" s="133"/>
    </row>
    <row r="81" spans="1:40" x14ac:dyDescent="0.3">
      <c r="A81" s="169" t="s">
        <v>557</v>
      </c>
      <c r="B81" s="130" t="s">
        <v>908</v>
      </c>
      <c r="C81" s="130" t="s">
        <v>1263</v>
      </c>
      <c r="D81" s="130" t="s">
        <v>2548</v>
      </c>
      <c r="E81" s="130" t="s">
        <v>3016</v>
      </c>
      <c r="F81" s="130" t="s">
        <v>3017</v>
      </c>
      <c r="G81" s="130" t="s">
        <v>1264</v>
      </c>
      <c r="H81" s="130" t="s">
        <v>2549</v>
      </c>
      <c r="I81" s="130" t="s">
        <v>3018</v>
      </c>
      <c r="J81" s="130" t="s">
        <v>908</v>
      </c>
      <c r="K81" s="130" t="s">
        <v>3019</v>
      </c>
      <c r="L81" s="130" t="s">
        <v>2154</v>
      </c>
      <c r="M81" s="130" t="s">
        <v>1129</v>
      </c>
      <c r="N81" s="169" t="s">
        <v>3020</v>
      </c>
      <c r="P81"/>
      <c r="AN81" s="133"/>
    </row>
    <row r="82" spans="1:40" x14ac:dyDescent="0.3">
      <c r="A82" s="169" t="s">
        <v>556</v>
      </c>
      <c r="B82" s="130" t="s">
        <v>908</v>
      </c>
      <c r="C82" s="130" t="s">
        <v>1265</v>
      </c>
      <c r="D82" s="130" t="s">
        <v>2550</v>
      </c>
      <c r="E82" s="130" t="s">
        <v>2551</v>
      </c>
      <c r="F82" s="130" t="s">
        <v>2553</v>
      </c>
      <c r="G82" s="130" t="s">
        <v>1266</v>
      </c>
      <c r="H82" s="130" t="s">
        <v>2552</v>
      </c>
      <c r="I82" s="130" t="s">
        <v>2553</v>
      </c>
      <c r="J82" s="130" t="s">
        <v>908</v>
      </c>
      <c r="K82" s="130" t="s">
        <v>3021</v>
      </c>
      <c r="L82" s="130" t="s">
        <v>1133</v>
      </c>
      <c r="M82" s="130" t="s">
        <v>1112</v>
      </c>
      <c r="N82" s="169" t="s">
        <v>2839</v>
      </c>
      <c r="P82"/>
      <c r="AN82" s="133"/>
    </row>
    <row r="83" spans="1:40" x14ac:dyDescent="0.3">
      <c r="A83" s="169" t="s">
        <v>554</v>
      </c>
      <c r="B83" s="130" t="s">
        <v>908</v>
      </c>
      <c r="C83" s="130" t="s">
        <v>1283</v>
      </c>
      <c r="D83" s="130" t="s">
        <v>2330</v>
      </c>
      <c r="E83" s="130" t="s">
        <v>3039</v>
      </c>
      <c r="F83" s="130" t="s">
        <v>3040</v>
      </c>
      <c r="G83" s="130" t="s">
        <v>1284</v>
      </c>
      <c r="H83" s="130" t="s">
        <v>2331</v>
      </c>
      <c r="I83" s="130" t="s">
        <v>3040</v>
      </c>
      <c r="J83" s="130" t="s">
        <v>908</v>
      </c>
      <c r="K83" s="130" t="s">
        <v>3041</v>
      </c>
      <c r="L83" s="130" t="s">
        <v>1620</v>
      </c>
      <c r="M83" s="130" t="s">
        <v>1231</v>
      </c>
      <c r="N83" s="169" t="s">
        <v>3042</v>
      </c>
      <c r="O83" s="133">
        <v>45</v>
      </c>
      <c r="P83"/>
      <c r="AN83" s="133"/>
    </row>
    <row r="84" spans="1:40" x14ac:dyDescent="0.3">
      <c r="A84" s="169" t="s">
        <v>551</v>
      </c>
      <c r="B84" s="130" t="s">
        <v>908</v>
      </c>
      <c r="C84" s="130" t="s">
        <v>1636</v>
      </c>
      <c r="D84" s="130" t="s">
        <v>2461</v>
      </c>
      <c r="E84" s="130" t="s">
        <v>2987</v>
      </c>
      <c r="F84" s="130" t="s">
        <v>2988</v>
      </c>
      <c r="G84" s="130" t="s">
        <v>1637</v>
      </c>
      <c r="H84" s="130" t="s">
        <v>2462</v>
      </c>
      <c r="I84" s="130" t="s">
        <v>2988</v>
      </c>
      <c r="J84" s="130" t="s">
        <v>908</v>
      </c>
      <c r="K84" s="130" t="s">
        <v>2989</v>
      </c>
      <c r="L84" s="130" t="s">
        <v>2300</v>
      </c>
      <c r="M84" s="130" t="s">
        <v>1180</v>
      </c>
      <c r="N84" s="169" t="s">
        <v>2087</v>
      </c>
      <c r="O84" s="133">
        <v>11.4</v>
      </c>
      <c r="P84"/>
      <c r="AN84" s="133"/>
    </row>
    <row r="85" spans="1:40" x14ac:dyDescent="0.3">
      <c r="A85" s="169" t="s">
        <v>1443</v>
      </c>
      <c r="B85" s="130" t="s">
        <v>908</v>
      </c>
      <c r="C85" s="130" t="s">
        <v>1444</v>
      </c>
      <c r="D85" s="130" t="s">
        <v>908</v>
      </c>
      <c r="E85" s="130" t="s">
        <v>1445</v>
      </c>
      <c r="F85" s="130" t="s">
        <v>908</v>
      </c>
      <c r="G85" s="130" t="s">
        <v>1446</v>
      </c>
      <c r="H85" s="130" t="s">
        <v>908</v>
      </c>
      <c r="I85" s="130" t="s">
        <v>908</v>
      </c>
      <c r="J85" s="130" t="s">
        <v>908</v>
      </c>
      <c r="K85" s="130" t="s">
        <v>908</v>
      </c>
      <c r="L85" s="130" t="s">
        <v>908</v>
      </c>
      <c r="M85" s="130" t="s">
        <v>908</v>
      </c>
      <c r="N85" s="169" t="s">
        <v>908</v>
      </c>
      <c r="P85"/>
      <c r="AN85" s="133"/>
    </row>
    <row r="86" spans="1:40" x14ac:dyDescent="0.3">
      <c r="A86" s="169" t="s">
        <v>549</v>
      </c>
      <c r="B86" s="130" t="s">
        <v>908</v>
      </c>
      <c r="C86" s="130" t="s">
        <v>1338</v>
      </c>
      <c r="D86" s="130" t="s">
        <v>1277</v>
      </c>
      <c r="E86" s="130" t="s">
        <v>2482</v>
      </c>
      <c r="F86" s="130" t="s">
        <v>1337</v>
      </c>
      <c r="G86" s="130" t="s">
        <v>1676</v>
      </c>
      <c r="H86" s="130" t="s">
        <v>2218</v>
      </c>
      <c r="I86" s="130" t="s">
        <v>1337</v>
      </c>
      <c r="J86" s="130" t="s">
        <v>908</v>
      </c>
      <c r="K86" s="130" t="s">
        <v>908</v>
      </c>
      <c r="L86" s="130" t="s">
        <v>908</v>
      </c>
      <c r="M86" s="130" t="s">
        <v>908</v>
      </c>
      <c r="N86" s="169" t="s">
        <v>908</v>
      </c>
      <c r="P86"/>
      <c r="AN86" s="133"/>
    </row>
    <row r="87" spans="1:40" x14ac:dyDescent="0.3">
      <c r="A87" s="169" t="s">
        <v>547</v>
      </c>
      <c r="B87" s="130" t="s">
        <v>908</v>
      </c>
      <c r="C87" s="130" t="s">
        <v>1393</v>
      </c>
      <c r="D87" s="130" t="s">
        <v>2126</v>
      </c>
      <c r="E87" s="130" t="s">
        <v>2703</v>
      </c>
      <c r="F87" s="130" t="s">
        <v>2685</v>
      </c>
      <c r="G87" s="130" t="s">
        <v>1348</v>
      </c>
      <c r="H87" s="130" t="s">
        <v>2127</v>
      </c>
      <c r="I87" s="130" t="s">
        <v>2685</v>
      </c>
      <c r="J87" s="130" t="s">
        <v>908</v>
      </c>
      <c r="K87" s="130" t="s">
        <v>3107</v>
      </c>
      <c r="L87" s="130" t="s">
        <v>1457</v>
      </c>
      <c r="M87" s="130" t="s">
        <v>1199</v>
      </c>
      <c r="N87" s="169" t="s">
        <v>2591</v>
      </c>
      <c r="P87"/>
      <c r="AN87" s="133"/>
    </row>
    <row r="88" spans="1:40" x14ac:dyDescent="0.3">
      <c r="A88" s="169" t="s">
        <v>544</v>
      </c>
      <c r="B88" s="130" t="s">
        <v>908</v>
      </c>
      <c r="C88" s="130" t="s">
        <v>1422</v>
      </c>
      <c r="D88" s="130" t="s">
        <v>1172</v>
      </c>
      <c r="E88" s="130" t="s">
        <v>2647</v>
      </c>
      <c r="F88" s="130" t="s">
        <v>1434</v>
      </c>
      <c r="G88" s="130" t="s">
        <v>1340</v>
      </c>
      <c r="H88" s="130" t="s">
        <v>2339</v>
      </c>
      <c r="I88" s="130" t="s">
        <v>1434</v>
      </c>
      <c r="J88" s="130" t="s">
        <v>908</v>
      </c>
      <c r="K88" s="130" t="s">
        <v>908</v>
      </c>
      <c r="L88" s="130" t="s">
        <v>908</v>
      </c>
      <c r="M88" s="130" t="s">
        <v>908</v>
      </c>
      <c r="N88" s="169" t="s">
        <v>908</v>
      </c>
      <c r="P88"/>
      <c r="AN88" s="133"/>
    </row>
    <row r="89" spans="1:40" x14ac:dyDescent="0.3">
      <c r="A89" s="169" t="s">
        <v>538</v>
      </c>
      <c r="B89" s="130" t="s">
        <v>908</v>
      </c>
      <c r="C89" s="130" t="s">
        <v>1224</v>
      </c>
      <c r="D89" s="130" t="s">
        <v>2840</v>
      </c>
      <c r="E89" s="130" t="s">
        <v>1481</v>
      </c>
      <c r="F89" s="130" t="s">
        <v>3165</v>
      </c>
      <c r="G89" s="130" t="s">
        <v>1720</v>
      </c>
      <c r="H89" s="130" t="s">
        <v>1304</v>
      </c>
      <c r="I89" s="130" t="s">
        <v>3165</v>
      </c>
      <c r="J89" s="130" t="s">
        <v>908</v>
      </c>
      <c r="K89" s="130" t="s">
        <v>908</v>
      </c>
      <c r="L89" s="130" t="s">
        <v>908</v>
      </c>
      <c r="M89" s="130" t="s">
        <v>908</v>
      </c>
      <c r="N89" s="169" t="s">
        <v>908</v>
      </c>
      <c r="P89"/>
      <c r="AN89" s="133"/>
    </row>
    <row r="90" spans="1:40" x14ac:dyDescent="0.3">
      <c r="A90" s="169" t="s">
        <v>536</v>
      </c>
      <c r="B90" s="130" t="s">
        <v>908</v>
      </c>
      <c r="C90" s="130" t="s">
        <v>1171</v>
      </c>
      <c r="D90" s="130" t="s">
        <v>1643</v>
      </c>
      <c r="E90" s="130" t="s">
        <v>2463</v>
      </c>
      <c r="F90" s="130" t="s">
        <v>2464</v>
      </c>
      <c r="G90" s="130" t="s">
        <v>1173</v>
      </c>
      <c r="H90" s="130" t="s">
        <v>1433</v>
      </c>
      <c r="I90" s="130" t="s">
        <v>2464</v>
      </c>
      <c r="J90" s="130" t="s">
        <v>908</v>
      </c>
      <c r="K90" s="130" t="s">
        <v>908</v>
      </c>
      <c r="L90" s="130" t="s">
        <v>908</v>
      </c>
      <c r="M90" s="130" t="s">
        <v>908</v>
      </c>
      <c r="N90" s="169" t="s">
        <v>908</v>
      </c>
      <c r="P90"/>
      <c r="AN90" s="133"/>
    </row>
    <row r="91" spans="1:40" x14ac:dyDescent="0.3">
      <c r="A91" s="169" t="s">
        <v>1700</v>
      </c>
      <c r="B91" s="130" t="s">
        <v>908</v>
      </c>
      <c r="C91" s="130" t="s">
        <v>908</v>
      </c>
      <c r="D91" s="130" t="s">
        <v>2755</v>
      </c>
      <c r="E91" s="130" t="s">
        <v>2755</v>
      </c>
      <c r="F91" s="130" t="s">
        <v>908</v>
      </c>
      <c r="G91" s="130" t="s">
        <v>908</v>
      </c>
      <c r="H91" s="130" t="s">
        <v>2235</v>
      </c>
      <c r="I91" s="130" t="s">
        <v>2756</v>
      </c>
      <c r="J91" s="130" t="s">
        <v>908</v>
      </c>
      <c r="K91" s="130" t="s">
        <v>908</v>
      </c>
      <c r="L91" s="130" t="s">
        <v>908</v>
      </c>
      <c r="M91" s="130" t="s">
        <v>908</v>
      </c>
      <c r="N91" s="169" t="s">
        <v>908</v>
      </c>
      <c r="P91"/>
      <c r="AN91" s="133"/>
    </row>
    <row r="92" spans="1:40" x14ac:dyDescent="0.3">
      <c r="A92" s="169" t="s">
        <v>529</v>
      </c>
      <c r="B92" s="130" t="s">
        <v>908</v>
      </c>
      <c r="C92" s="130" t="s">
        <v>1395</v>
      </c>
      <c r="D92" s="130" t="s">
        <v>2704</v>
      </c>
      <c r="E92" s="130" t="s">
        <v>2705</v>
      </c>
      <c r="F92" s="130" t="s">
        <v>2707</v>
      </c>
      <c r="G92" s="130" t="s">
        <v>1396</v>
      </c>
      <c r="H92" s="130" t="s">
        <v>2706</v>
      </c>
      <c r="I92" s="130" t="s">
        <v>2707</v>
      </c>
      <c r="J92" s="130" t="s">
        <v>908</v>
      </c>
      <c r="K92" s="130" t="s">
        <v>3108</v>
      </c>
      <c r="L92" s="130" t="s">
        <v>1350</v>
      </c>
      <c r="M92" s="130" t="s">
        <v>1136</v>
      </c>
      <c r="N92" s="169" t="s">
        <v>3109</v>
      </c>
      <c r="P92"/>
      <c r="AN92" s="133"/>
    </row>
    <row r="93" spans="1:40" x14ac:dyDescent="0.3">
      <c r="A93" s="169" t="s">
        <v>527</v>
      </c>
      <c r="B93" s="130" t="s">
        <v>908</v>
      </c>
      <c r="C93" s="130" t="s">
        <v>908</v>
      </c>
      <c r="D93" s="130" t="s">
        <v>2179</v>
      </c>
      <c r="E93" s="130" t="s">
        <v>1247</v>
      </c>
      <c r="F93" s="130" t="s">
        <v>1311</v>
      </c>
      <c r="G93" s="130" t="s">
        <v>908</v>
      </c>
      <c r="H93" s="130" t="s">
        <v>2180</v>
      </c>
      <c r="I93" s="130" t="s">
        <v>1311</v>
      </c>
      <c r="J93" s="130" t="s">
        <v>908</v>
      </c>
      <c r="K93" s="130" t="s">
        <v>2089</v>
      </c>
      <c r="L93" s="130" t="s">
        <v>1110</v>
      </c>
      <c r="M93" s="130" t="s">
        <v>1211</v>
      </c>
      <c r="N93" s="169" t="s">
        <v>2351</v>
      </c>
      <c r="O93" s="133">
        <v>3.1</v>
      </c>
      <c r="P93"/>
      <c r="AN93" s="133"/>
    </row>
    <row r="94" spans="1:40" x14ac:dyDescent="0.3">
      <c r="A94" s="169" t="s">
        <v>525</v>
      </c>
      <c r="B94" s="130" t="s">
        <v>908</v>
      </c>
      <c r="C94" s="130" t="s">
        <v>1659</v>
      </c>
      <c r="D94" s="130" t="s">
        <v>2554</v>
      </c>
      <c r="E94" s="130" t="s">
        <v>3022</v>
      </c>
      <c r="F94" s="130" t="s">
        <v>3023</v>
      </c>
      <c r="G94" s="130" t="s">
        <v>1660</v>
      </c>
      <c r="H94" s="130" t="s">
        <v>2555</v>
      </c>
      <c r="I94" s="130" t="s">
        <v>3023</v>
      </c>
      <c r="J94" s="130" t="s">
        <v>908</v>
      </c>
      <c r="K94" s="130" t="s">
        <v>3024</v>
      </c>
      <c r="L94" s="130" t="s">
        <v>1110</v>
      </c>
      <c r="M94" s="130" t="s">
        <v>1332</v>
      </c>
      <c r="N94" s="169" t="s">
        <v>1088</v>
      </c>
      <c r="P94"/>
      <c r="AN94" s="133"/>
    </row>
    <row r="95" spans="1:40" x14ac:dyDescent="0.3">
      <c r="A95" s="169" t="s">
        <v>523</v>
      </c>
      <c r="B95" s="130" t="s">
        <v>908</v>
      </c>
      <c r="C95" s="130" t="s">
        <v>1217</v>
      </c>
      <c r="D95" s="130" t="s">
        <v>2116</v>
      </c>
      <c r="E95" s="130" t="s">
        <v>1218</v>
      </c>
      <c r="F95" s="130" t="s">
        <v>908</v>
      </c>
      <c r="G95" s="130" t="s">
        <v>1219</v>
      </c>
      <c r="H95" s="130" t="s">
        <v>908</v>
      </c>
      <c r="I95" s="130" t="s">
        <v>908</v>
      </c>
      <c r="J95" s="130" t="s">
        <v>908</v>
      </c>
      <c r="K95" s="130" t="s">
        <v>908</v>
      </c>
      <c r="L95" s="130" t="s">
        <v>908</v>
      </c>
      <c r="M95" s="130" t="s">
        <v>908</v>
      </c>
      <c r="N95" s="169" t="s">
        <v>908</v>
      </c>
      <c r="P95"/>
      <c r="AN95" s="133"/>
    </row>
    <row r="96" spans="1:40" x14ac:dyDescent="0.3">
      <c r="A96" s="169" t="s">
        <v>522</v>
      </c>
      <c r="B96" s="130" t="s">
        <v>908</v>
      </c>
      <c r="C96" s="130" t="s">
        <v>1376</v>
      </c>
      <c r="D96" s="130" t="s">
        <v>1228</v>
      </c>
      <c r="E96" s="130" t="s">
        <v>3110</v>
      </c>
      <c r="F96" s="130" t="s">
        <v>3111</v>
      </c>
      <c r="G96" s="130" t="s">
        <v>2128</v>
      </c>
      <c r="H96" s="130" t="s">
        <v>1297</v>
      </c>
      <c r="I96" s="130" t="s">
        <v>1297</v>
      </c>
      <c r="J96" s="130" t="s">
        <v>908</v>
      </c>
      <c r="K96" s="130" t="s">
        <v>908</v>
      </c>
      <c r="L96" s="130" t="s">
        <v>908</v>
      </c>
      <c r="M96" s="130" t="s">
        <v>908</v>
      </c>
      <c r="N96" s="169" t="s">
        <v>908</v>
      </c>
      <c r="P96"/>
      <c r="AN96" s="133"/>
    </row>
    <row r="97" spans="1:40" x14ac:dyDescent="0.3">
      <c r="A97" s="169" t="s">
        <v>521</v>
      </c>
      <c r="B97" s="130" t="s">
        <v>908</v>
      </c>
      <c r="C97" s="130" t="s">
        <v>1435</v>
      </c>
      <c r="D97" s="130" t="s">
        <v>2748</v>
      </c>
      <c r="E97" s="130" t="s">
        <v>3131</v>
      </c>
      <c r="F97" s="130" t="s">
        <v>3132</v>
      </c>
      <c r="G97" s="130" t="s">
        <v>1552</v>
      </c>
      <c r="H97" s="130" t="s">
        <v>2749</v>
      </c>
      <c r="I97" s="130" t="s">
        <v>3133</v>
      </c>
      <c r="J97" s="130" t="s">
        <v>908</v>
      </c>
      <c r="K97" s="130" t="s">
        <v>3134</v>
      </c>
      <c r="L97" s="130" t="s">
        <v>1174</v>
      </c>
      <c r="M97" s="130" t="s">
        <v>1205</v>
      </c>
      <c r="N97" s="169" t="s">
        <v>3135</v>
      </c>
      <c r="P97"/>
      <c r="AN97" s="133"/>
    </row>
    <row r="98" spans="1:40" x14ac:dyDescent="0.3">
      <c r="A98" s="169" t="s">
        <v>519</v>
      </c>
      <c r="B98" s="130" t="s">
        <v>908</v>
      </c>
      <c r="C98" s="130" t="s">
        <v>1397</v>
      </c>
      <c r="D98" s="130" t="s">
        <v>2709</v>
      </c>
      <c r="E98" s="130" t="s">
        <v>2710</v>
      </c>
      <c r="F98" s="130" t="s">
        <v>1398</v>
      </c>
      <c r="G98" s="130" t="s">
        <v>1398</v>
      </c>
      <c r="H98" s="130" t="s">
        <v>2711</v>
      </c>
      <c r="I98" s="130" t="s">
        <v>1398</v>
      </c>
      <c r="J98" s="130" t="s">
        <v>908</v>
      </c>
      <c r="K98" s="130" t="s">
        <v>908</v>
      </c>
      <c r="L98" s="130" t="s">
        <v>908</v>
      </c>
      <c r="M98" s="130" t="s">
        <v>908</v>
      </c>
      <c r="N98" s="169" t="s">
        <v>908</v>
      </c>
      <c r="P98"/>
      <c r="AN98" s="133"/>
    </row>
    <row r="99" spans="1:40" x14ac:dyDescent="0.3">
      <c r="A99" s="169" t="s">
        <v>1399</v>
      </c>
      <c r="B99" s="130" t="s">
        <v>908</v>
      </c>
      <c r="C99" s="130" t="s">
        <v>1549</v>
      </c>
      <c r="D99" s="130" t="s">
        <v>2085</v>
      </c>
      <c r="E99" s="130" t="s">
        <v>2712</v>
      </c>
      <c r="F99" s="130" t="s">
        <v>2713</v>
      </c>
      <c r="G99" s="130" t="s">
        <v>1550</v>
      </c>
      <c r="H99" s="130" t="s">
        <v>2086</v>
      </c>
      <c r="I99" s="130" t="s">
        <v>2713</v>
      </c>
      <c r="J99" s="130" t="s">
        <v>908</v>
      </c>
      <c r="K99" s="130" t="s">
        <v>908</v>
      </c>
      <c r="L99" s="130" t="s">
        <v>908</v>
      </c>
      <c r="M99" s="130" t="s">
        <v>908</v>
      </c>
      <c r="N99" s="169" t="s">
        <v>908</v>
      </c>
      <c r="P99"/>
      <c r="AN99" s="133"/>
    </row>
    <row r="100" spans="1:40" x14ac:dyDescent="0.3">
      <c r="A100" s="169" t="s">
        <v>515</v>
      </c>
      <c r="B100" s="130" t="s">
        <v>908</v>
      </c>
      <c r="C100" s="130" t="s">
        <v>1419</v>
      </c>
      <c r="D100" s="130" t="s">
        <v>2731</v>
      </c>
      <c r="E100" s="130" t="s">
        <v>1291</v>
      </c>
      <c r="F100" s="130" t="s">
        <v>1724</v>
      </c>
      <c r="G100" s="130" t="s">
        <v>1246</v>
      </c>
      <c r="H100" s="130" t="s">
        <v>2261</v>
      </c>
      <c r="I100" s="130" t="s">
        <v>1724</v>
      </c>
      <c r="J100" s="130" t="s">
        <v>908</v>
      </c>
      <c r="K100" s="130" t="s">
        <v>908</v>
      </c>
      <c r="L100" s="130" t="s">
        <v>908</v>
      </c>
      <c r="M100" s="130" t="s">
        <v>908</v>
      </c>
      <c r="N100" s="169" t="s">
        <v>908</v>
      </c>
      <c r="O100" s="133">
        <v>4.7</v>
      </c>
      <c r="P100"/>
      <c r="AN100" s="133"/>
    </row>
    <row r="101" spans="1:40" x14ac:dyDescent="0.3">
      <c r="A101" s="169" t="s">
        <v>514</v>
      </c>
      <c r="B101" s="130" t="s">
        <v>908</v>
      </c>
      <c r="C101" s="130" t="s">
        <v>1400</v>
      </c>
      <c r="D101" s="130" t="s">
        <v>2348</v>
      </c>
      <c r="E101" s="130" t="s">
        <v>2714</v>
      </c>
      <c r="F101" s="130" t="s">
        <v>3112</v>
      </c>
      <c r="G101" s="130" t="s">
        <v>1401</v>
      </c>
      <c r="H101" s="130" t="s">
        <v>2254</v>
      </c>
      <c r="I101" s="130" t="s">
        <v>1486</v>
      </c>
      <c r="J101" s="130" t="s">
        <v>908</v>
      </c>
      <c r="K101" s="130" t="s">
        <v>3113</v>
      </c>
      <c r="L101" s="130" t="s">
        <v>1133</v>
      </c>
      <c r="M101" s="130" t="s">
        <v>1174</v>
      </c>
      <c r="N101" s="169" t="s">
        <v>3114</v>
      </c>
      <c r="P101"/>
      <c r="AN101" s="133"/>
    </row>
    <row r="102" spans="1:40" x14ac:dyDescent="0.3">
      <c r="A102" s="169" t="s">
        <v>513</v>
      </c>
      <c r="B102" s="130" t="s">
        <v>908</v>
      </c>
      <c r="C102" s="130" t="s">
        <v>1312</v>
      </c>
      <c r="D102" s="130" t="s">
        <v>2212</v>
      </c>
      <c r="E102" s="130" t="s">
        <v>2259</v>
      </c>
      <c r="F102" s="130" t="s">
        <v>3057</v>
      </c>
      <c r="G102" s="130" t="s">
        <v>1313</v>
      </c>
      <c r="H102" s="130" t="s">
        <v>2613</v>
      </c>
      <c r="I102" s="130" t="s">
        <v>3058</v>
      </c>
      <c r="J102" s="130" t="s">
        <v>908</v>
      </c>
      <c r="K102" s="130" t="s">
        <v>3059</v>
      </c>
      <c r="L102" s="130" t="s">
        <v>1269</v>
      </c>
      <c r="M102" s="130" t="s">
        <v>1161</v>
      </c>
      <c r="N102" s="169" t="s">
        <v>3060</v>
      </c>
      <c r="P102"/>
      <c r="AN102" s="133"/>
    </row>
    <row r="103" spans="1:40" x14ac:dyDescent="0.3">
      <c r="A103" s="169" t="s">
        <v>833</v>
      </c>
      <c r="B103" s="130" t="s">
        <v>908</v>
      </c>
      <c r="C103" s="130" t="s">
        <v>908</v>
      </c>
      <c r="D103" s="130" t="s">
        <v>2332</v>
      </c>
      <c r="E103" s="130" t="s">
        <v>908</v>
      </c>
      <c r="F103" s="130" t="s">
        <v>908</v>
      </c>
      <c r="G103" s="130" t="s">
        <v>908</v>
      </c>
      <c r="H103" s="130" t="s">
        <v>1424</v>
      </c>
      <c r="I103" s="130" t="s">
        <v>908</v>
      </c>
      <c r="J103" s="130" t="s">
        <v>908</v>
      </c>
      <c r="K103" s="130" t="s">
        <v>908</v>
      </c>
      <c r="L103" s="130" t="s">
        <v>908</v>
      </c>
      <c r="M103" s="130" t="s">
        <v>908</v>
      </c>
      <c r="N103" s="169" t="s">
        <v>908</v>
      </c>
      <c r="P103"/>
      <c r="AN103" s="133"/>
    </row>
    <row r="104" spans="1:40" x14ac:dyDescent="0.3">
      <c r="A104" s="169" t="s">
        <v>508</v>
      </c>
      <c r="B104" s="130" t="s">
        <v>908</v>
      </c>
      <c r="C104" s="130" t="s">
        <v>1511</v>
      </c>
      <c r="D104" s="130" t="s">
        <v>2841</v>
      </c>
      <c r="E104" s="130" t="s">
        <v>1326</v>
      </c>
      <c r="F104" s="130" t="s">
        <v>2464</v>
      </c>
      <c r="G104" s="130" t="s">
        <v>1513</v>
      </c>
      <c r="H104" s="130" t="s">
        <v>1237</v>
      </c>
      <c r="I104" s="130" t="s">
        <v>2464</v>
      </c>
      <c r="J104" s="130" t="s">
        <v>908</v>
      </c>
      <c r="K104" s="130" t="s">
        <v>3166</v>
      </c>
      <c r="L104" s="130" t="s">
        <v>1123</v>
      </c>
      <c r="M104" s="130" t="s">
        <v>1190</v>
      </c>
      <c r="N104" s="169" t="s">
        <v>3167</v>
      </c>
      <c r="P104"/>
      <c r="AN104" s="133"/>
    </row>
    <row r="105" spans="1:40" x14ac:dyDescent="0.3">
      <c r="A105" s="169" t="s">
        <v>504</v>
      </c>
      <c r="B105" s="130" t="s">
        <v>908</v>
      </c>
      <c r="C105" s="130" t="s">
        <v>1143</v>
      </c>
      <c r="D105" s="130" t="s">
        <v>2184</v>
      </c>
      <c r="E105" s="130" t="s">
        <v>2965</v>
      </c>
      <c r="F105" s="130" t="s">
        <v>2966</v>
      </c>
      <c r="G105" s="130" t="s">
        <v>1144</v>
      </c>
      <c r="H105" s="130" t="s">
        <v>2185</v>
      </c>
      <c r="I105" s="130" t="s">
        <v>2966</v>
      </c>
      <c r="J105" s="130" t="s">
        <v>908</v>
      </c>
      <c r="K105" s="130" t="s">
        <v>2967</v>
      </c>
      <c r="L105" s="130" t="s">
        <v>1145</v>
      </c>
      <c r="M105" s="130" t="s">
        <v>1332</v>
      </c>
      <c r="N105" s="169" t="s">
        <v>2425</v>
      </c>
      <c r="P105"/>
      <c r="AN105" s="133"/>
    </row>
    <row r="106" spans="1:40" x14ac:dyDescent="0.3">
      <c r="A106" s="169" t="s">
        <v>500</v>
      </c>
      <c r="B106" s="130" t="s">
        <v>908</v>
      </c>
      <c r="C106" s="130" t="s">
        <v>1661</v>
      </c>
      <c r="D106" s="130" t="s">
        <v>2596</v>
      </c>
      <c r="E106" s="130" t="s">
        <v>2597</v>
      </c>
      <c r="F106" s="130" t="s">
        <v>2598</v>
      </c>
      <c r="G106" s="130" t="s">
        <v>1673</v>
      </c>
      <c r="H106" s="130" t="s">
        <v>1535</v>
      </c>
      <c r="I106" s="130" t="s">
        <v>2598</v>
      </c>
      <c r="J106" s="130" t="s">
        <v>908</v>
      </c>
      <c r="K106" s="130" t="s">
        <v>3043</v>
      </c>
      <c r="L106" s="130" t="s">
        <v>2515</v>
      </c>
      <c r="M106" s="130" t="s">
        <v>1231</v>
      </c>
      <c r="N106" s="169" t="s">
        <v>3044</v>
      </c>
      <c r="P106"/>
      <c r="AN106" s="133"/>
    </row>
    <row r="107" spans="1:40" x14ac:dyDescent="0.3">
      <c r="A107" s="169" t="s">
        <v>834</v>
      </c>
      <c r="B107" s="130" t="s">
        <v>908</v>
      </c>
      <c r="C107" s="130" t="s">
        <v>1515</v>
      </c>
      <c r="D107" s="130" t="s">
        <v>2842</v>
      </c>
      <c r="E107" s="130" t="s">
        <v>2478</v>
      </c>
      <c r="F107" s="130" t="s">
        <v>2843</v>
      </c>
      <c r="G107" s="130" t="s">
        <v>1563</v>
      </c>
      <c r="H107" s="130" t="s">
        <v>2485</v>
      </c>
      <c r="I107" s="130" t="s">
        <v>2843</v>
      </c>
      <c r="J107" s="130" t="s">
        <v>908</v>
      </c>
      <c r="K107" s="130" t="s">
        <v>908</v>
      </c>
      <c r="L107" s="130" t="s">
        <v>908</v>
      </c>
      <c r="M107" s="130" t="s">
        <v>908</v>
      </c>
      <c r="N107" s="169" t="s">
        <v>908</v>
      </c>
      <c r="P107"/>
      <c r="AN107" s="133"/>
    </row>
    <row r="108" spans="1:40" x14ac:dyDescent="0.3">
      <c r="A108" s="169" t="s">
        <v>835</v>
      </c>
      <c r="B108" s="130" t="s">
        <v>908</v>
      </c>
      <c r="C108" s="130" t="s">
        <v>1309</v>
      </c>
      <c r="D108" s="130" t="s">
        <v>908</v>
      </c>
      <c r="E108" s="130" t="s">
        <v>908</v>
      </c>
      <c r="F108" s="130" t="s">
        <v>908</v>
      </c>
      <c r="G108" s="130" t="s">
        <v>1217</v>
      </c>
      <c r="H108" s="130" t="s">
        <v>908</v>
      </c>
      <c r="I108" s="130" t="s">
        <v>908</v>
      </c>
      <c r="J108" s="130" t="s">
        <v>908</v>
      </c>
      <c r="K108" s="130" t="s">
        <v>908</v>
      </c>
      <c r="L108" s="130" t="s">
        <v>908</v>
      </c>
      <c r="M108" s="130" t="s">
        <v>908</v>
      </c>
      <c r="N108" s="169" t="s">
        <v>908</v>
      </c>
      <c r="P108"/>
      <c r="AN108" s="133"/>
    </row>
    <row r="109" spans="1:40" x14ac:dyDescent="0.3">
      <c r="A109" s="169" t="s">
        <v>494</v>
      </c>
      <c r="B109" s="130" t="s">
        <v>908</v>
      </c>
      <c r="C109" s="130" t="s">
        <v>1147</v>
      </c>
      <c r="D109" s="130" t="s">
        <v>2186</v>
      </c>
      <c r="E109" s="130" t="s">
        <v>2426</v>
      </c>
      <c r="F109" s="130" t="s">
        <v>2427</v>
      </c>
      <c r="G109" s="130" t="s">
        <v>1148</v>
      </c>
      <c r="H109" s="130" t="s">
        <v>2187</v>
      </c>
      <c r="I109" s="130" t="s">
        <v>2427</v>
      </c>
      <c r="J109" s="130" t="s">
        <v>908</v>
      </c>
      <c r="K109" s="130" t="s">
        <v>2088</v>
      </c>
      <c r="L109" s="130" t="s">
        <v>1119</v>
      </c>
      <c r="M109" s="130" t="s">
        <v>2968</v>
      </c>
      <c r="N109" s="169" t="s">
        <v>2428</v>
      </c>
      <c r="P109"/>
      <c r="AN109" s="133"/>
    </row>
    <row r="110" spans="1:40" x14ac:dyDescent="0.3">
      <c r="A110" s="169" t="s">
        <v>492</v>
      </c>
      <c r="B110" s="130" t="s">
        <v>908</v>
      </c>
      <c r="C110" s="130" t="s">
        <v>1473</v>
      </c>
      <c r="D110" s="130" t="s">
        <v>2648</v>
      </c>
      <c r="E110" s="130" t="s">
        <v>1321</v>
      </c>
      <c r="F110" s="130" t="s">
        <v>2649</v>
      </c>
      <c r="G110" s="130" t="s">
        <v>1342</v>
      </c>
      <c r="H110" s="130" t="s">
        <v>2649</v>
      </c>
      <c r="I110" s="130" t="s">
        <v>2649</v>
      </c>
      <c r="J110" s="130" t="s">
        <v>908</v>
      </c>
      <c r="K110" s="130" t="s">
        <v>908</v>
      </c>
      <c r="L110" s="130" t="s">
        <v>908</v>
      </c>
      <c r="M110" s="130" t="s">
        <v>908</v>
      </c>
      <c r="N110" s="169" t="s">
        <v>908</v>
      </c>
      <c r="P110"/>
      <c r="AN110" s="133"/>
    </row>
    <row r="111" spans="1:40" x14ac:dyDescent="0.3">
      <c r="A111" s="169" t="s">
        <v>491</v>
      </c>
      <c r="B111" s="130" t="s">
        <v>908</v>
      </c>
      <c r="C111" s="130" t="s">
        <v>1625</v>
      </c>
      <c r="D111" s="130" t="s">
        <v>2304</v>
      </c>
      <c r="E111" s="130" t="s">
        <v>2429</v>
      </c>
      <c r="F111" s="130" t="s">
        <v>2969</v>
      </c>
      <c r="G111" s="130" t="s">
        <v>1626</v>
      </c>
      <c r="H111" s="130" t="s">
        <v>2305</v>
      </c>
      <c r="I111" s="130" t="s">
        <v>2430</v>
      </c>
      <c r="J111" s="130" t="s">
        <v>908</v>
      </c>
      <c r="K111" s="130" t="s">
        <v>1619</v>
      </c>
      <c r="L111" s="130" t="s">
        <v>1141</v>
      </c>
      <c r="M111" s="130" t="s">
        <v>2112</v>
      </c>
      <c r="N111" s="169" t="s">
        <v>2970</v>
      </c>
      <c r="P111"/>
      <c r="AN111" s="133"/>
    </row>
    <row r="112" spans="1:40" x14ac:dyDescent="0.3">
      <c r="A112" s="169" t="s">
        <v>490</v>
      </c>
      <c r="B112" s="130" t="s">
        <v>908</v>
      </c>
      <c r="C112" s="130" t="s">
        <v>1314</v>
      </c>
      <c r="D112" s="130" t="s">
        <v>2213</v>
      </c>
      <c r="E112" s="130" t="s">
        <v>2616</v>
      </c>
      <c r="F112" s="130" t="s">
        <v>2617</v>
      </c>
      <c r="G112" s="130" t="s">
        <v>1315</v>
      </c>
      <c r="H112" s="130" t="s">
        <v>2214</v>
      </c>
      <c r="I112" s="130" t="s">
        <v>2617</v>
      </c>
      <c r="J112" s="130" t="s">
        <v>908</v>
      </c>
      <c r="K112" s="130" t="s">
        <v>2708</v>
      </c>
      <c r="L112" s="130" t="s">
        <v>1211</v>
      </c>
      <c r="M112" s="130" t="s">
        <v>1161</v>
      </c>
      <c r="N112" s="169" t="s">
        <v>3061</v>
      </c>
      <c r="O112" s="133">
        <v>5.45</v>
      </c>
      <c r="P112"/>
      <c r="AN112" s="133"/>
    </row>
    <row r="113" spans="1:40" x14ac:dyDescent="0.3">
      <c r="A113" s="169" t="s">
        <v>481</v>
      </c>
      <c r="B113" s="130" t="s">
        <v>908</v>
      </c>
      <c r="C113" s="130" t="s">
        <v>1471</v>
      </c>
      <c r="D113" s="130" t="s">
        <v>1701</v>
      </c>
      <c r="E113" s="130" t="s">
        <v>1701</v>
      </c>
      <c r="F113" s="130" t="s">
        <v>3144</v>
      </c>
      <c r="G113" s="130" t="s">
        <v>1472</v>
      </c>
      <c r="H113" s="130" t="s">
        <v>1702</v>
      </c>
      <c r="I113" s="130" t="s">
        <v>2782</v>
      </c>
      <c r="J113" s="130" t="s">
        <v>908</v>
      </c>
      <c r="K113" s="130" t="s">
        <v>2515</v>
      </c>
      <c r="L113" s="130" t="s">
        <v>1119</v>
      </c>
      <c r="M113" s="130" t="s">
        <v>2154</v>
      </c>
      <c r="N113" s="169" t="s">
        <v>2764</v>
      </c>
      <c r="P113"/>
      <c r="AN113" s="133"/>
    </row>
    <row r="114" spans="1:40" x14ac:dyDescent="0.3">
      <c r="A114" s="169" t="s">
        <v>477</v>
      </c>
      <c r="B114" s="130" t="s">
        <v>908</v>
      </c>
      <c r="C114" s="130" t="s">
        <v>1555</v>
      </c>
      <c r="D114" s="130" t="s">
        <v>2783</v>
      </c>
      <c r="E114" s="130" t="s">
        <v>2784</v>
      </c>
      <c r="F114" s="130" t="s">
        <v>2786</v>
      </c>
      <c r="G114" s="130" t="s">
        <v>1556</v>
      </c>
      <c r="H114" s="130" t="s">
        <v>2785</v>
      </c>
      <c r="I114" s="130" t="s">
        <v>2786</v>
      </c>
      <c r="J114" s="130" t="s">
        <v>908</v>
      </c>
      <c r="K114" s="130" t="s">
        <v>2153</v>
      </c>
      <c r="L114" s="130" t="s">
        <v>1236</v>
      </c>
      <c r="M114" s="130" t="s">
        <v>2515</v>
      </c>
      <c r="N114" s="169" t="s">
        <v>3145</v>
      </c>
      <c r="P114"/>
      <c r="AN114" s="133"/>
    </row>
    <row r="115" spans="1:40" x14ac:dyDescent="0.3">
      <c r="A115" s="169" t="s">
        <v>476</v>
      </c>
      <c r="B115" s="130" t="s">
        <v>908</v>
      </c>
      <c r="C115" s="130" t="s">
        <v>1151</v>
      </c>
      <c r="D115" s="130" t="s">
        <v>908</v>
      </c>
      <c r="E115" s="130" t="s">
        <v>908</v>
      </c>
      <c r="F115" s="130" t="s">
        <v>908</v>
      </c>
      <c r="G115" s="130" t="s">
        <v>908</v>
      </c>
      <c r="H115" s="130" t="s">
        <v>908</v>
      </c>
      <c r="I115" s="130" t="s">
        <v>908</v>
      </c>
      <c r="J115" s="130" t="s">
        <v>908</v>
      </c>
      <c r="K115" s="130" t="s">
        <v>908</v>
      </c>
      <c r="L115" s="130" t="s">
        <v>908</v>
      </c>
      <c r="M115" s="130" t="s">
        <v>908</v>
      </c>
      <c r="N115" s="169" t="s">
        <v>908</v>
      </c>
      <c r="P115"/>
      <c r="AN115" s="133"/>
    </row>
    <row r="116" spans="1:40" x14ac:dyDescent="0.3">
      <c r="A116" s="169" t="s">
        <v>2236</v>
      </c>
      <c r="B116" s="130" t="s">
        <v>908</v>
      </c>
      <c r="C116" s="130" t="s">
        <v>908</v>
      </c>
      <c r="D116" s="130" t="s">
        <v>2237</v>
      </c>
      <c r="E116" s="130" t="s">
        <v>908</v>
      </c>
      <c r="F116" s="130" t="s">
        <v>908</v>
      </c>
      <c r="G116" s="130" t="s">
        <v>908</v>
      </c>
      <c r="H116" s="130" t="s">
        <v>2238</v>
      </c>
      <c r="I116" s="130" t="s">
        <v>908</v>
      </c>
      <c r="J116" s="130" t="s">
        <v>908</v>
      </c>
      <c r="K116" s="130" t="s">
        <v>908</v>
      </c>
      <c r="L116" s="130" t="s">
        <v>908</v>
      </c>
      <c r="M116" s="130" t="s">
        <v>908</v>
      </c>
      <c r="N116" s="169" t="s">
        <v>908</v>
      </c>
      <c r="P116"/>
      <c r="AN116" s="133"/>
    </row>
    <row r="117" spans="1:40" x14ac:dyDescent="0.3">
      <c r="A117" s="169" t="s">
        <v>472</v>
      </c>
      <c r="B117" s="130" t="s">
        <v>908</v>
      </c>
      <c r="C117" s="130" t="s">
        <v>1375</v>
      </c>
      <c r="D117" s="130" t="s">
        <v>2110</v>
      </c>
      <c r="E117" s="130" t="s">
        <v>908</v>
      </c>
      <c r="F117" s="130" t="s">
        <v>908</v>
      </c>
      <c r="G117" s="130" t="s">
        <v>908</v>
      </c>
      <c r="H117" s="130" t="s">
        <v>2126</v>
      </c>
      <c r="I117" s="130" t="s">
        <v>908</v>
      </c>
      <c r="J117" s="130" t="s">
        <v>908</v>
      </c>
      <c r="K117" s="130" t="s">
        <v>908</v>
      </c>
      <c r="L117" s="130" t="s">
        <v>908</v>
      </c>
      <c r="M117" s="130" t="s">
        <v>908</v>
      </c>
      <c r="N117" s="169" t="s">
        <v>908</v>
      </c>
      <c r="P117"/>
      <c r="AN117" s="133"/>
    </row>
    <row r="118" spans="1:40" x14ac:dyDescent="0.3">
      <c r="A118" s="169" t="s">
        <v>471</v>
      </c>
      <c r="B118" s="130" t="s">
        <v>908</v>
      </c>
      <c r="C118" s="130" t="s">
        <v>1423</v>
      </c>
      <c r="D118" s="130" t="s">
        <v>2244</v>
      </c>
      <c r="E118" s="130" t="s">
        <v>2788</v>
      </c>
      <c r="F118" s="130" t="s">
        <v>2125</v>
      </c>
      <c r="G118" s="130" t="s">
        <v>1557</v>
      </c>
      <c r="H118" s="130" t="s">
        <v>1474</v>
      </c>
      <c r="I118" s="130" t="s">
        <v>2125</v>
      </c>
      <c r="J118" s="130" t="s">
        <v>908</v>
      </c>
      <c r="K118" s="130" t="s">
        <v>2974</v>
      </c>
      <c r="L118" s="130" t="s">
        <v>1155</v>
      </c>
      <c r="M118" s="130" t="s">
        <v>2109</v>
      </c>
      <c r="N118" s="169" t="s">
        <v>1088</v>
      </c>
      <c r="P118"/>
      <c r="AN118" s="133"/>
    </row>
    <row r="119" spans="1:40" x14ac:dyDescent="0.3">
      <c r="A119" s="169" t="s">
        <v>468</v>
      </c>
      <c r="B119" s="130" t="s">
        <v>908</v>
      </c>
      <c r="C119" s="130" t="s">
        <v>1544</v>
      </c>
      <c r="D119" s="130" t="s">
        <v>2650</v>
      </c>
      <c r="E119" s="130" t="s">
        <v>1405</v>
      </c>
      <c r="F119" s="130" t="s">
        <v>3072</v>
      </c>
      <c r="G119" s="130" t="s">
        <v>1344</v>
      </c>
      <c r="H119" s="130" t="s">
        <v>2651</v>
      </c>
      <c r="I119" s="130" t="s">
        <v>3072</v>
      </c>
      <c r="J119" s="130" t="s">
        <v>908</v>
      </c>
      <c r="K119" s="130" t="s">
        <v>3073</v>
      </c>
      <c r="L119" s="130" t="s">
        <v>1382</v>
      </c>
      <c r="M119" s="130" t="s">
        <v>2109</v>
      </c>
      <c r="N119" s="169" t="s">
        <v>3074</v>
      </c>
      <c r="P119"/>
      <c r="AN119" s="133"/>
    </row>
    <row r="120" spans="1:40" x14ac:dyDescent="0.3">
      <c r="A120" s="169" t="s">
        <v>465</v>
      </c>
      <c r="B120" s="130" t="s">
        <v>908</v>
      </c>
      <c r="C120" s="130" t="s">
        <v>1692</v>
      </c>
      <c r="D120" s="130" t="s">
        <v>2732</v>
      </c>
      <c r="E120" s="130" t="s">
        <v>2733</v>
      </c>
      <c r="F120" s="130" t="s">
        <v>2734</v>
      </c>
      <c r="G120" s="130" t="s">
        <v>1693</v>
      </c>
      <c r="H120" s="130" t="s">
        <v>1163</v>
      </c>
      <c r="I120" s="130" t="s">
        <v>2734</v>
      </c>
      <c r="J120" s="130" t="s">
        <v>908</v>
      </c>
      <c r="K120" s="130" t="s">
        <v>2308</v>
      </c>
      <c r="L120" s="130" t="s">
        <v>1184</v>
      </c>
      <c r="M120" s="130" t="s">
        <v>1269</v>
      </c>
      <c r="N120" s="169" t="s">
        <v>3122</v>
      </c>
      <c r="P120"/>
      <c r="AN120" s="133"/>
    </row>
    <row r="121" spans="1:40" x14ac:dyDescent="0.3">
      <c r="A121" s="169" t="s">
        <v>464</v>
      </c>
      <c r="B121" s="130" t="s">
        <v>908</v>
      </c>
      <c r="C121" s="130" t="s">
        <v>1638</v>
      </c>
      <c r="D121" s="130" t="s">
        <v>2465</v>
      </c>
      <c r="E121" s="130" t="s">
        <v>2310</v>
      </c>
      <c r="F121" s="130" t="s">
        <v>2990</v>
      </c>
      <c r="G121" s="130" t="s">
        <v>1639</v>
      </c>
      <c r="H121" s="130" t="s">
        <v>2466</v>
      </c>
      <c r="I121" s="130" t="s">
        <v>2467</v>
      </c>
      <c r="J121" s="130" t="s">
        <v>908</v>
      </c>
      <c r="K121" s="130" t="s">
        <v>2991</v>
      </c>
      <c r="L121" s="130" t="s">
        <v>1199</v>
      </c>
      <c r="M121" s="130" t="s">
        <v>1180</v>
      </c>
      <c r="N121" s="169" t="s">
        <v>2992</v>
      </c>
      <c r="P121"/>
      <c r="AN121" s="133"/>
    </row>
    <row r="122" spans="1:40" x14ac:dyDescent="0.3">
      <c r="A122" s="169" t="s">
        <v>455</v>
      </c>
      <c r="B122" s="130" t="s">
        <v>908</v>
      </c>
      <c r="C122" s="130" t="s">
        <v>1529</v>
      </c>
      <c r="D122" s="130" t="s">
        <v>2311</v>
      </c>
      <c r="E122" s="130" t="s">
        <v>2311</v>
      </c>
      <c r="F122" s="130" t="s">
        <v>2235</v>
      </c>
      <c r="G122" s="130" t="s">
        <v>1194</v>
      </c>
      <c r="H122" s="130" t="s">
        <v>2312</v>
      </c>
      <c r="I122" s="130" t="s">
        <v>2468</v>
      </c>
      <c r="J122" s="130" t="s">
        <v>908</v>
      </c>
      <c r="K122" s="130" t="s">
        <v>908</v>
      </c>
      <c r="L122" s="130" t="s">
        <v>908</v>
      </c>
      <c r="M122" s="130" t="s">
        <v>908</v>
      </c>
      <c r="N122" s="169" t="s">
        <v>908</v>
      </c>
      <c r="P122"/>
      <c r="AN122" s="133"/>
    </row>
    <row r="123" spans="1:40" x14ac:dyDescent="0.3">
      <c r="A123" s="169" t="s">
        <v>453</v>
      </c>
      <c r="B123" s="130" t="s">
        <v>908</v>
      </c>
      <c r="C123" s="130" t="s">
        <v>908</v>
      </c>
      <c r="D123" s="130" t="s">
        <v>908</v>
      </c>
      <c r="E123" s="130" t="s">
        <v>2809</v>
      </c>
      <c r="F123" s="130" t="s">
        <v>2317</v>
      </c>
      <c r="G123" s="130" t="s">
        <v>908</v>
      </c>
      <c r="H123" s="130" t="s">
        <v>908</v>
      </c>
      <c r="I123" s="130" t="s">
        <v>2317</v>
      </c>
      <c r="J123" s="130" t="s">
        <v>908</v>
      </c>
      <c r="K123" s="130" t="s">
        <v>908</v>
      </c>
      <c r="L123" s="130" t="s">
        <v>908</v>
      </c>
      <c r="M123" s="130" t="s">
        <v>908</v>
      </c>
      <c r="N123" s="169" t="s">
        <v>908</v>
      </c>
      <c r="P123"/>
      <c r="AN123" s="133"/>
    </row>
    <row r="124" spans="1:40" x14ac:dyDescent="0.3">
      <c r="A124" s="169" t="s">
        <v>451</v>
      </c>
      <c r="B124" s="130" t="s">
        <v>908</v>
      </c>
      <c r="C124" s="130" t="s">
        <v>1178</v>
      </c>
      <c r="D124" s="130" t="s">
        <v>2470</v>
      </c>
      <c r="E124" s="130" t="s">
        <v>2471</v>
      </c>
      <c r="F124" s="130" t="s">
        <v>2473</v>
      </c>
      <c r="G124" s="130" t="s">
        <v>1179</v>
      </c>
      <c r="H124" s="130" t="s">
        <v>2472</v>
      </c>
      <c r="I124" s="130" t="s">
        <v>2473</v>
      </c>
      <c r="J124" s="130" t="s">
        <v>908</v>
      </c>
      <c r="K124" s="130" t="s">
        <v>2993</v>
      </c>
      <c r="L124" s="130" t="s">
        <v>2106</v>
      </c>
      <c r="M124" s="130" t="s">
        <v>1169</v>
      </c>
      <c r="N124" s="169" t="s">
        <v>2916</v>
      </c>
      <c r="P124"/>
      <c r="AN124" s="133"/>
    </row>
    <row r="125" spans="1:40" x14ac:dyDescent="0.3">
      <c r="A125" s="169" t="s">
        <v>838</v>
      </c>
      <c r="B125" s="130" t="s">
        <v>908</v>
      </c>
      <c r="C125" s="130" t="s">
        <v>1317</v>
      </c>
      <c r="D125" s="130" t="s">
        <v>2618</v>
      </c>
      <c r="E125" s="130" t="s">
        <v>1394</v>
      </c>
      <c r="F125" s="130" t="s">
        <v>2332</v>
      </c>
      <c r="G125" s="130" t="s">
        <v>1319</v>
      </c>
      <c r="H125" s="130" t="s">
        <v>2619</v>
      </c>
      <c r="I125" s="130" t="s">
        <v>2332</v>
      </c>
      <c r="J125" s="130" t="s">
        <v>908</v>
      </c>
      <c r="K125" s="130" t="s">
        <v>908</v>
      </c>
      <c r="L125" s="130" t="s">
        <v>908</v>
      </c>
      <c r="M125" s="130" t="s">
        <v>908</v>
      </c>
      <c r="N125" s="169" t="s">
        <v>908</v>
      </c>
      <c r="P125"/>
      <c r="AN125" s="133"/>
    </row>
    <row r="126" spans="1:40" x14ac:dyDescent="0.3">
      <c r="A126" s="169" t="s">
        <v>443</v>
      </c>
      <c r="B126" s="130" t="s">
        <v>908</v>
      </c>
      <c r="C126" s="130" t="s">
        <v>1346</v>
      </c>
      <c r="D126" s="130" t="s">
        <v>2652</v>
      </c>
      <c r="E126" s="130" t="s">
        <v>2652</v>
      </c>
      <c r="F126" s="130" t="s">
        <v>3075</v>
      </c>
      <c r="G126" s="130" t="s">
        <v>1347</v>
      </c>
      <c r="H126" s="130" t="s">
        <v>2653</v>
      </c>
      <c r="I126" s="130" t="s">
        <v>2260</v>
      </c>
      <c r="J126" s="130" t="s">
        <v>908</v>
      </c>
      <c r="K126" s="130" t="s">
        <v>3076</v>
      </c>
      <c r="L126" s="130" t="s">
        <v>1169</v>
      </c>
      <c r="M126" s="130" t="s">
        <v>908</v>
      </c>
      <c r="N126" s="169" t="s">
        <v>3077</v>
      </c>
      <c r="P126"/>
      <c r="AN126" s="133"/>
    </row>
    <row r="127" spans="1:40" x14ac:dyDescent="0.3">
      <c r="A127" s="169" t="s">
        <v>437</v>
      </c>
      <c r="B127" s="130" t="s">
        <v>908</v>
      </c>
      <c r="C127" s="130" t="s">
        <v>1420</v>
      </c>
      <c r="D127" s="130" t="s">
        <v>2129</v>
      </c>
      <c r="E127" s="130" t="s">
        <v>3123</v>
      </c>
      <c r="F127" s="130" t="s">
        <v>1373</v>
      </c>
      <c r="G127" s="130" t="s">
        <v>908</v>
      </c>
      <c r="H127" s="130" t="s">
        <v>908</v>
      </c>
      <c r="I127" s="130" t="s">
        <v>1373</v>
      </c>
      <c r="J127" s="130" t="s">
        <v>908</v>
      </c>
      <c r="K127" s="130" t="s">
        <v>908</v>
      </c>
      <c r="L127" s="130" t="s">
        <v>908</v>
      </c>
      <c r="M127" s="130" t="s">
        <v>908</v>
      </c>
      <c r="N127" s="169" t="s">
        <v>908</v>
      </c>
      <c r="P127"/>
      <c r="AN127" s="133"/>
    </row>
    <row r="128" spans="1:40" x14ac:dyDescent="0.3">
      <c r="A128" s="169" t="s">
        <v>432</v>
      </c>
      <c r="B128" s="130" t="s">
        <v>908</v>
      </c>
      <c r="C128" s="130" t="s">
        <v>1320</v>
      </c>
      <c r="D128" s="130" t="s">
        <v>2621</v>
      </c>
      <c r="E128" s="130" t="s">
        <v>2622</v>
      </c>
      <c r="F128" s="130" t="s">
        <v>2623</v>
      </c>
      <c r="G128" s="130" t="s">
        <v>1152</v>
      </c>
      <c r="H128" s="130" t="s">
        <v>2337</v>
      </c>
      <c r="I128" s="130" t="s">
        <v>2623</v>
      </c>
      <c r="J128" s="130" t="s">
        <v>908</v>
      </c>
      <c r="K128" s="130" t="s">
        <v>908</v>
      </c>
      <c r="L128" s="130" t="s">
        <v>908</v>
      </c>
      <c r="M128" s="130" t="s">
        <v>908</v>
      </c>
      <c r="N128" s="169" t="s">
        <v>908</v>
      </c>
      <c r="P128"/>
      <c r="AN128" s="133"/>
    </row>
    <row r="129" spans="1:40" x14ac:dyDescent="0.3">
      <c r="A129" s="169" t="s">
        <v>839</v>
      </c>
      <c r="B129" s="130" t="s">
        <v>908</v>
      </c>
      <c r="C129" s="130" t="s">
        <v>908</v>
      </c>
      <c r="D129" s="130" t="s">
        <v>1116</v>
      </c>
      <c r="E129" s="130" t="s">
        <v>1116</v>
      </c>
      <c r="F129" s="130" t="s">
        <v>908</v>
      </c>
      <c r="G129" s="130" t="s">
        <v>908</v>
      </c>
      <c r="H129" s="130" t="s">
        <v>2624</v>
      </c>
      <c r="I129" s="130" t="s">
        <v>2624</v>
      </c>
      <c r="J129" s="130" t="s">
        <v>908</v>
      </c>
      <c r="K129" s="130" t="s">
        <v>908</v>
      </c>
      <c r="L129" s="130" t="s">
        <v>908</v>
      </c>
      <c r="M129" s="130" t="s">
        <v>908</v>
      </c>
      <c r="N129" s="169" t="s">
        <v>908</v>
      </c>
      <c r="P129"/>
      <c r="AN129" s="133"/>
    </row>
    <row r="130" spans="1:40" x14ac:dyDescent="0.3">
      <c r="A130" s="169" t="s">
        <v>423</v>
      </c>
      <c r="B130" s="130" t="s">
        <v>908</v>
      </c>
      <c r="C130" s="130" t="s">
        <v>1409</v>
      </c>
      <c r="D130" s="130" t="s">
        <v>2410</v>
      </c>
      <c r="E130" s="130" t="s">
        <v>1343</v>
      </c>
      <c r="F130" s="130" t="s">
        <v>2412</v>
      </c>
      <c r="G130" s="130" t="s">
        <v>1618</v>
      </c>
      <c r="H130" s="130" t="s">
        <v>2411</v>
      </c>
      <c r="I130" s="130" t="s">
        <v>2412</v>
      </c>
      <c r="J130" s="130" t="s">
        <v>908</v>
      </c>
      <c r="K130" s="130" t="s">
        <v>2145</v>
      </c>
      <c r="L130" s="130" t="s">
        <v>1236</v>
      </c>
      <c r="M130" s="130" t="s">
        <v>2145</v>
      </c>
      <c r="N130" s="169" t="s">
        <v>2957</v>
      </c>
      <c r="P130"/>
      <c r="AN130" s="133"/>
    </row>
    <row r="131" spans="1:40" x14ac:dyDescent="0.3">
      <c r="A131" s="169" t="s">
        <v>413</v>
      </c>
      <c r="B131" s="130" t="s">
        <v>908</v>
      </c>
      <c r="C131" s="130" t="s">
        <v>1477</v>
      </c>
      <c r="D131" s="130" t="s">
        <v>2245</v>
      </c>
      <c r="E131" s="130" t="s">
        <v>1492</v>
      </c>
      <c r="F131" s="130" t="s">
        <v>3146</v>
      </c>
      <c r="G131" s="130" t="s">
        <v>1478</v>
      </c>
      <c r="H131" s="130" t="s">
        <v>2246</v>
      </c>
      <c r="I131" s="130" t="s">
        <v>3146</v>
      </c>
      <c r="J131" s="130" t="s">
        <v>908</v>
      </c>
      <c r="K131" s="130" t="s">
        <v>908</v>
      </c>
      <c r="L131" s="130" t="s">
        <v>908</v>
      </c>
      <c r="M131" s="130" t="s">
        <v>908</v>
      </c>
      <c r="N131" s="169" t="s">
        <v>908</v>
      </c>
      <c r="P131"/>
      <c r="AN131" s="133"/>
    </row>
    <row r="132" spans="1:40" x14ac:dyDescent="0.3">
      <c r="A132" s="169" t="s">
        <v>841</v>
      </c>
      <c r="B132" s="130" t="s">
        <v>908</v>
      </c>
      <c r="C132" s="130" t="s">
        <v>1348</v>
      </c>
      <c r="D132" s="130" t="s">
        <v>2340</v>
      </c>
      <c r="E132" s="130" t="s">
        <v>1222</v>
      </c>
      <c r="F132" s="130" t="s">
        <v>1230</v>
      </c>
      <c r="G132" s="130" t="s">
        <v>1349</v>
      </c>
      <c r="H132" s="130" t="s">
        <v>2341</v>
      </c>
      <c r="I132" s="130" t="s">
        <v>1230</v>
      </c>
      <c r="J132" s="130" t="s">
        <v>908</v>
      </c>
      <c r="K132" s="130" t="s">
        <v>908</v>
      </c>
      <c r="L132" s="130" t="s">
        <v>908</v>
      </c>
      <c r="M132" s="130" t="s">
        <v>908</v>
      </c>
      <c r="N132" s="169" t="s">
        <v>908</v>
      </c>
      <c r="P132"/>
      <c r="AN132" s="133"/>
    </row>
    <row r="133" spans="1:40" x14ac:dyDescent="0.3">
      <c r="A133" s="169" t="s">
        <v>842</v>
      </c>
      <c r="B133" s="130" t="s">
        <v>908</v>
      </c>
      <c r="C133" s="130" t="s">
        <v>908</v>
      </c>
      <c r="D133" s="130" t="s">
        <v>2183</v>
      </c>
      <c r="E133" s="130" t="s">
        <v>2655</v>
      </c>
      <c r="F133" s="130" t="s">
        <v>908</v>
      </c>
      <c r="G133" s="130" t="s">
        <v>908</v>
      </c>
      <c r="H133" s="130" t="s">
        <v>2656</v>
      </c>
      <c r="I133" s="130" t="s">
        <v>2656</v>
      </c>
      <c r="J133" s="130" t="s">
        <v>908</v>
      </c>
      <c r="K133" s="130" t="s">
        <v>908</v>
      </c>
      <c r="L133" s="130" t="s">
        <v>908</v>
      </c>
      <c r="M133" s="130" t="s">
        <v>908</v>
      </c>
      <c r="N133" s="169" t="s">
        <v>908</v>
      </c>
      <c r="P133"/>
      <c r="AN133" s="133"/>
    </row>
    <row r="134" spans="1:40" x14ac:dyDescent="0.3">
      <c r="A134" s="169" t="s">
        <v>406</v>
      </c>
      <c r="B134" s="130" t="s">
        <v>908</v>
      </c>
      <c r="C134" s="130" t="s">
        <v>1221</v>
      </c>
      <c r="D134" s="130" t="s">
        <v>2502</v>
      </c>
      <c r="E134" s="130" t="s">
        <v>2503</v>
      </c>
      <c r="F134" s="130" t="s">
        <v>2504</v>
      </c>
      <c r="G134" s="130" t="s">
        <v>1223</v>
      </c>
      <c r="H134" s="130" t="s">
        <v>1220</v>
      </c>
      <c r="I134" s="130" t="s">
        <v>2504</v>
      </c>
      <c r="J134" s="130" t="s">
        <v>908</v>
      </c>
      <c r="K134" s="130" t="s">
        <v>908</v>
      </c>
      <c r="L134" s="130" t="s">
        <v>908</v>
      </c>
      <c r="M134" s="130" t="s">
        <v>908</v>
      </c>
      <c r="N134" s="169" t="s">
        <v>908</v>
      </c>
      <c r="P134"/>
      <c r="AN134" s="133"/>
    </row>
    <row r="135" spans="1:40" x14ac:dyDescent="0.3">
      <c r="A135" s="169" t="s">
        <v>405</v>
      </c>
      <c r="B135" s="130" t="s">
        <v>908</v>
      </c>
      <c r="C135" s="130" t="s">
        <v>1296</v>
      </c>
      <c r="D135" s="130" t="s">
        <v>2844</v>
      </c>
      <c r="E135" s="130" t="s">
        <v>2685</v>
      </c>
      <c r="F135" s="130" t="s">
        <v>3168</v>
      </c>
      <c r="G135" s="130" t="s">
        <v>1721</v>
      </c>
      <c r="H135" s="130" t="s">
        <v>1481</v>
      </c>
      <c r="I135" s="130" t="s">
        <v>2845</v>
      </c>
      <c r="J135" s="130" t="s">
        <v>908</v>
      </c>
      <c r="K135" s="130" t="s">
        <v>908</v>
      </c>
      <c r="L135" s="130" t="s">
        <v>908</v>
      </c>
      <c r="M135" s="130" t="s">
        <v>908</v>
      </c>
      <c r="N135" s="169" t="s">
        <v>908</v>
      </c>
      <c r="O135" s="133">
        <v>3.05</v>
      </c>
      <c r="P135"/>
      <c r="AN135" s="133"/>
    </row>
    <row r="136" spans="1:40" x14ac:dyDescent="0.3">
      <c r="A136" s="169" t="s">
        <v>2735</v>
      </c>
      <c r="B136" s="130" t="s">
        <v>908</v>
      </c>
      <c r="C136" s="130" t="s">
        <v>908</v>
      </c>
      <c r="D136" s="130" t="s">
        <v>908</v>
      </c>
      <c r="E136" s="130" t="s">
        <v>2736</v>
      </c>
      <c r="F136" s="130" t="s">
        <v>2737</v>
      </c>
      <c r="G136" s="130" t="s">
        <v>908</v>
      </c>
      <c r="H136" s="130" t="s">
        <v>908</v>
      </c>
      <c r="I136" s="130" t="s">
        <v>2737</v>
      </c>
      <c r="J136" s="130" t="s">
        <v>908</v>
      </c>
      <c r="K136" s="130" t="s">
        <v>3124</v>
      </c>
      <c r="L136" s="130" t="s">
        <v>1382</v>
      </c>
      <c r="M136" s="130" t="s">
        <v>1174</v>
      </c>
      <c r="N136" s="169" t="s">
        <v>3125</v>
      </c>
      <c r="P136"/>
      <c r="AN136" s="133"/>
    </row>
    <row r="137" spans="1:40" x14ac:dyDescent="0.3">
      <c r="A137" s="169" t="s">
        <v>843</v>
      </c>
      <c r="B137" s="130" t="s">
        <v>908</v>
      </c>
      <c r="C137" s="130" t="s">
        <v>1538</v>
      </c>
      <c r="D137" s="130" t="s">
        <v>2325</v>
      </c>
      <c r="E137" s="130" t="s">
        <v>2556</v>
      </c>
      <c r="F137" s="130" t="s">
        <v>2557</v>
      </c>
      <c r="G137" s="130" t="s">
        <v>1539</v>
      </c>
      <c r="H137" s="130" t="s">
        <v>2201</v>
      </c>
      <c r="I137" s="130" t="s">
        <v>2557</v>
      </c>
      <c r="J137" s="130" t="s">
        <v>908</v>
      </c>
      <c r="K137" s="130" t="s">
        <v>2696</v>
      </c>
      <c r="L137" s="130" t="s">
        <v>1332</v>
      </c>
      <c r="M137" s="130" t="s">
        <v>1236</v>
      </c>
      <c r="N137" s="169" t="s">
        <v>2558</v>
      </c>
      <c r="P137"/>
      <c r="AN137" s="133"/>
    </row>
    <row r="138" spans="1:40" x14ac:dyDescent="0.3">
      <c r="A138" s="169" t="s">
        <v>399</v>
      </c>
      <c r="B138" s="130" t="s">
        <v>908</v>
      </c>
      <c r="C138" s="130" t="s">
        <v>1479</v>
      </c>
      <c r="D138" s="130" t="s">
        <v>2247</v>
      </c>
      <c r="E138" s="130" t="s">
        <v>2458</v>
      </c>
      <c r="F138" s="130" t="s">
        <v>3147</v>
      </c>
      <c r="G138" s="130" t="s">
        <v>1480</v>
      </c>
      <c r="H138" s="130" t="s">
        <v>2248</v>
      </c>
      <c r="I138" s="130" t="s">
        <v>2789</v>
      </c>
      <c r="J138" s="130" t="s">
        <v>908</v>
      </c>
      <c r="K138" s="130" t="s">
        <v>3148</v>
      </c>
      <c r="L138" s="130" t="s">
        <v>1161</v>
      </c>
      <c r="M138" s="130" t="s">
        <v>1167</v>
      </c>
      <c r="N138" s="169" t="s">
        <v>2781</v>
      </c>
      <c r="P138"/>
      <c r="AN138" s="133"/>
    </row>
    <row r="139" spans="1:40" x14ac:dyDescent="0.3">
      <c r="A139" s="169" t="s">
        <v>398</v>
      </c>
      <c r="B139" s="130" t="s">
        <v>908</v>
      </c>
      <c r="C139" s="130" t="s">
        <v>1275</v>
      </c>
      <c r="D139" s="130" t="s">
        <v>2219</v>
      </c>
      <c r="E139" s="130" t="s">
        <v>2657</v>
      </c>
      <c r="F139" s="130" t="s">
        <v>2658</v>
      </c>
      <c r="G139" s="130" t="s">
        <v>1677</v>
      </c>
      <c r="H139" s="130" t="s">
        <v>2216</v>
      </c>
      <c r="I139" s="130" t="s">
        <v>2658</v>
      </c>
      <c r="J139" s="130" t="s">
        <v>908</v>
      </c>
      <c r="K139" s="130" t="s">
        <v>908</v>
      </c>
      <c r="L139" s="130" t="s">
        <v>908</v>
      </c>
      <c r="M139" s="130" t="s">
        <v>908</v>
      </c>
      <c r="N139" s="169" t="s">
        <v>908</v>
      </c>
      <c r="P139"/>
      <c r="AN139" s="133"/>
    </row>
    <row r="140" spans="1:40" x14ac:dyDescent="0.3">
      <c r="A140" s="169" t="s">
        <v>390</v>
      </c>
      <c r="B140" s="130" t="s">
        <v>908</v>
      </c>
      <c r="C140" s="130" t="s">
        <v>1115</v>
      </c>
      <c r="D140" s="130" t="s">
        <v>2107</v>
      </c>
      <c r="E140" s="130" t="s">
        <v>908</v>
      </c>
      <c r="F140" s="130" t="s">
        <v>908</v>
      </c>
      <c r="G140" s="130" t="s">
        <v>908</v>
      </c>
      <c r="H140" s="130" t="s">
        <v>908</v>
      </c>
      <c r="I140" s="130" t="s">
        <v>908</v>
      </c>
      <c r="J140" s="130" t="s">
        <v>908</v>
      </c>
      <c r="K140" s="130" t="s">
        <v>908</v>
      </c>
      <c r="L140" s="130" t="s">
        <v>908</v>
      </c>
      <c r="M140" s="130" t="s">
        <v>908</v>
      </c>
      <c r="N140" s="169" t="s">
        <v>908</v>
      </c>
      <c r="P140"/>
      <c r="AN140" s="133"/>
    </row>
    <row r="141" spans="1:40" x14ac:dyDescent="0.3">
      <c r="A141" s="169" t="s">
        <v>377</v>
      </c>
      <c r="B141" s="130" t="s">
        <v>908</v>
      </c>
      <c r="C141" s="130" t="s">
        <v>1425</v>
      </c>
      <c r="D141" s="130" t="s">
        <v>2116</v>
      </c>
      <c r="E141" s="130" t="s">
        <v>1508</v>
      </c>
      <c r="F141" s="130" t="s">
        <v>3126</v>
      </c>
      <c r="G141" s="130" t="s">
        <v>1288</v>
      </c>
      <c r="H141" s="130" t="s">
        <v>2738</v>
      </c>
      <c r="I141" s="130" t="s">
        <v>1410</v>
      </c>
      <c r="J141" s="130" t="s">
        <v>908</v>
      </c>
      <c r="K141" s="130" t="s">
        <v>3127</v>
      </c>
      <c r="L141" s="130" t="s">
        <v>2106</v>
      </c>
      <c r="M141" s="130" t="s">
        <v>1254</v>
      </c>
      <c r="N141" s="169" t="s">
        <v>1035</v>
      </c>
      <c r="P141"/>
      <c r="AN141" s="133"/>
    </row>
    <row r="142" spans="1:40" x14ac:dyDescent="0.3">
      <c r="A142" s="169" t="s">
        <v>370</v>
      </c>
      <c r="B142" s="130" t="s">
        <v>908</v>
      </c>
      <c r="C142" s="130" t="s">
        <v>908</v>
      </c>
      <c r="D142" s="130" t="s">
        <v>908</v>
      </c>
      <c r="E142" s="130" t="s">
        <v>2846</v>
      </c>
      <c r="F142" s="130" t="s">
        <v>2847</v>
      </c>
      <c r="G142" s="130" t="s">
        <v>908</v>
      </c>
      <c r="H142" s="130" t="s">
        <v>908</v>
      </c>
      <c r="I142" s="130" t="s">
        <v>2847</v>
      </c>
      <c r="J142" s="130" t="s">
        <v>908</v>
      </c>
      <c r="K142" s="130" t="s">
        <v>3169</v>
      </c>
      <c r="L142" s="130" t="s">
        <v>1129</v>
      </c>
      <c r="M142" s="130" t="s">
        <v>1199</v>
      </c>
      <c r="N142" s="169" t="s">
        <v>2161</v>
      </c>
      <c r="P142"/>
      <c r="AN142" s="133"/>
    </row>
    <row r="143" spans="1:40" x14ac:dyDescent="0.3">
      <c r="A143" s="169" t="s">
        <v>363</v>
      </c>
      <c r="B143" s="130" t="s">
        <v>908</v>
      </c>
      <c r="C143" s="130" t="s">
        <v>1377</v>
      </c>
      <c r="D143" s="130" t="s">
        <v>1203</v>
      </c>
      <c r="E143" s="130" t="s">
        <v>1392</v>
      </c>
      <c r="F143" s="130" t="s">
        <v>3093</v>
      </c>
      <c r="G143" s="130" t="s">
        <v>1379</v>
      </c>
      <c r="H143" s="130" t="s">
        <v>1309</v>
      </c>
      <c r="I143" s="130" t="s">
        <v>2685</v>
      </c>
      <c r="J143" s="130" t="s">
        <v>908</v>
      </c>
      <c r="K143" s="130" t="s">
        <v>3094</v>
      </c>
      <c r="L143" s="130" t="s">
        <v>1190</v>
      </c>
      <c r="M143" s="130" t="s">
        <v>1157</v>
      </c>
      <c r="N143" s="169" t="s">
        <v>2536</v>
      </c>
      <c r="P143"/>
      <c r="AN143" s="133"/>
    </row>
    <row r="144" spans="1:40" x14ac:dyDescent="0.3">
      <c r="A144" s="169" t="s">
        <v>355</v>
      </c>
      <c r="B144" s="130" t="s">
        <v>908</v>
      </c>
      <c r="C144" s="130" t="s">
        <v>1516</v>
      </c>
      <c r="D144" s="130" t="s">
        <v>1109</v>
      </c>
      <c r="E144" s="130" t="s">
        <v>2848</v>
      </c>
      <c r="F144" s="130" t="s">
        <v>2849</v>
      </c>
      <c r="G144" s="130" t="s">
        <v>1564</v>
      </c>
      <c r="H144" s="130" t="s">
        <v>2364</v>
      </c>
      <c r="I144" s="130" t="s">
        <v>2849</v>
      </c>
      <c r="J144" s="130" t="s">
        <v>908</v>
      </c>
      <c r="K144" s="130" t="s">
        <v>2327</v>
      </c>
      <c r="L144" s="130" t="s">
        <v>1199</v>
      </c>
      <c r="M144" s="130" t="s">
        <v>1227</v>
      </c>
      <c r="N144" s="169" t="s">
        <v>3170</v>
      </c>
      <c r="P144"/>
      <c r="AN144" s="133"/>
    </row>
    <row r="145" spans="1:40" x14ac:dyDescent="0.3">
      <c r="A145" s="169" t="s">
        <v>352</v>
      </c>
      <c r="B145" s="130" t="s">
        <v>908</v>
      </c>
      <c r="C145" s="130" t="s">
        <v>1703</v>
      </c>
      <c r="D145" s="130" t="s">
        <v>2359</v>
      </c>
      <c r="E145" s="130" t="s">
        <v>3149</v>
      </c>
      <c r="F145" s="130" t="s">
        <v>3150</v>
      </c>
      <c r="G145" s="130" t="s">
        <v>1704</v>
      </c>
      <c r="H145" s="130" t="s">
        <v>2249</v>
      </c>
      <c r="I145" s="130" t="s">
        <v>3150</v>
      </c>
      <c r="J145" s="130" t="s">
        <v>908</v>
      </c>
      <c r="K145" s="130" t="s">
        <v>2327</v>
      </c>
      <c r="L145" s="130" t="s">
        <v>1145</v>
      </c>
      <c r="M145" s="130" t="s">
        <v>2436</v>
      </c>
      <c r="N145" s="169" t="s">
        <v>3151</v>
      </c>
      <c r="P145"/>
      <c r="AN145" s="133"/>
    </row>
    <row r="146" spans="1:40" x14ac:dyDescent="0.3">
      <c r="A146" s="169" t="s">
        <v>351</v>
      </c>
      <c r="B146" s="130" t="s">
        <v>908</v>
      </c>
      <c r="C146" s="130" t="s">
        <v>1722</v>
      </c>
      <c r="D146" s="130" t="s">
        <v>1703</v>
      </c>
      <c r="E146" s="130" t="s">
        <v>2850</v>
      </c>
      <c r="F146" s="130" t="s">
        <v>2851</v>
      </c>
      <c r="G146" s="130" t="s">
        <v>1723</v>
      </c>
      <c r="H146" s="130" t="s">
        <v>2365</v>
      </c>
      <c r="I146" s="130" t="s">
        <v>2851</v>
      </c>
      <c r="J146" s="130" t="s">
        <v>908</v>
      </c>
      <c r="K146" s="130" t="s">
        <v>1487</v>
      </c>
      <c r="L146" s="130" t="s">
        <v>1236</v>
      </c>
      <c r="M146" s="130" t="s">
        <v>1189</v>
      </c>
      <c r="N146" s="169" t="s">
        <v>3171</v>
      </c>
      <c r="P146"/>
      <c r="AN146" s="133"/>
    </row>
    <row r="147" spans="1:40" x14ac:dyDescent="0.3">
      <c r="A147" s="169" t="s">
        <v>348</v>
      </c>
      <c r="B147" s="130" t="s">
        <v>908</v>
      </c>
      <c r="C147" s="130" t="s">
        <v>1267</v>
      </c>
      <c r="D147" s="130" t="s">
        <v>2559</v>
      </c>
      <c r="E147" s="130" t="s">
        <v>2560</v>
      </c>
      <c r="F147" s="130" t="s">
        <v>3025</v>
      </c>
      <c r="G147" s="130" t="s">
        <v>1661</v>
      </c>
      <c r="H147" s="130" t="s">
        <v>2326</v>
      </c>
      <c r="I147" s="130" t="s">
        <v>2561</v>
      </c>
      <c r="J147" s="130" t="s">
        <v>908</v>
      </c>
      <c r="K147" s="130" t="s">
        <v>3026</v>
      </c>
      <c r="L147" s="130" t="s">
        <v>1130</v>
      </c>
      <c r="M147" s="130" t="s">
        <v>1112</v>
      </c>
      <c r="N147" s="169" t="s">
        <v>2562</v>
      </c>
      <c r="P147"/>
      <c r="AN147" s="133"/>
    </row>
    <row r="148" spans="1:40" x14ac:dyDescent="0.3">
      <c r="A148" s="169" t="s">
        <v>346</v>
      </c>
      <c r="B148" s="130" t="s">
        <v>908</v>
      </c>
      <c r="C148" s="130" t="s">
        <v>1662</v>
      </c>
      <c r="D148" s="130" t="s">
        <v>2563</v>
      </c>
      <c r="E148" s="130" t="s">
        <v>2564</v>
      </c>
      <c r="F148" s="130" t="s">
        <v>3027</v>
      </c>
      <c r="G148" s="130" t="s">
        <v>1663</v>
      </c>
      <c r="H148" s="130" t="s">
        <v>2565</v>
      </c>
      <c r="I148" s="130" t="s">
        <v>2566</v>
      </c>
      <c r="J148" s="130" t="s">
        <v>908</v>
      </c>
      <c r="K148" s="130" t="s">
        <v>3008</v>
      </c>
      <c r="L148" s="130" t="s">
        <v>1129</v>
      </c>
      <c r="M148" s="130" t="s">
        <v>1269</v>
      </c>
      <c r="N148" s="169" t="s">
        <v>3028</v>
      </c>
      <c r="P148"/>
      <c r="AN148" s="133"/>
    </row>
    <row r="149" spans="1:40" x14ac:dyDescent="0.3">
      <c r="A149" s="169" t="s">
        <v>345</v>
      </c>
      <c r="B149" s="130" t="s">
        <v>908</v>
      </c>
      <c r="C149" s="130" t="s">
        <v>1268</v>
      </c>
      <c r="D149" s="130" t="s">
        <v>2567</v>
      </c>
      <c r="E149" s="130" t="s">
        <v>2568</v>
      </c>
      <c r="F149" s="130" t="s">
        <v>3029</v>
      </c>
      <c r="G149" s="130" t="s">
        <v>1664</v>
      </c>
      <c r="H149" s="130" t="s">
        <v>2203</v>
      </c>
      <c r="I149" s="130" t="s">
        <v>2569</v>
      </c>
      <c r="J149" s="130" t="s">
        <v>3030</v>
      </c>
      <c r="K149" s="130" t="s">
        <v>3031</v>
      </c>
      <c r="L149" s="130" t="s">
        <v>1122</v>
      </c>
      <c r="M149" s="130" t="s">
        <v>2119</v>
      </c>
      <c r="N149" s="169" t="s">
        <v>2570</v>
      </c>
      <c r="P149"/>
      <c r="AN149" s="133"/>
    </row>
    <row r="150" spans="1:40" x14ac:dyDescent="0.3">
      <c r="A150" s="169" t="s">
        <v>344</v>
      </c>
      <c r="B150" s="130" t="s">
        <v>908</v>
      </c>
      <c r="C150" s="130" t="s">
        <v>1696</v>
      </c>
      <c r="D150" s="130" t="s">
        <v>2750</v>
      </c>
      <c r="E150" s="130" t="s">
        <v>2751</v>
      </c>
      <c r="F150" s="130" t="s">
        <v>2753</v>
      </c>
      <c r="G150" s="130" t="s">
        <v>1697</v>
      </c>
      <c r="H150" s="130" t="s">
        <v>2752</v>
      </c>
      <c r="I150" s="130" t="s">
        <v>2753</v>
      </c>
      <c r="J150" s="130" t="s">
        <v>908</v>
      </c>
      <c r="K150" s="130" t="s">
        <v>2301</v>
      </c>
      <c r="L150" s="130" t="s">
        <v>1125</v>
      </c>
      <c r="M150" s="130" t="s">
        <v>1168</v>
      </c>
      <c r="N150" s="169" t="s">
        <v>3136</v>
      </c>
      <c r="P150"/>
      <c r="AN150" s="133"/>
    </row>
    <row r="151" spans="1:40" x14ac:dyDescent="0.3">
      <c r="A151" s="169" t="s">
        <v>343</v>
      </c>
      <c r="B151" s="130" t="s">
        <v>908</v>
      </c>
      <c r="C151" s="130" t="s">
        <v>1647</v>
      </c>
      <c r="D151" s="130" t="s">
        <v>1404</v>
      </c>
      <c r="E151" s="130" t="s">
        <v>2505</v>
      </c>
      <c r="F151" s="130" t="s">
        <v>2131</v>
      </c>
      <c r="G151" s="130" t="s">
        <v>1226</v>
      </c>
      <c r="H151" s="130" t="s">
        <v>2131</v>
      </c>
      <c r="I151" s="130" t="s">
        <v>2131</v>
      </c>
      <c r="J151" s="130" t="s">
        <v>908</v>
      </c>
      <c r="K151" s="130" t="s">
        <v>908</v>
      </c>
      <c r="L151" s="130" t="s">
        <v>908</v>
      </c>
      <c r="M151" s="130" t="s">
        <v>908</v>
      </c>
      <c r="N151" s="169" t="s">
        <v>908</v>
      </c>
      <c r="O151" s="133">
        <v>6.95</v>
      </c>
      <c r="P151"/>
      <c r="AN151" s="133"/>
    </row>
    <row r="152" spans="1:40" x14ac:dyDescent="0.3">
      <c r="A152" s="169" t="s">
        <v>341</v>
      </c>
      <c r="B152" s="130" t="s">
        <v>908</v>
      </c>
      <c r="C152" s="130" t="s">
        <v>1706</v>
      </c>
      <c r="D152" s="130" t="s">
        <v>2790</v>
      </c>
      <c r="E152" s="130" t="s">
        <v>2791</v>
      </c>
      <c r="F152" s="130" t="s">
        <v>2792</v>
      </c>
      <c r="G152" s="130" t="s">
        <v>1707</v>
      </c>
      <c r="H152" s="130" t="s">
        <v>1284</v>
      </c>
      <c r="I152" s="130" t="s">
        <v>2792</v>
      </c>
      <c r="J152" s="130" t="s">
        <v>908</v>
      </c>
      <c r="K152" s="130" t="s">
        <v>2584</v>
      </c>
      <c r="L152" s="130" t="s">
        <v>1110</v>
      </c>
      <c r="M152" s="130" t="s">
        <v>2436</v>
      </c>
      <c r="N152" s="169" t="s">
        <v>2909</v>
      </c>
      <c r="P152"/>
      <c r="AN152" s="133"/>
    </row>
    <row r="153" spans="1:40" x14ac:dyDescent="0.3">
      <c r="A153" s="169" t="s">
        <v>337</v>
      </c>
      <c r="B153" s="130" t="s">
        <v>908</v>
      </c>
      <c r="C153" s="130" t="s">
        <v>1665</v>
      </c>
      <c r="D153" s="130" t="s">
        <v>2204</v>
      </c>
      <c r="E153" s="130" t="s">
        <v>2571</v>
      </c>
      <c r="F153" s="130" t="s">
        <v>2573</v>
      </c>
      <c r="G153" s="130" t="s">
        <v>1666</v>
      </c>
      <c r="H153" s="130" t="s">
        <v>2572</v>
      </c>
      <c r="I153" s="130" t="s">
        <v>2573</v>
      </c>
      <c r="J153" s="130" t="s">
        <v>908</v>
      </c>
      <c r="K153" s="130" t="s">
        <v>2306</v>
      </c>
      <c r="L153" s="130" t="s">
        <v>1119</v>
      </c>
      <c r="M153" s="130" t="s">
        <v>1168</v>
      </c>
      <c r="N153" s="169" t="s">
        <v>3032</v>
      </c>
      <c r="P153"/>
      <c r="AN153" s="133"/>
    </row>
    <row r="154" spans="1:40" x14ac:dyDescent="0.3">
      <c r="A154" s="169" t="s">
        <v>336</v>
      </c>
      <c r="B154" s="130" t="s">
        <v>908</v>
      </c>
      <c r="C154" s="130" t="s">
        <v>1464</v>
      </c>
      <c r="D154" s="130" t="s">
        <v>2637</v>
      </c>
      <c r="E154" s="130" t="s">
        <v>2659</v>
      </c>
      <c r="F154" s="130" t="s">
        <v>2660</v>
      </c>
      <c r="G154" s="130" t="s">
        <v>1301</v>
      </c>
      <c r="H154" s="130" t="s">
        <v>1300</v>
      </c>
      <c r="I154" s="130" t="s">
        <v>2660</v>
      </c>
      <c r="J154" s="130" t="s">
        <v>908</v>
      </c>
      <c r="K154" s="130" t="s">
        <v>908</v>
      </c>
      <c r="L154" s="130" t="s">
        <v>908</v>
      </c>
      <c r="M154" s="130" t="s">
        <v>908</v>
      </c>
      <c r="N154" s="169" t="s">
        <v>908</v>
      </c>
      <c r="P154"/>
      <c r="AN154" s="133"/>
    </row>
    <row r="155" spans="1:40" x14ac:dyDescent="0.3">
      <c r="A155" s="169" t="s">
        <v>333</v>
      </c>
      <c r="B155" s="130" t="s">
        <v>908</v>
      </c>
      <c r="C155" s="130" t="s">
        <v>1380</v>
      </c>
      <c r="D155" s="130" t="s">
        <v>2687</v>
      </c>
      <c r="E155" s="130" t="s">
        <v>2688</v>
      </c>
      <c r="F155" s="130" t="s">
        <v>2689</v>
      </c>
      <c r="G155" s="130" t="s">
        <v>1170</v>
      </c>
      <c r="H155" s="130" t="s">
        <v>2150</v>
      </c>
      <c r="I155" s="130" t="s">
        <v>2689</v>
      </c>
      <c r="J155" s="130" t="s">
        <v>908</v>
      </c>
      <c r="K155" s="130" t="s">
        <v>3095</v>
      </c>
      <c r="L155" s="130" t="s">
        <v>1497</v>
      </c>
      <c r="M155" s="130" t="s">
        <v>2147</v>
      </c>
      <c r="N155" s="169" t="s">
        <v>2113</v>
      </c>
      <c r="P155"/>
      <c r="AN155" s="133"/>
    </row>
    <row r="156" spans="1:40" x14ac:dyDescent="0.3">
      <c r="A156" s="169" t="s">
        <v>329</v>
      </c>
      <c r="B156" s="130" t="s">
        <v>908</v>
      </c>
      <c r="C156" s="130" t="s">
        <v>1481</v>
      </c>
      <c r="D156" s="130" t="s">
        <v>2251</v>
      </c>
      <c r="E156" s="130" t="s">
        <v>1282</v>
      </c>
      <c r="F156" s="130" t="s">
        <v>1341</v>
      </c>
      <c r="G156" s="130" t="s">
        <v>908</v>
      </c>
      <c r="H156" s="130" t="s">
        <v>2252</v>
      </c>
      <c r="I156" s="130" t="s">
        <v>1341</v>
      </c>
      <c r="J156" s="130" t="s">
        <v>908</v>
      </c>
      <c r="K156" s="130" t="s">
        <v>908</v>
      </c>
      <c r="L156" s="130" t="s">
        <v>908</v>
      </c>
      <c r="M156" s="130" t="s">
        <v>908</v>
      </c>
      <c r="N156" s="169" t="s">
        <v>908</v>
      </c>
      <c r="O156" s="133">
        <v>9</v>
      </c>
      <c r="P156"/>
      <c r="AN156" s="133"/>
    </row>
    <row r="157" spans="1:40" x14ac:dyDescent="0.3">
      <c r="A157" s="169" t="s">
        <v>326</v>
      </c>
      <c r="B157" s="130" t="s">
        <v>908</v>
      </c>
      <c r="C157" s="130" t="s">
        <v>1215</v>
      </c>
      <c r="D157" s="130" t="s">
        <v>2346</v>
      </c>
      <c r="E157" s="130" t="s">
        <v>2690</v>
      </c>
      <c r="F157" s="130" t="s">
        <v>908</v>
      </c>
      <c r="G157" s="130" t="s">
        <v>1384</v>
      </c>
      <c r="H157" s="130" t="s">
        <v>1384</v>
      </c>
      <c r="I157" s="130" t="s">
        <v>2691</v>
      </c>
      <c r="J157" s="130" t="s">
        <v>908</v>
      </c>
      <c r="K157" s="130" t="s">
        <v>908</v>
      </c>
      <c r="L157" s="130" t="s">
        <v>908</v>
      </c>
      <c r="M157" s="130" t="s">
        <v>908</v>
      </c>
      <c r="N157" s="169" t="s">
        <v>908</v>
      </c>
      <c r="P157"/>
      <c r="AN157" s="133"/>
    </row>
    <row r="158" spans="1:40" x14ac:dyDescent="0.3">
      <c r="A158" s="169" t="s">
        <v>325</v>
      </c>
      <c r="B158" s="130" t="s">
        <v>908</v>
      </c>
      <c r="C158" s="130" t="s">
        <v>1182</v>
      </c>
      <c r="D158" s="130" t="s">
        <v>2475</v>
      </c>
      <c r="E158" s="130" t="s">
        <v>2476</v>
      </c>
      <c r="F158" s="130" t="s">
        <v>1351</v>
      </c>
      <c r="G158" s="130" t="s">
        <v>1183</v>
      </c>
      <c r="H158" s="130" t="s">
        <v>2477</v>
      </c>
      <c r="I158" s="130" t="s">
        <v>1351</v>
      </c>
      <c r="J158" s="130" t="s">
        <v>908</v>
      </c>
      <c r="K158" s="130" t="s">
        <v>2994</v>
      </c>
      <c r="L158" s="130" t="s">
        <v>2088</v>
      </c>
      <c r="M158" s="130" t="s">
        <v>1205</v>
      </c>
      <c r="N158" s="169" t="s">
        <v>2353</v>
      </c>
      <c r="P158"/>
      <c r="AN158" s="133"/>
    </row>
    <row r="159" spans="1:40" x14ac:dyDescent="0.3">
      <c r="A159" s="169" t="s">
        <v>848</v>
      </c>
      <c r="B159" s="130" t="s">
        <v>908</v>
      </c>
      <c r="C159" s="130" t="s">
        <v>908</v>
      </c>
      <c r="D159" s="130" t="s">
        <v>1371</v>
      </c>
      <c r="E159" s="130" t="s">
        <v>1229</v>
      </c>
      <c r="F159" s="130" t="s">
        <v>908</v>
      </c>
      <c r="G159" s="130" t="s">
        <v>908</v>
      </c>
      <c r="H159" s="130" t="s">
        <v>2081</v>
      </c>
      <c r="I159" s="130" t="s">
        <v>908</v>
      </c>
      <c r="J159" s="130" t="s">
        <v>908</v>
      </c>
      <c r="K159" s="130" t="s">
        <v>908</v>
      </c>
      <c r="L159" s="130" t="s">
        <v>908</v>
      </c>
      <c r="M159" s="130" t="s">
        <v>908</v>
      </c>
      <c r="N159" s="169" t="s">
        <v>908</v>
      </c>
      <c r="P159"/>
      <c r="AN159" s="133"/>
    </row>
    <row r="160" spans="1:40" x14ac:dyDescent="0.3">
      <c r="A160" s="169" t="s">
        <v>321</v>
      </c>
      <c r="B160" s="130" t="s">
        <v>908</v>
      </c>
      <c r="C160" s="130" t="s">
        <v>1482</v>
      </c>
      <c r="D160" s="130" t="s">
        <v>1482</v>
      </c>
      <c r="E160" s="130" t="s">
        <v>2793</v>
      </c>
      <c r="F160" s="130" t="s">
        <v>1503</v>
      </c>
      <c r="G160" s="130" t="s">
        <v>1378</v>
      </c>
      <c r="H160" s="130" t="s">
        <v>1185</v>
      </c>
      <c r="I160" s="130" t="s">
        <v>1503</v>
      </c>
      <c r="J160" s="130" t="s">
        <v>908</v>
      </c>
      <c r="K160" s="130" t="s">
        <v>908</v>
      </c>
      <c r="L160" s="130" t="s">
        <v>908</v>
      </c>
      <c r="M160" s="130" t="s">
        <v>908</v>
      </c>
      <c r="N160" s="169" t="s">
        <v>908</v>
      </c>
      <c r="P160"/>
      <c r="AN160" s="133"/>
    </row>
    <row r="161" spans="1:40" x14ac:dyDescent="0.3">
      <c r="A161" s="169" t="s">
        <v>320</v>
      </c>
      <c r="B161" s="130" t="s">
        <v>908</v>
      </c>
      <c r="C161" s="130" t="s">
        <v>1237</v>
      </c>
      <c r="D161" s="130" t="s">
        <v>908</v>
      </c>
      <c r="E161" s="130" t="s">
        <v>908</v>
      </c>
      <c r="F161" s="130" t="s">
        <v>908</v>
      </c>
      <c r="G161" s="130" t="s">
        <v>908</v>
      </c>
      <c r="H161" s="130" t="s">
        <v>908</v>
      </c>
      <c r="I161" s="130" t="s">
        <v>908</v>
      </c>
      <c r="J161" s="130" t="s">
        <v>908</v>
      </c>
      <c r="K161" s="130" t="s">
        <v>908</v>
      </c>
      <c r="L161" s="130" t="s">
        <v>908</v>
      </c>
      <c r="M161" s="130" t="s">
        <v>908</v>
      </c>
      <c r="N161" s="169" t="s">
        <v>908</v>
      </c>
      <c r="P161"/>
      <c r="AN161" s="133"/>
    </row>
    <row r="162" spans="1:40" x14ac:dyDescent="0.3">
      <c r="A162" s="169" t="s">
        <v>849</v>
      </c>
      <c r="B162" s="130" t="s">
        <v>908</v>
      </c>
      <c r="C162" s="130" t="s">
        <v>908</v>
      </c>
      <c r="D162" s="130" t="s">
        <v>908</v>
      </c>
      <c r="E162" s="130" t="s">
        <v>2794</v>
      </c>
      <c r="F162" s="130" t="s">
        <v>2795</v>
      </c>
      <c r="G162" s="130" t="s">
        <v>908</v>
      </c>
      <c r="H162" s="130" t="s">
        <v>908</v>
      </c>
      <c r="I162" s="130" t="s">
        <v>2795</v>
      </c>
      <c r="J162" s="130" t="s">
        <v>908</v>
      </c>
      <c r="K162" s="130" t="s">
        <v>908</v>
      </c>
      <c r="L162" s="130" t="s">
        <v>908</v>
      </c>
      <c r="M162" s="130" t="s">
        <v>908</v>
      </c>
      <c r="N162" s="169" t="s">
        <v>908</v>
      </c>
      <c r="P162"/>
      <c r="AN162" s="133"/>
    </row>
    <row r="163" spans="1:40" x14ac:dyDescent="0.3">
      <c r="A163" s="169" t="s">
        <v>318</v>
      </c>
      <c r="B163" s="130" t="s">
        <v>908</v>
      </c>
      <c r="C163" s="130" t="s">
        <v>1292</v>
      </c>
      <c r="D163" s="130" t="s">
        <v>1228</v>
      </c>
      <c r="E163" s="130" t="s">
        <v>2499</v>
      </c>
      <c r="F163" s="130" t="s">
        <v>3045</v>
      </c>
      <c r="G163" s="130" t="s">
        <v>1294</v>
      </c>
      <c r="H163" s="130" t="s">
        <v>2603</v>
      </c>
      <c r="I163" s="130" t="s">
        <v>2208</v>
      </c>
      <c r="J163" s="130" t="s">
        <v>908</v>
      </c>
      <c r="K163" s="130" t="s">
        <v>3046</v>
      </c>
      <c r="L163" s="130" t="s">
        <v>1136</v>
      </c>
      <c r="M163" s="130" t="s">
        <v>2119</v>
      </c>
      <c r="N163" s="169" t="s">
        <v>3047</v>
      </c>
      <c r="P163"/>
      <c r="AN163" s="133"/>
    </row>
    <row r="164" spans="1:40" x14ac:dyDescent="0.3">
      <c r="A164" s="169" t="s">
        <v>850</v>
      </c>
      <c r="B164" s="130" t="s">
        <v>908</v>
      </c>
      <c r="C164" s="130" t="s">
        <v>908</v>
      </c>
      <c r="D164" s="130" t="s">
        <v>908</v>
      </c>
      <c r="E164" s="130" t="s">
        <v>1393</v>
      </c>
      <c r="F164" s="130" t="s">
        <v>2132</v>
      </c>
      <c r="G164" s="130" t="s">
        <v>908</v>
      </c>
      <c r="H164" s="130" t="s">
        <v>908</v>
      </c>
      <c r="I164" s="130" t="s">
        <v>2995</v>
      </c>
      <c r="J164" s="130" t="s">
        <v>908</v>
      </c>
      <c r="K164" s="130" t="s">
        <v>908</v>
      </c>
      <c r="L164" s="130" t="s">
        <v>908</v>
      </c>
      <c r="M164" s="130" t="s">
        <v>908</v>
      </c>
      <c r="N164" s="169" t="s">
        <v>908</v>
      </c>
      <c r="O164" s="133">
        <v>130</v>
      </c>
      <c r="P164"/>
      <c r="AN164" s="133"/>
    </row>
    <row r="165" spans="1:40" x14ac:dyDescent="0.3">
      <c r="A165" s="169" t="s">
        <v>851</v>
      </c>
      <c r="B165" s="130" t="s">
        <v>908</v>
      </c>
      <c r="C165" s="130" t="s">
        <v>908</v>
      </c>
      <c r="D165" s="130" t="s">
        <v>1186</v>
      </c>
      <c r="E165" s="130" t="s">
        <v>2482</v>
      </c>
      <c r="F165" s="130" t="s">
        <v>1330</v>
      </c>
      <c r="G165" s="130" t="s">
        <v>908</v>
      </c>
      <c r="H165" s="130" t="s">
        <v>1475</v>
      </c>
      <c r="I165" s="130" t="s">
        <v>1330</v>
      </c>
      <c r="J165" s="130" t="s">
        <v>908</v>
      </c>
      <c r="K165" s="130" t="s">
        <v>908</v>
      </c>
      <c r="L165" s="130" t="s">
        <v>908</v>
      </c>
      <c r="M165" s="130" t="s">
        <v>908</v>
      </c>
      <c r="N165" s="169" t="s">
        <v>908</v>
      </c>
      <c r="P165"/>
      <c r="AN165" s="133"/>
    </row>
    <row r="166" spans="1:40" x14ac:dyDescent="0.3">
      <c r="A166" s="169" t="s">
        <v>58</v>
      </c>
      <c r="B166" s="130" t="s">
        <v>908</v>
      </c>
      <c r="C166" s="130" t="s">
        <v>1354</v>
      </c>
      <c r="D166" s="130" t="s">
        <v>2463</v>
      </c>
      <c r="E166" s="130" t="s">
        <v>1692</v>
      </c>
      <c r="F166" s="130" t="s">
        <v>2338</v>
      </c>
      <c r="G166" s="130" t="s">
        <v>1355</v>
      </c>
      <c r="H166" s="130" t="s">
        <v>2661</v>
      </c>
      <c r="I166" s="130" t="s">
        <v>2338</v>
      </c>
      <c r="J166" s="130" t="s">
        <v>908</v>
      </c>
      <c r="K166" s="130" t="s">
        <v>3078</v>
      </c>
      <c r="L166" s="130" t="s">
        <v>1180</v>
      </c>
      <c r="M166" s="130" t="s">
        <v>2197</v>
      </c>
      <c r="N166" s="169" t="s">
        <v>3079</v>
      </c>
      <c r="P166"/>
      <c r="AN166" s="133"/>
    </row>
    <row r="167" spans="1:40" x14ac:dyDescent="0.3">
      <c r="A167" s="169" t="s">
        <v>311</v>
      </c>
      <c r="B167" s="130" t="s">
        <v>908</v>
      </c>
      <c r="C167" s="130" t="s">
        <v>1527</v>
      </c>
      <c r="D167" s="130" t="s">
        <v>2181</v>
      </c>
      <c r="E167" s="130" t="s">
        <v>2958</v>
      </c>
      <c r="F167" s="130" t="s">
        <v>1128</v>
      </c>
      <c r="G167" s="130" t="s">
        <v>1428</v>
      </c>
      <c r="H167" s="130" t="s">
        <v>2419</v>
      </c>
      <c r="I167" s="130" t="s">
        <v>2776</v>
      </c>
      <c r="J167" s="130" t="s">
        <v>908</v>
      </c>
      <c r="K167" s="130" t="s">
        <v>908</v>
      </c>
      <c r="L167" s="130" t="s">
        <v>908</v>
      </c>
      <c r="M167" s="130" t="s">
        <v>908</v>
      </c>
      <c r="N167" s="169" t="s">
        <v>908</v>
      </c>
      <c r="P167"/>
      <c r="AN167" s="133"/>
    </row>
    <row r="168" spans="1:40" x14ac:dyDescent="0.3">
      <c r="A168" s="169" t="s">
        <v>309</v>
      </c>
      <c r="B168" s="130" t="s">
        <v>908</v>
      </c>
      <c r="C168" s="130" t="s">
        <v>1322</v>
      </c>
      <c r="D168" s="130" t="s">
        <v>2625</v>
      </c>
      <c r="E168" s="130" t="s">
        <v>3062</v>
      </c>
      <c r="F168" s="130" t="s">
        <v>2627</v>
      </c>
      <c r="G168" s="130" t="s">
        <v>1323</v>
      </c>
      <c r="H168" s="130" t="s">
        <v>2626</v>
      </c>
      <c r="I168" s="130" t="s">
        <v>2627</v>
      </c>
      <c r="J168" s="130" t="s">
        <v>908</v>
      </c>
      <c r="K168" s="130" t="s">
        <v>3063</v>
      </c>
      <c r="L168" s="130" t="s">
        <v>1332</v>
      </c>
      <c r="M168" s="130" t="s">
        <v>1332</v>
      </c>
      <c r="N168" s="169" t="s">
        <v>3064</v>
      </c>
      <c r="P168"/>
      <c r="AN168" s="133"/>
    </row>
    <row r="169" spans="1:40" x14ac:dyDescent="0.3">
      <c r="A169" s="169" t="s">
        <v>307</v>
      </c>
      <c r="B169" s="130" t="s">
        <v>908</v>
      </c>
      <c r="C169" s="130" t="s">
        <v>1485</v>
      </c>
      <c r="D169" s="130" t="s">
        <v>2253</v>
      </c>
      <c r="E169" s="130" t="s">
        <v>2796</v>
      </c>
      <c r="F169" s="130" t="s">
        <v>2797</v>
      </c>
      <c r="G169" s="130" t="s">
        <v>1486</v>
      </c>
      <c r="H169" s="130" t="s">
        <v>2360</v>
      </c>
      <c r="I169" s="130" t="s">
        <v>2797</v>
      </c>
      <c r="J169" s="130" t="s">
        <v>908</v>
      </c>
      <c r="K169" s="130" t="s">
        <v>2154</v>
      </c>
      <c r="L169" s="130" t="s">
        <v>1145</v>
      </c>
      <c r="M169" s="130" t="s">
        <v>2968</v>
      </c>
      <c r="N169" s="169" t="s">
        <v>2200</v>
      </c>
      <c r="P169"/>
      <c r="AN169" s="133"/>
    </row>
    <row r="170" spans="1:40" x14ac:dyDescent="0.3">
      <c r="A170" s="169" t="s">
        <v>306</v>
      </c>
      <c r="B170" s="130" t="s">
        <v>908</v>
      </c>
      <c r="C170" s="130" t="s">
        <v>1627</v>
      </c>
      <c r="D170" s="130" t="s">
        <v>2431</v>
      </c>
      <c r="E170" s="130" t="s">
        <v>2971</v>
      </c>
      <c r="F170" s="130" t="s">
        <v>2972</v>
      </c>
      <c r="G170" s="130" t="s">
        <v>1628</v>
      </c>
      <c r="H170" s="130" t="s">
        <v>1628</v>
      </c>
      <c r="I170" s="130" t="s">
        <v>2973</v>
      </c>
      <c r="J170" s="130" t="s">
        <v>908</v>
      </c>
      <c r="K170" s="130" t="s">
        <v>2974</v>
      </c>
      <c r="L170" s="130" t="s">
        <v>1110</v>
      </c>
      <c r="M170" s="130" t="s">
        <v>2109</v>
      </c>
      <c r="N170" s="169" t="s">
        <v>2975</v>
      </c>
      <c r="P170"/>
      <c r="AN170" s="133"/>
    </row>
    <row r="171" spans="1:40" x14ac:dyDescent="0.3">
      <c r="A171" s="169" t="s">
        <v>305</v>
      </c>
      <c r="B171" s="130" t="s">
        <v>908</v>
      </c>
      <c r="C171" s="130" t="s">
        <v>1642</v>
      </c>
      <c r="D171" s="130" t="s">
        <v>2314</v>
      </c>
      <c r="E171" s="130" t="s">
        <v>2486</v>
      </c>
      <c r="F171" s="130" t="s">
        <v>2487</v>
      </c>
      <c r="G171" s="130" t="s">
        <v>1198</v>
      </c>
      <c r="H171" s="130" t="s">
        <v>2315</v>
      </c>
      <c r="I171" s="130" t="s">
        <v>2487</v>
      </c>
      <c r="J171" s="130" t="s">
        <v>908</v>
      </c>
      <c r="K171" s="130" t="s">
        <v>2997</v>
      </c>
      <c r="L171" s="130" t="s">
        <v>1122</v>
      </c>
      <c r="M171" s="130" t="s">
        <v>1131</v>
      </c>
      <c r="N171" s="169" t="s">
        <v>2998</v>
      </c>
      <c r="P171"/>
      <c r="AN171" s="133"/>
    </row>
    <row r="172" spans="1:40" x14ac:dyDescent="0.3">
      <c r="A172" s="169" t="s">
        <v>304</v>
      </c>
      <c r="B172" s="130" t="s">
        <v>908</v>
      </c>
      <c r="C172" s="130" t="s">
        <v>1200</v>
      </c>
      <c r="D172" s="130" t="s">
        <v>1200</v>
      </c>
      <c r="E172" s="130" t="s">
        <v>2489</v>
      </c>
      <c r="F172" s="130" t="s">
        <v>2999</v>
      </c>
      <c r="G172" s="130" t="s">
        <v>1202</v>
      </c>
      <c r="H172" s="130" t="s">
        <v>2114</v>
      </c>
      <c r="I172" s="130" t="s">
        <v>2999</v>
      </c>
      <c r="J172" s="130" t="s">
        <v>908</v>
      </c>
      <c r="K172" s="130" t="s">
        <v>908</v>
      </c>
      <c r="L172" s="130" t="s">
        <v>908</v>
      </c>
      <c r="M172" s="130" t="s">
        <v>908</v>
      </c>
      <c r="N172" s="169" t="s">
        <v>908</v>
      </c>
      <c r="P172"/>
      <c r="AN172" s="133"/>
    </row>
    <row r="173" spans="1:40" x14ac:dyDescent="0.3">
      <c r="A173" s="169" t="s">
        <v>852</v>
      </c>
      <c r="B173" s="130" t="s">
        <v>908</v>
      </c>
      <c r="C173" s="130" t="s">
        <v>1451</v>
      </c>
      <c r="D173" s="130" t="s">
        <v>1683</v>
      </c>
      <c r="E173" s="130" t="s">
        <v>2758</v>
      </c>
      <c r="F173" s="130" t="s">
        <v>2760</v>
      </c>
      <c r="G173" s="130" t="s">
        <v>1452</v>
      </c>
      <c r="H173" s="130" t="s">
        <v>2759</v>
      </c>
      <c r="I173" s="130" t="s">
        <v>2760</v>
      </c>
      <c r="J173" s="130" t="s">
        <v>908</v>
      </c>
      <c r="K173" s="130" t="s">
        <v>3139</v>
      </c>
      <c r="L173" s="130" t="s">
        <v>1112</v>
      </c>
      <c r="M173" s="130" t="s">
        <v>1129</v>
      </c>
      <c r="N173" s="169" t="s">
        <v>3140</v>
      </c>
      <c r="P173"/>
      <c r="AN173" s="133"/>
    </row>
    <row r="174" spans="1:40" x14ac:dyDescent="0.3">
      <c r="A174" s="169" t="s">
        <v>295</v>
      </c>
      <c r="B174" s="130" t="s">
        <v>908</v>
      </c>
      <c r="C174" s="130" t="s">
        <v>1649</v>
      </c>
      <c r="D174" s="130" t="s">
        <v>2350</v>
      </c>
      <c r="E174" s="130" t="s">
        <v>2506</v>
      </c>
      <c r="F174" s="130" t="s">
        <v>1298</v>
      </c>
      <c r="G174" s="130" t="s">
        <v>1650</v>
      </c>
      <c r="H174" s="130" t="s">
        <v>1384</v>
      </c>
      <c r="I174" s="130" t="s">
        <v>1241</v>
      </c>
      <c r="J174" s="130" t="s">
        <v>908</v>
      </c>
      <c r="K174" s="130" t="s">
        <v>3003</v>
      </c>
      <c r="L174" s="130" t="s">
        <v>1236</v>
      </c>
      <c r="M174" s="130" t="s">
        <v>1199</v>
      </c>
      <c r="N174" s="169" t="s">
        <v>2170</v>
      </c>
      <c r="P174"/>
      <c r="AN174" s="133"/>
    </row>
    <row r="175" spans="1:40" x14ac:dyDescent="0.3">
      <c r="A175" s="169" t="s">
        <v>1107</v>
      </c>
      <c r="B175" s="130" t="s">
        <v>908</v>
      </c>
      <c r="C175" s="130" t="s">
        <v>908</v>
      </c>
      <c r="D175" s="130" t="s">
        <v>908</v>
      </c>
      <c r="E175" s="130" t="s">
        <v>908</v>
      </c>
      <c r="F175" s="130" t="s">
        <v>908</v>
      </c>
      <c r="G175" s="130" t="s">
        <v>908</v>
      </c>
      <c r="H175" s="130" t="s">
        <v>908</v>
      </c>
      <c r="I175" s="130" t="s">
        <v>908</v>
      </c>
      <c r="J175" s="130" t="s">
        <v>908</v>
      </c>
      <c r="K175" s="130" t="s">
        <v>6</v>
      </c>
      <c r="L175" s="130" t="s">
        <v>6</v>
      </c>
      <c r="M175" s="130" t="s">
        <v>6</v>
      </c>
      <c r="N175" s="169" t="s">
        <v>6</v>
      </c>
      <c r="P175"/>
      <c r="AN175" s="133"/>
    </row>
    <row r="176" spans="1:40" x14ac:dyDescent="0.3">
      <c r="A176" s="169" t="s">
        <v>1118</v>
      </c>
      <c r="B176" s="130" t="s">
        <v>908</v>
      </c>
      <c r="C176" s="130" t="s">
        <v>908</v>
      </c>
      <c r="D176" s="130" t="s">
        <v>908</v>
      </c>
      <c r="E176" s="130" t="s">
        <v>908</v>
      </c>
      <c r="F176" s="130" t="s">
        <v>908</v>
      </c>
      <c r="G176" s="130" t="s">
        <v>908</v>
      </c>
      <c r="H176" s="130" t="s">
        <v>908</v>
      </c>
      <c r="I176" s="130" t="s">
        <v>908</v>
      </c>
      <c r="J176" s="130" t="s">
        <v>908</v>
      </c>
      <c r="K176" s="130" t="s">
        <v>6</v>
      </c>
      <c r="L176" s="130" t="s">
        <v>6</v>
      </c>
      <c r="M176" s="130" t="s">
        <v>6</v>
      </c>
      <c r="N176" s="169" t="s">
        <v>6</v>
      </c>
      <c r="P176"/>
      <c r="AN176" s="133"/>
    </row>
    <row r="177" spans="1:40" x14ac:dyDescent="0.3">
      <c r="A177" s="169" t="s">
        <v>1127</v>
      </c>
      <c r="B177" s="130" t="s">
        <v>908</v>
      </c>
      <c r="C177" s="130" t="s">
        <v>908</v>
      </c>
      <c r="D177" s="130" t="s">
        <v>908</v>
      </c>
      <c r="E177" s="130" t="s">
        <v>908</v>
      </c>
      <c r="F177" s="130" t="s">
        <v>908</v>
      </c>
      <c r="G177" s="130" t="s">
        <v>908</v>
      </c>
      <c r="H177" s="130" t="s">
        <v>908</v>
      </c>
      <c r="I177" s="130" t="s">
        <v>908</v>
      </c>
      <c r="J177" s="130" t="s">
        <v>908</v>
      </c>
      <c r="K177" s="130" t="s">
        <v>6</v>
      </c>
      <c r="L177" s="130" t="s">
        <v>6</v>
      </c>
      <c r="M177" s="130" t="s">
        <v>6</v>
      </c>
      <c r="N177" s="169" t="s">
        <v>6</v>
      </c>
      <c r="P177"/>
      <c r="AN177" s="133"/>
    </row>
    <row r="178" spans="1:40" x14ac:dyDescent="0.3">
      <c r="A178" s="169" t="s">
        <v>1158</v>
      </c>
      <c r="B178" s="130" t="s">
        <v>908</v>
      </c>
      <c r="C178" s="130" t="s">
        <v>908</v>
      </c>
      <c r="D178" s="130" t="s">
        <v>908</v>
      </c>
      <c r="E178" s="130" t="s">
        <v>908</v>
      </c>
      <c r="F178" s="130" t="s">
        <v>908</v>
      </c>
      <c r="G178" s="130" t="s">
        <v>908</v>
      </c>
      <c r="H178" s="130" t="s">
        <v>908</v>
      </c>
      <c r="I178" s="130" t="s">
        <v>908</v>
      </c>
      <c r="J178" s="130" t="s">
        <v>908</v>
      </c>
      <c r="K178" s="130" t="s">
        <v>6</v>
      </c>
      <c r="L178" s="130" t="s">
        <v>6</v>
      </c>
      <c r="M178" s="130" t="s">
        <v>6</v>
      </c>
      <c r="N178" s="169" t="s">
        <v>6</v>
      </c>
      <c r="P178"/>
      <c r="AN178" s="133"/>
    </row>
    <row r="179" spans="1:40" x14ac:dyDescent="0.3">
      <c r="A179" s="169" t="s">
        <v>1191</v>
      </c>
      <c r="B179" s="130" t="s">
        <v>908</v>
      </c>
      <c r="C179" s="130" t="s">
        <v>908</v>
      </c>
      <c r="D179" s="130" t="s">
        <v>908</v>
      </c>
      <c r="E179" s="130" t="s">
        <v>908</v>
      </c>
      <c r="F179" s="130" t="s">
        <v>908</v>
      </c>
      <c r="G179" s="130" t="s">
        <v>908</v>
      </c>
      <c r="H179" s="130" t="s">
        <v>908</v>
      </c>
      <c r="I179" s="130" t="s">
        <v>908</v>
      </c>
      <c r="J179" s="130" t="s">
        <v>908</v>
      </c>
      <c r="K179" s="130" t="s">
        <v>6</v>
      </c>
      <c r="L179" s="130" t="s">
        <v>6</v>
      </c>
      <c r="M179" s="130" t="s">
        <v>6</v>
      </c>
      <c r="N179" s="169" t="s">
        <v>6</v>
      </c>
      <c r="P179"/>
      <c r="AN179" s="133"/>
    </row>
    <row r="180" spans="1:40" x14ac:dyDescent="0.3">
      <c r="A180" s="169" t="s">
        <v>1212</v>
      </c>
      <c r="B180" s="130" t="s">
        <v>908</v>
      </c>
      <c r="C180" s="130" t="s">
        <v>908</v>
      </c>
      <c r="D180" s="130" t="s">
        <v>908</v>
      </c>
      <c r="E180" s="130" t="s">
        <v>908</v>
      </c>
      <c r="F180" s="130" t="s">
        <v>908</v>
      </c>
      <c r="G180" s="130" t="s">
        <v>908</v>
      </c>
      <c r="H180" s="130" t="s">
        <v>908</v>
      </c>
      <c r="I180" s="130" t="s">
        <v>908</v>
      </c>
      <c r="J180" s="130" t="s">
        <v>908</v>
      </c>
      <c r="K180" s="130" t="s">
        <v>6</v>
      </c>
      <c r="L180" s="130" t="s">
        <v>6</v>
      </c>
      <c r="M180" s="130" t="s">
        <v>6</v>
      </c>
      <c r="N180" s="169" t="s">
        <v>6</v>
      </c>
      <c r="P180"/>
      <c r="AN180" s="133"/>
    </row>
    <row r="181" spans="1:40" x14ac:dyDescent="0.3">
      <c r="A181" s="169" t="s">
        <v>1248</v>
      </c>
      <c r="B181" s="130" t="s">
        <v>908</v>
      </c>
      <c r="C181" s="130" t="s">
        <v>908</v>
      </c>
      <c r="D181" s="130" t="s">
        <v>908</v>
      </c>
      <c r="E181" s="130" t="s">
        <v>908</v>
      </c>
      <c r="F181" s="130" t="s">
        <v>908</v>
      </c>
      <c r="G181" s="130" t="s">
        <v>908</v>
      </c>
      <c r="H181" s="130" t="s">
        <v>908</v>
      </c>
      <c r="I181" s="130" t="s">
        <v>908</v>
      </c>
      <c r="J181" s="130" t="s">
        <v>908</v>
      </c>
      <c r="K181" s="130" t="s">
        <v>6</v>
      </c>
      <c r="L181" s="130" t="s">
        <v>6</v>
      </c>
      <c r="M181" s="130" t="s">
        <v>6</v>
      </c>
      <c r="N181" s="169" t="s">
        <v>6</v>
      </c>
      <c r="P181"/>
      <c r="AN181" s="133"/>
    </row>
    <row r="182" spans="1:40" x14ac:dyDescent="0.3">
      <c r="A182" s="169" t="s">
        <v>1280</v>
      </c>
      <c r="B182" s="130" t="s">
        <v>908</v>
      </c>
      <c r="C182" s="130" t="s">
        <v>908</v>
      </c>
      <c r="D182" s="130" t="s">
        <v>908</v>
      </c>
      <c r="E182" s="130" t="s">
        <v>908</v>
      </c>
      <c r="F182" s="130" t="s">
        <v>908</v>
      </c>
      <c r="G182" s="130" t="s">
        <v>908</v>
      </c>
      <c r="H182" s="130" t="s">
        <v>908</v>
      </c>
      <c r="I182" s="130" t="s">
        <v>908</v>
      </c>
      <c r="J182" s="130" t="s">
        <v>908</v>
      </c>
      <c r="K182" s="130" t="s">
        <v>6</v>
      </c>
      <c r="L182" s="130" t="s">
        <v>6</v>
      </c>
      <c r="M182" s="130" t="s">
        <v>6</v>
      </c>
      <c r="N182" s="169" t="s">
        <v>6</v>
      </c>
      <c r="P182"/>
      <c r="AN182" s="133"/>
    </row>
    <row r="183" spans="1:40" x14ac:dyDescent="0.3">
      <c r="A183" s="169" t="s">
        <v>1290</v>
      </c>
      <c r="B183" s="130" t="s">
        <v>908</v>
      </c>
      <c r="C183" s="130" t="s">
        <v>908</v>
      </c>
      <c r="D183" s="130" t="s">
        <v>908</v>
      </c>
      <c r="E183" s="130" t="s">
        <v>908</v>
      </c>
      <c r="F183" s="130" t="s">
        <v>908</v>
      </c>
      <c r="G183" s="130" t="s">
        <v>908</v>
      </c>
      <c r="H183" s="130" t="s">
        <v>908</v>
      </c>
      <c r="I183" s="130" t="s">
        <v>908</v>
      </c>
      <c r="J183" s="130" t="s">
        <v>908</v>
      </c>
      <c r="K183" s="130" t="s">
        <v>6</v>
      </c>
      <c r="L183" s="130" t="s">
        <v>6</v>
      </c>
      <c r="M183" s="130" t="s">
        <v>6</v>
      </c>
      <c r="N183" s="169" t="s">
        <v>6</v>
      </c>
      <c r="P183"/>
      <c r="AN183" s="133"/>
    </row>
    <row r="184" spans="1:40" x14ac:dyDescent="0.3">
      <c r="A184" s="169" t="s">
        <v>1295</v>
      </c>
      <c r="B184" s="130" t="s">
        <v>908</v>
      </c>
      <c r="C184" s="130" t="s">
        <v>908</v>
      </c>
      <c r="D184" s="130" t="s">
        <v>908</v>
      </c>
      <c r="E184" s="130" t="s">
        <v>908</v>
      </c>
      <c r="F184" s="130" t="s">
        <v>908</v>
      </c>
      <c r="G184" s="130" t="s">
        <v>908</v>
      </c>
      <c r="H184" s="130" t="s">
        <v>908</v>
      </c>
      <c r="I184" s="130" t="s">
        <v>908</v>
      </c>
      <c r="J184" s="130" t="s">
        <v>908</v>
      </c>
      <c r="K184" s="130" t="s">
        <v>6</v>
      </c>
      <c r="L184" s="130" t="s">
        <v>6</v>
      </c>
      <c r="M184" s="130" t="s">
        <v>6</v>
      </c>
      <c r="N184" s="169" t="s">
        <v>6</v>
      </c>
      <c r="P184"/>
      <c r="AN184" s="133"/>
    </row>
    <row r="185" spans="1:40" x14ac:dyDescent="0.3">
      <c r="A185" s="169" t="s">
        <v>1327</v>
      </c>
      <c r="B185" s="130" t="s">
        <v>908</v>
      </c>
      <c r="C185" s="130" t="s">
        <v>908</v>
      </c>
      <c r="D185" s="130" t="s">
        <v>908</v>
      </c>
      <c r="E185" s="130" t="s">
        <v>908</v>
      </c>
      <c r="F185" s="130" t="s">
        <v>908</v>
      </c>
      <c r="G185" s="130" t="s">
        <v>908</v>
      </c>
      <c r="H185" s="130" t="s">
        <v>908</v>
      </c>
      <c r="I185" s="130" t="s">
        <v>908</v>
      </c>
      <c r="J185" s="130" t="s">
        <v>908</v>
      </c>
      <c r="K185" s="130" t="s">
        <v>6</v>
      </c>
      <c r="L185" s="130" t="s">
        <v>6</v>
      </c>
      <c r="M185" s="130" t="s">
        <v>6</v>
      </c>
      <c r="N185" s="169" t="s">
        <v>6</v>
      </c>
      <c r="P185"/>
      <c r="AN185" s="133"/>
    </row>
    <row r="186" spans="1:40" x14ac:dyDescent="0.3">
      <c r="A186" s="169" t="s">
        <v>1366</v>
      </c>
      <c r="B186" s="130" t="s">
        <v>908</v>
      </c>
      <c r="C186" s="130" t="s">
        <v>908</v>
      </c>
      <c r="D186" s="130" t="s">
        <v>908</v>
      </c>
      <c r="E186" s="130" t="s">
        <v>908</v>
      </c>
      <c r="F186" s="130" t="s">
        <v>908</v>
      </c>
      <c r="G186" s="130" t="s">
        <v>908</v>
      </c>
      <c r="H186" s="130" t="s">
        <v>908</v>
      </c>
      <c r="I186" s="130" t="s">
        <v>908</v>
      </c>
      <c r="J186" s="130" t="s">
        <v>908</v>
      </c>
      <c r="K186" s="130" t="s">
        <v>6</v>
      </c>
      <c r="L186" s="130" t="s">
        <v>6</v>
      </c>
      <c r="M186" s="130" t="s">
        <v>6</v>
      </c>
      <c r="N186" s="169" t="s">
        <v>6</v>
      </c>
      <c r="P186"/>
      <c r="AN186" s="133"/>
    </row>
    <row r="187" spans="1:40" x14ac:dyDescent="0.3">
      <c r="A187" s="169" t="s">
        <v>1386</v>
      </c>
      <c r="B187" s="130" t="s">
        <v>908</v>
      </c>
      <c r="C187" s="130" t="s">
        <v>908</v>
      </c>
      <c r="D187" s="130" t="s">
        <v>908</v>
      </c>
      <c r="E187" s="130" t="s">
        <v>908</v>
      </c>
      <c r="F187" s="130" t="s">
        <v>908</v>
      </c>
      <c r="G187" s="130" t="s">
        <v>908</v>
      </c>
      <c r="H187" s="130" t="s">
        <v>908</v>
      </c>
      <c r="I187" s="130" t="s">
        <v>908</v>
      </c>
      <c r="J187" s="130" t="s">
        <v>908</v>
      </c>
      <c r="K187" s="130" t="s">
        <v>6</v>
      </c>
      <c r="L187" s="130" t="s">
        <v>6</v>
      </c>
      <c r="M187" s="130" t="s">
        <v>6</v>
      </c>
      <c r="N187" s="169" t="s">
        <v>6</v>
      </c>
      <c r="P187"/>
      <c r="AN187" s="133"/>
    </row>
    <row r="188" spans="1:40" x14ac:dyDescent="0.3">
      <c r="A188" s="169" t="s">
        <v>1388</v>
      </c>
      <c r="B188" s="130" t="s">
        <v>908</v>
      </c>
      <c r="C188" s="130" t="s">
        <v>908</v>
      </c>
      <c r="D188" s="130" t="s">
        <v>908</v>
      </c>
      <c r="E188" s="130" t="s">
        <v>908</v>
      </c>
      <c r="F188" s="130" t="s">
        <v>908</v>
      </c>
      <c r="G188" s="130" t="s">
        <v>908</v>
      </c>
      <c r="H188" s="130" t="s">
        <v>908</v>
      </c>
      <c r="I188" s="130" t="s">
        <v>908</v>
      </c>
      <c r="J188" s="130" t="s">
        <v>908</v>
      </c>
      <c r="K188" s="130" t="s">
        <v>6</v>
      </c>
      <c r="L188" s="130" t="s">
        <v>6</v>
      </c>
      <c r="M188" s="130" t="s">
        <v>6</v>
      </c>
      <c r="N188" s="169" t="s">
        <v>6</v>
      </c>
      <c r="P188"/>
      <c r="AN188" s="133"/>
    </row>
    <row r="189" spans="1:40" x14ac:dyDescent="0.3">
      <c r="A189" s="169" t="s">
        <v>1411</v>
      </c>
      <c r="B189" s="130" t="s">
        <v>908</v>
      </c>
      <c r="C189" s="130" t="s">
        <v>908</v>
      </c>
      <c r="D189" s="130" t="s">
        <v>908</v>
      </c>
      <c r="E189" s="130" t="s">
        <v>908</v>
      </c>
      <c r="F189" s="130" t="s">
        <v>908</v>
      </c>
      <c r="G189" s="130" t="s">
        <v>908</v>
      </c>
      <c r="H189" s="130" t="s">
        <v>908</v>
      </c>
      <c r="I189" s="130" t="s">
        <v>908</v>
      </c>
      <c r="J189" s="130" t="s">
        <v>908</v>
      </c>
      <c r="K189" s="130" t="s">
        <v>6</v>
      </c>
      <c r="L189" s="130" t="s">
        <v>6</v>
      </c>
      <c r="M189" s="130" t="s">
        <v>6</v>
      </c>
      <c r="N189" s="169" t="s">
        <v>6</v>
      </c>
      <c r="P189"/>
      <c r="AN189" s="133"/>
    </row>
    <row r="190" spans="1:40" x14ac:dyDescent="0.3">
      <c r="A190" s="169" t="s">
        <v>1413</v>
      </c>
      <c r="B190" s="130" t="s">
        <v>908</v>
      </c>
      <c r="C190" s="130" t="s">
        <v>908</v>
      </c>
      <c r="D190" s="130" t="s">
        <v>908</v>
      </c>
      <c r="E190" s="130" t="s">
        <v>908</v>
      </c>
      <c r="F190" s="130" t="s">
        <v>908</v>
      </c>
      <c r="G190" s="130" t="s">
        <v>908</v>
      </c>
      <c r="H190" s="130" t="s">
        <v>908</v>
      </c>
      <c r="I190" s="130" t="s">
        <v>908</v>
      </c>
      <c r="J190" s="130" t="s">
        <v>908</v>
      </c>
      <c r="K190" s="130" t="s">
        <v>6</v>
      </c>
      <c r="L190" s="130" t="s">
        <v>6</v>
      </c>
      <c r="M190" s="130" t="s">
        <v>6</v>
      </c>
      <c r="N190" s="169" t="s">
        <v>6</v>
      </c>
      <c r="P190"/>
      <c r="AN190" s="133"/>
    </row>
    <row r="191" spans="1:40" x14ac:dyDescent="0.3">
      <c r="A191" s="169" t="s">
        <v>1418</v>
      </c>
      <c r="B191" s="130" t="s">
        <v>908</v>
      </c>
      <c r="C191" s="130" t="s">
        <v>908</v>
      </c>
      <c r="D191" s="130" t="s">
        <v>908</v>
      </c>
      <c r="E191" s="130" t="s">
        <v>908</v>
      </c>
      <c r="F191" s="130" t="s">
        <v>908</v>
      </c>
      <c r="G191" s="130" t="s">
        <v>908</v>
      </c>
      <c r="H191" s="130" t="s">
        <v>908</v>
      </c>
      <c r="I191" s="130" t="s">
        <v>908</v>
      </c>
      <c r="J191" s="130" t="s">
        <v>908</v>
      </c>
      <c r="K191" s="130" t="s">
        <v>6</v>
      </c>
      <c r="L191" s="130" t="s">
        <v>6</v>
      </c>
      <c r="M191" s="130" t="s">
        <v>6</v>
      </c>
      <c r="N191" s="169" t="s">
        <v>6</v>
      </c>
      <c r="P191"/>
      <c r="AN191" s="133"/>
    </row>
    <row r="192" spans="1:40" x14ac:dyDescent="0.3">
      <c r="A192" s="169" t="s">
        <v>1426</v>
      </c>
      <c r="B192" s="130" t="s">
        <v>908</v>
      </c>
      <c r="C192" s="130" t="s">
        <v>908</v>
      </c>
      <c r="D192" s="130" t="s">
        <v>908</v>
      </c>
      <c r="E192" s="130" t="s">
        <v>908</v>
      </c>
      <c r="F192" s="130" t="s">
        <v>908</v>
      </c>
      <c r="G192" s="130" t="s">
        <v>908</v>
      </c>
      <c r="H192" s="130" t="s">
        <v>908</v>
      </c>
      <c r="I192" s="130" t="s">
        <v>908</v>
      </c>
      <c r="J192" s="130" t="s">
        <v>908</v>
      </c>
      <c r="K192" s="130" t="s">
        <v>6</v>
      </c>
      <c r="L192" s="130" t="s">
        <v>6</v>
      </c>
      <c r="M192" s="130" t="s">
        <v>6</v>
      </c>
      <c r="N192" s="169" t="s">
        <v>6</v>
      </c>
      <c r="P192"/>
      <c r="AN192" s="133"/>
    </row>
    <row r="193" spans="1:40" x14ac:dyDescent="0.3">
      <c r="A193" s="169" t="s">
        <v>1431</v>
      </c>
      <c r="B193" s="130" t="s">
        <v>908</v>
      </c>
      <c r="C193" s="130" t="s">
        <v>908</v>
      </c>
      <c r="D193" s="130" t="s">
        <v>908</v>
      </c>
      <c r="E193" s="130" t="s">
        <v>908</v>
      </c>
      <c r="F193" s="130" t="s">
        <v>908</v>
      </c>
      <c r="G193" s="130" t="s">
        <v>908</v>
      </c>
      <c r="H193" s="130" t="s">
        <v>908</v>
      </c>
      <c r="I193" s="130" t="s">
        <v>908</v>
      </c>
      <c r="J193" s="130" t="s">
        <v>908</v>
      </c>
      <c r="K193" s="130" t="s">
        <v>6</v>
      </c>
      <c r="L193" s="130" t="s">
        <v>6</v>
      </c>
      <c r="M193" s="130" t="s">
        <v>6</v>
      </c>
      <c r="N193" s="169" t="s">
        <v>6</v>
      </c>
      <c r="P193"/>
      <c r="AN193" s="133"/>
    </row>
    <row r="194" spans="1:40" x14ac:dyDescent="0.3">
      <c r="A194" s="169" t="s">
        <v>1432</v>
      </c>
      <c r="B194" s="130" t="s">
        <v>908</v>
      </c>
      <c r="C194" s="130" t="s">
        <v>908</v>
      </c>
      <c r="D194" s="130" t="s">
        <v>908</v>
      </c>
      <c r="E194" s="130" t="s">
        <v>908</v>
      </c>
      <c r="F194" s="130" t="s">
        <v>908</v>
      </c>
      <c r="G194" s="130" t="s">
        <v>908</v>
      </c>
      <c r="H194" s="130" t="s">
        <v>908</v>
      </c>
      <c r="I194" s="130" t="s">
        <v>908</v>
      </c>
      <c r="J194" s="130" t="s">
        <v>908</v>
      </c>
      <c r="K194" s="130" t="s">
        <v>6</v>
      </c>
      <c r="L194" s="130" t="s">
        <v>6</v>
      </c>
      <c r="M194" s="130" t="s">
        <v>6</v>
      </c>
      <c r="N194" s="169" t="s">
        <v>6</v>
      </c>
      <c r="P194"/>
      <c r="AN194" s="133"/>
    </row>
    <row r="195" spans="1:40" x14ac:dyDescent="0.3">
      <c r="A195" s="169" t="s">
        <v>1436</v>
      </c>
      <c r="B195" s="130" t="s">
        <v>908</v>
      </c>
      <c r="C195" s="130" t="s">
        <v>908</v>
      </c>
      <c r="D195" s="130" t="s">
        <v>908</v>
      </c>
      <c r="E195" s="130" t="s">
        <v>908</v>
      </c>
      <c r="F195" s="130" t="s">
        <v>908</v>
      </c>
      <c r="G195" s="130" t="s">
        <v>908</v>
      </c>
      <c r="H195" s="130" t="s">
        <v>908</v>
      </c>
      <c r="I195" s="130" t="s">
        <v>908</v>
      </c>
      <c r="J195" s="130" t="s">
        <v>908</v>
      </c>
      <c r="K195" s="130" t="s">
        <v>6</v>
      </c>
      <c r="L195" s="130" t="s">
        <v>6</v>
      </c>
      <c r="M195" s="130" t="s">
        <v>6</v>
      </c>
      <c r="N195" s="169" t="s">
        <v>6</v>
      </c>
      <c r="P195"/>
      <c r="AN195" s="133"/>
    </row>
    <row r="196" spans="1:40" x14ac:dyDescent="0.3">
      <c r="A196" s="169" t="s">
        <v>1450</v>
      </c>
      <c r="B196" s="130" t="s">
        <v>908</v>
      </c>
      <c r="C196" s="130" t="s">
        <v>908</v>
      </c>
      <c r="D196" s="130" t="s">
        <v>908</v>
      </c>
      <c r="E196" s="130" t="s">
        <v>908</v>
      </c>
      <c r="F196" s="130" t="s">
        <v>908</v>
      </c>
      <c r="G196" s="130" t="s">
        <v>908</v>
      </c>
      <c r="H196" s="130" t="s">
        <v>908</v>
      </c>
      <c r="I196" s="130" t="s">
        <v>908</v>
      </c>
      <c r="J196" s="130" t="s">
        <v>908</v>
      </c>
      <c r="K196" s="130" t="s">
        <v>6</v>
      </c>
      <c r="L196" s="130" t="s">
        <v>6</v>
      </c>
      <c r="M196" s="130" t="s">
        <v>6</v>
      </c>
      <c r="N196" s="169" t="s">
        <v>6</v>
      </c>
      <c r="P196"/>
      <c r="AN196" s="133"/>
    </row>
    <row r="197" spans="1:40" x14ac:dyDescent="0.3">
      <c r="A197" s="169" t="s">
        <v>1458</v>
      </c>
      <c r="B197" s="130" t="s">
        <v>908</v>
      </c>
      <c r="C197" s="130" t="s">
        <v>908</v>
      </c>
      <c r="D197" s="130" t="s">
        <v>908</v>
      </c>
      <c r="E197" s="130" t="s">
        <v>908</v>
      </c>
      <c r="F197" s="130" t="s">
        <v>908</v>
      </c>
      <c r="G197" s="130" t="s">
        <v>908</v>
      </c>
      <c r="H197" s="130" t="s">
        <v>908</v>
      </c>
      <c r="I197" s="130" t="s">
        <v>908</v>
      </c>
      <c r="J197" s="130" t="s">
        <v>908</v>
      </c>
      <c r="K197" s="130" t="s">
        <v>6</v>
      </c>
      <c r="L197" s="130" t="s">
        <v>6</v>
      </c>
      <c r="M197" s="130" t="s">
        <v>6</v>
      </c>
      <c r="N197" s="169" t="s">
        <v>6</v>
      </c>
      <c r="P197"/>
      <c r="AN197" s="133"/>
    </row>
    <row r="198" spans="1:40" x14ac:dyDescent="0.3">
      <c r="A198" s="169" t="s">
        <v>1459</v>
      </c>
      <c r="B198" s="130" t="s">
        <v>908</v>
      </c>
      <c r="C198" s="130" t="s">
        <v>908</v>
      </c>
      <c r="D198" s="130" t="s">
        <v>908</v>
      </c>
      <c r="E198" s="130" t="s">
        <v>908</v>
      </c>
      <c r="F198" s="130" t="s">
        <v>908</v>
      </c>
      <c r="G198" s="130" t="s">
        <v>908</v>
      </c>
      <c r="H198" s="130" t="s">
        <v>908</v>
      </c>
      <c r="I198" s="130" t="s">
        <v>908</v>
      </c>
      <c r="J198" s="130" t="s">
        <v>908</v>
      </c>
      <c r="K198" s="130" t="s">
        <v>6</v>
      </c>
      <c r="L198" s="130" t="s">
        <v>6</v>
      </c>
      <c r="M198" s="130" t="s">
        <v>6</v>
      </c>
      <c r="N198" s="169" t="s">
        <v>6</v>
      </c>
      <c r="P198"/>
      <c r="AN198" s="133"/>
    </row>
    <row r="199" spans="1:40" x14ac:dyDescent="0.3">
      <c r="A199" s="169" t="s">
        <v>1498</v>
      </c>
      <c r="B199" s="130" t="s">
        <v>908</v>
      </c>
      <c r="C199" s="130" t="s">
        <v>908</v>
      </c>
      <c r="D199" s="130" t="s">
        <v>908</v>
      </c>
      <c r="E199" s="130" t="s">
        <v>908</v>
      </c>
      <c r="F199" s="130" t="s">
        <v>908</v>
      </c>
      <c r="G199" s="130" t="s">
        <v>908</v>
      </c>
      <c r="H199" s="130" t="s">
        <v>908</v>
      </c>
      <c r="I199" s="130" t="s">
        <v>908</v>
      </c>
      <c r="J199" s="130" t="s">
        <v>908</v>
      </c>
      <c r="K199" s="130" t="s">
        <v>6</v>
      </c>
      <c r="L199" s="130" t="s">
        <v>6</v>
      </c>
      <c r="M199" s="130" t="s">
        <v>6</v>
      </c>
      <c r="N199" s="169" t="s">
        <v>6</v>
      </c>
      <c r="P199"/>
      <c r="AN199" s="133"/>
    </row>
    <row r="200" spans="1:40" x14ac:dyDescent="0.3">
      <c r="A200" s="169" t="s">
        <v>1500</v>
      </c>
      <c r="B200" s="130" t="s">
        <v>908</v>
      </c>
      <c r="C200" s="130" t="s">
        <v>908</v>
      </c>
      <c r="D200" s="130" t="s">
        <v>908</v>
      </c>
      <c r="E200" s="130" t="s">
        <v>908</v>
      </c>
      <c r="F200" s="130" t="s">
        <v>908</v>
      </c>
      <c r="G200" s="130" t="s">
        <v>908</v>
      </c>
      <c r="H200" s="130" t="s">
        <v>908</v>
      </c>
      <c r="I200" s="130" t="s">
        <v>908</v>
      </c>
      <c r="J200" s="130" t="s">
        <v>908</v>
      </c>
      <c r="K200" s="130" t="s">
        <v>6</v>
      </c>
      <c r="L200" s="130" t="s">
        <v>6</v>
      </c>
      <c r="M200" s="130" t="s">
        <v>6</v>
      </c>
      <c r="N200" s="169" t="s">
        <v>6</v>
      </c>
      <c r="P200"/>
      <c r="AN200" s="133"/>
    </row>
    <row r="201" spans="1:40" x14ac:dyDescent="0.3">
      <c r="A201" s="169" t="s">
        <v>1504</v>
      </c>
      <c r="B201" s="130" t="s">
        <v>908</v>
      </c>
      <c r="C201" s="130" t="s">
        <v>908</v>
      </c>
      <c r="D201" s="130" t="s">
        <v>908</v>
      </c>
      <c r="E201" s="130" t="s">
        <v>908</v>
      </c>
      <c r="F201" s="130" t="s">
        <v>908</v>
      </c>
      <c r="G201" s="130" t="s">
        <v>908</v>
      </c>
      <c r="H201" s="130" t="s">
        <v>908</v>
      </c>
      <c r="I201" s="130" t="s">
        <v>908</v>
      </c>
      <c r="J201" s="130" t="s">
        <v>908</v>
      </c>
      <c r="K201" s="130" t="s">
        <v>6</v>
      </c>
      <c r="L201" s="130" t="s">
        <v>6</v>
      </c>
      <c r="M201" s="130" t="s">
        <v>6</v>
      </c>
      <c r="N201" s="169" t="s">
        <v>6</v>
      </c>
      <c r="P201"/>
      <c r="AN201" s="133"/>
    </row>
    <row r="202" spans="1:40" x14ac:dyDescent="0.3">
      <c r="A202" s="169" t="s">
        <v>292</v>
      </c>
      <c r="B202" s="130" t="s">
        <v>908</v>
      </c>
      <c r="C202" s="130" t="s">
        <v>1259</v>
      </c>
      <c r="D202" s="130" t="s">
        <v>2729</v>
      </c>
      <c r="E202" s="130" t="s">
        <v>3152</v>
      </c>
      <c r="F202" s="130" t="s">
        <v>3153</v>
      </c>
      <c r="G202" s="130" t="s">
        <v>1488</v>
      </c>
      <c r="H202" s="130" t="s">
        <v>2798</v>
      </c>
      <c r="I202" s="130" t="s">
        <v>3153</v>
      </c>
      <c r="J202" s="130" t="s">
        <v>908</v>
      </c>
      <c r="K202" s="130" t="s">
        <v>1350</v>
      </c>
      <c r="L202" s="130" t="s">
        <v>1145</v>
      </c>
      <c r="M202" s="130" t="s">
        <v>2111</v>
      </c>
      <c r="N202" s="169" t="s">
        <v>2215</v>
      </c>
      <c r="O202" s="133">
        <v>11.35</v>
      </c>
      <c r="P202"/>
      <c r="AN202" s="133"/>
    </row>
    <row r="203" spans="1:40" x14ac:dyDescent="0.3">
      <c r="A203" s="169" t="s">
        <v>291</v>
      </c>
      <c r="B203" s="130" t="s">
        <v>908</v>
      </c>
      <c r="C203" s="130" t="s">
        <v>1489</v>
      </c>
      <c r="D203" s="130" t="s">
        <v>1709</v>
      </c>
      <c r="E203" s="130" t="s">
        <v>1490</v>
      </c>
      <c r="F203" s="130" t="s">
        <v>908</v>
      </c>
      <c r="G203" s="130" t="s">
        <v>1491</v>
      </c>
      <c r="H203" s="130" t="s">
        <v>1491</v>
      </c>
      <c r="I203" s="130" t="s">
        <v>1640</v>
      </c>
      <c r="J203" s="130" t="s">
        <v>908</v>
      </c>
      <c r="K203" s="130" t="s">
        <v>908</v>
      </c>
      <c r="L203" s="130" t="s">
        <v>908</v>
      </c>
      <c r="M203" s="130" t="s">
        <v>908</v>
      </c>
      <c r="N203" s="169" t="s">
        <v>908</v>
      </c>
      <c r="P203"/>
      <c r="AN203" s="133"/>
    </row>
    <row r="204" spans="1:40" x14ac:dyDescent="0.3">
      <c r="A204" s="169" t="s">
        <v>290</v>
      </c>
      <c r="B204" s="130" t="s">
        <v>908</v>
      </c>
      <c r="C204" s="130" t="s">
        <v>1453</v>
      </c>
      <c r="D204" s="130" t="s">
        <v>1374</v>
      </c>
      <c r="E204" s="130" t="s">
        <v>1364</v>
      </c>
      <c r="F204" s="130" t="s">
        <v>2183</v>
      </c>
      <c r="G204" s="130" t="s">
        <v>1454</v>
      </c>
      <c r="H204" s="130" t="s">
        <v>1225</v>
      </c>
      <c r="I204" s="130" t="s">
        <v>2183</v>
      </c>
      <c r="J204" s="130" t="s">
        <v>908</v>
      </c>
      <c r="K204" s="130" t="s">
        <v>908</v>
      </c>
      <c r="L204" s="130" t="s">
        <v>908</v>
      </c>
      <c r="M204" s="130" t="s">
        <v>908</v>
      </c>
      <c r="N204" s="169" t="s">
        <v>908</v>
      </c>
      <c r="O204" s="133">
        <v>18</v>
      </c>
      <c r="P204"/>
      <c r="AN204" s="133"/>
    </row>
    <row r="205" spans="1:40" x14ac:dyDescent="0.3">
      <c r="A205" s="169" t="s">
        <v>285</v>
      </c>
      <c r="B205" s="130" t="s">
        <v>908</v>
      </c>
      <c r="C205" s="130" t="s">
        <v>1502</v>
      </c>
      <c r="D205" s="130" t="s">
        <v>1716</v>
      </c>
      <c r="E205" s="130" t="s">
        <v>2818</v>
      </c>
      <c r="F205" s="130" t="s">
        <v>1213</v>
      </c>
      <c r="G205" s="130" t="s">
        <v>1310</v>
      </c>
      <c r="H205" s="130" t="s">
        <v>2819</v>
      </c>
      <c r="I205" s="130" t="s">
        <v>1213</v>
      </c>
      <c r="J205" s="130" t="s">
        <v>908</v>
      </c>
      <c r="K205" s="130" t="s">
        <v>908</v>
      </c>
      <c r="L205" s="130" t="s">
        <v>1145</v>
      </c>
      <c r="M205" s="130" t="s">
        <v>908</v>
      </c>
      <c r="N205" s="169" t="s">
        <v>2222</v>
      </c>
      <c r="P205"/>
      <c r="AN205" s="133"/>
    </row>
    <row r="206" spans="1:40" x14ac:dyDescent="0.3">
      <c r="A206" s="169" t="s">
        <v>281</v>
      </c>
      <c r="B206" s="130" t="s">
        <v>908</v>
      </c>
      <c r="C206" s="130" t="s">
        <v>1187</v>
      </c>
      <c r="D206" s="130" t="s">
        <v>2478</v>
      </c>
      <c r="E206" s="130" t="s">
        <v>2478</v>
      </c>
      <c r="F206" s="130" t="s">
        <v>2207</v>
      </c>
      <c r="G206" s="130" t="s">
        <v>1188</v>
      </c>
      <c r="H206" s="130" t="s">
        <v>2479</v>
      </c>
      <c r="I206" s="130" t="s">
        <v>2207</v>
      </c>
      <c r="J206" s="130" t="s">
        <v>908</v>
      </c>
      <c r="K206" s="130" t="s">
        <v>908</v>
      </c>
      <c r="L206" s="130" t="s">
        <v>908</v>
      </c>
      <c r="M206" s="130" t="s">
        <v>908</v>
      </c>
      <c r="N206" s="169" t="s">
        <v>908</v>
      </c>
      <c r="P206"/>
      <c r="AN206" s="133"/>
    </row>
    <row r="207" spans="1:40" x14ac:dyDescent="0.3">
      <c r="A207" s="169" t="s">
        <v>280</v>
      </c>
      <c r="B207" s="130" t="s">
        <v>908</v>
      </c>
      <c r="C207" s="130" t="s">
        <v>1493</v>
      </c>
      <c r="D207" s="130" t="s">
        <v>2254</v>
      </c>
      <c r="E207" s="130" t="s">
        <v>3154</v>
      </c>
      <c r="F207" s="130" t="s">
        <v>3155</v>
      </c>
      <c r="G207" s="130" t="s">
        <v>1494</v>
      </c>
      <c r="H207" s="130" t="s">
        <v>1438</v>
      </c>
      <c r="I207" s="130" t="s">
        <v>3155</v>
      </c>
      <c r="J207" s="130" t="s">
        <v>908</v>
      </c>
      <c r="K207" s="130" t="s">
        <v>2146</v>
      </c>
      <c r="L207" s="130" t="s">
        <v>1141</v>
      </c>
      <c r="M207" s="130" t="s">
        <v>1131</v>
      </c>
      <c r="N207" s="169" t="s">
        <v>922</v>
      </c>
      <c r="P207"/>
      <c r="AN207" s="133"/>
    </row>
    <row r="208" spans="1:40" x14ac:dyDescent="0.3">
      <c r="A208" s="169" t="s">
        <v>279</v>
      </c>
      <c r="B208" s="130" t="s">
        <v>908</v>
      </c>
      <c r="C208" s="130" t="s">
        <v>908</v>
      </c>
      <c r="D208" s="130" t="s">
        <v>908</v>
      </c>
      <c r="E208" s="130" t="s">
        <v>2715</v>
      </c>
      <c r="F208" s="130" t="s">
        <v>908</v>
      </c>
      <c r="G208" s="130" t="s">
        <v>908</v>
      </c>
      <c r="H208" s="130" t="s">
        <v>908</v>
      </c>
      <c r="I208" s="130" t="s">
        <v>908</v>
      </c>
      <c r="J208" s="130" t="s">
        <v>908</v>
      </c>
      <c r="K208" s="130" t="s">
        <v>3021</v>
      </c>
      <c r="L208" s="130" t="s">
        <v>2083</v>
      </c>
      <c r="M208" s="130" t="s">
        <v>1112</v>
      </c>
      <c r="N208" s="169" t="s">
        <v>3115</v>
      </c>
      <c r="P208"/>
      <c r="AN208" s="133"/>
    </row>
    <row r="209" spans="1:40" x14ac:dyDescent="0.3">
      <c r="A209" s="169" t="s">
        <v>278</v>
      </c>
      <c r="B209" s="130" t="s">
        <v>908</v>
      </c>
      <c r="C209" s="130" t="s">
        <v>1656</v>
      </c>
      <c r="D209" s="130" t="s">
        <v>2127</v>
      </c>
      <c r="E209" s="130" t="s">
        <v>2684</v>
      </c>
      <c r="F209" s="130" t="s">
        <v>2765</v>
      </c>
      <c r="G209" s="130" t="s">
        <v>1467</v>
      </c>
      <c r="H209" s="130" t="s">
        <v>2240</v>
      </c>
      <c r="I209" s="130" t="s">
        <v>2765</v>
      </c>
      <c r="J209" s="130" t="s">
        <v>908</v>
      </c>
      <c r="K209" s="130" t="s">
        <v>908</v>
      </c>
      <c r="L209" s="130" t="s">
        <v>908</v>
      </c>
      <c r="M209" s="130" t="s">
        <v>908</v>
      </c>
      <c r="N209" s="169" t="s">
        <v>908</v>
      </c>
      <c r="P209"/>
      <c r="AN209" s="133"/>
    </row>
    <row r="210" spans="1:40" x14ac:dyDescent="0.3">
      <c r="A210" s="169" t="s">
        <v>267</v>
      </c>
      <c r="B210" s="130" t="s">
        <v>908</v>
      </c>
      <c r="C210" s="130" t="s">
        <v>1455</v>
      </c>
      <c r="D210" s="130" t="s">
        <v>1403</v>
      </c>
      <c r="E210" s="130" t="s">
        <v>2762</v>
      </c>
      <c r="F210" s="130" t="s">
        <v>2763</v>
      </c>
      <c r="G210" s="130" t="s">
        <v>1456</v>
      </c>
      <c r="H210" s="130" t="s">
        <v>2478</v>
      </c>
      <c r="I210" s="130" t="s">
        <v>2763</v>
      </c>
      <c r="J210" s="130" t="s">
        <v>908</v>
      </c>
      <c r="K210" s="130" t="s">
        <v>908</v>
      </c>
      <c r="L210" s="130" t="s">
        <v>908</v>
      </c>
      <c r="M210" s="130" t="s">
        <v>908</v>
      </c>
      <c r="N210" s="169" t="s">
        <v>908</v>
      </c>
      <c r="P210"/>
      <c r="AN210" s="133"/>
    </row>
    <row r="211" spans="1:40" x14ac:dyDescent="0.3">
      <c r="A211" s="169" t="s">
        <v>266</v>
      </c>
      <c r="B211" s="130" t="s">
        <v>908</v>
      </c>
      <c r="C211" s="130" t="s">
        <v>908</v>
      </c>
      <c r="D211" s="130" t="s">
        <v>908</v>
      </c>
      <c r="E211" s="130" t="s">
        <v>2599</v>
      </c>
      <c r="F211" s="130" t="s">
        <v>2600</v>
      </c>
      <c r="G211" s="130" t="s">
        <v>908</v>
      </c>
      <c r="H211" s="130" t="s">
        <v>908</v>
      </c>
      <c r="I211" s="130" t="s">
        <v>2600</v>
      </c>
      <c r="J211" s="130" t="s">
        <v>908</v>
      </c>
      <c r="K211" s="130" t="s">
        <v>908</v>
      </c>
      <c r="L211" s="130" t="s">
        <v>908</v>
      </c>
      <c r="M211" s="130" t="s">
        <v>908</v>
      </c>
      <c r="N211" s="169" t="s">
        <v>908</v>
      </c>
      <c r="P211"/>
      <c r="AN211" s="133"/>
    </row>
    <row r="212" spans="1:40" x14ac:dyDescent="0.3">
      <c r="A212" s="169" t="s">
        <v>265</v>
      </c>
      <c r="B212" s="130" t="s">
        <v>908</v>
      </c>
      <c r="C212" s="130" t="s">
        <v>908</v>
      </c>
      <c r="D212" s="130" t="s">
        <v>1412</v>
      </c>
      <c r="E212" s="130" t="s">
        <v>2720</v>
      </c>
      <c r="F212" s="130" t="s">
        <v>2721</v>
      </c>
      <c r="G212" s="130" t="s">
        <v>908</v>
      </c>
      <c r="H212" s="130" t="s">
        <v>1237</v>
      </c>
      <c r="I212" s="130" t="s">
        <v>2721</v>
      </c>
      <c r="J212" s="130" t="s">
        <v>908</v>
      </c>
      <c r="K212" s="130" t="s">
        <v>908</v>
      </c>
      <c r="L212" s="130" t="s">
        <v>908</v>
      </c>
      <c r="M212" s="130" t="s">
        <v>908</v>
      </c>
      <c r="N212" s="169" t="s">
        <v>908</v>
      </c>
      <c r="P212"/>
      <c r="AN212" s="133"/>
    </row>
    <row r="213" spans="1:40" x14ac:dyDescent="0.3">
      <c r="A213" s="169" t="s">
        <v>1678</v>
      </c>
      <c r="B213" s="130" t="s">
        <v>908</v>
      </c>
      <c r="C213" s="130" t="s">
        <v>908</v>
      </c>
      <c r="D213" s="130" t="s">
        <v>2148</v>
      </c>
      <c r="E213" s="130" t="s">
        <v>2662</v>
      </c>
      <c r="F213" s="130" t="s">
        <v>2149</v>
      </c>
      <c r="G213" s="130" t="s">
        <v>908</v>
      </c>
      <c r="H213" s="130" t="s">
        <v>2149</v>
      </c>
      <c r="I213" s="130" t="s">
        <v>2149</v>
      </c>
      <c r="J213" s="130" t="s">
        <v>908</v>
      </c>
      <c r="K213" s="130" t="s">
        <v>3080</v>
      </c>
      <c r="L213" s="130" t="s">
        <v>1708</v>
      </c>
      <c r="M213" s="130" t="s">
        <v>1161</v>
      </c>
      <c r="N213" s="169" t="s">
        <v>3081</v>
      </c>
      <c r="P213"/>
      <c r="AN213" s="133"/>
    </row>
    <row r="214" spans="1:40" x14ac:dyDescent="0.3">
      <c r="A214" s="169" t="s">
        <v>258</v>
      </c>
      <c r="B214" s="130" t="s">
        <v>908</v>
      </c>
      <c r="C214" s="130" t="s">
        <v>1495</v>
      </c>
      <c r="D214" s="130" t="s">
        <v>2800</v>
      </c>
      <c r="E214" s="130" t="s">
        <v>2801</v>
      </c>
      <c r="F214" s="130" t="s">
        <v>2803</v>
      </c>
      <c r="G214" s="130" t="s">
        <v>1496</v>
      </c>
      <c r="H214" s="130" t="s">
        <v>2802</v>
      </c>
      <c r="I214" s="130" t="s">
        <v>2803</v>
      </c>
      <c r="J214" s="130" t="s">
        <v>908</v>
      </c>
      <c r="K214" s="130" t="s">
        <v>3148</v>
      </c>
      <c r="L214" s="130" t="s">
        <v>1129</v>
      </c>
      <c r="M214" s="130" t="s">
        <v>1211</v>
      </c>
      <c r="N214" s="169" t="s">
        <v>1523</v>
      </c>
      <c r="P214"/>
      <c r="AN214" s="133"/>
    </row>
    <row r="215" spans="1:40" x14ac:dyDescent="0.3">
      <c r="A215" s="169" t="s">
        <v>253</v>
      </c>
      <c r="B215" s="130" t="s">
        <v>908</v>
      </c>
      <c r="C215" s="130" t="s">
        <v>1667</v>
      </c>
      <c r="D215" s="130" t="s">
        <v>2574</v>
      </c>
      <c r="E215" s="130" t="s">
        <v>2575</v>
      </c>
      <c r="F215" s="130" t="s">
        <v>2576</v>
      </c>
      <c r="G215" s="130" t="s">
        <v>1668</v>
      </c>
      <c r="H215" s="130" t="s">
        <v>2205</v>
      </c>
      <c r="I215" s="130" t="s">
        <v>2576</v>
      </c>
      <c r="J215" s="130" t="s">
        <v>908</v>
      </c>
      <c r="K215" s="130" t="s">
        <v>3033</v>
      </c>
      <c r="L215" s="130" t="s">
        <v>1254</v>
      </c>
      <c r="M215" s="130" t="s">
        <v>1125</v>
      </c>
      <c r="N215" s="169" t="s">
        <v>3034</v>
      </c>
      <c r="P215"/>
      <c r="AN215" s="133"/>
    </row>
    <row r="216" spans="1:40" x14ac:dyDescent="0.3">
      <c r="A216" s="169" t="s">
        <v>251</v>
      </c>
      <c r="B216" s="130" t="s">
        <v>908</v>
      </c>
      <c r="C216" s="130" t="s">
        <v>1114</v>
      </c>
      <c r="D216" s="130" t="s">
        <v>1114</v>
      </c>
      <c r="E216" s="130" t="s">
        <v>908</v>
      </c>
      <c r="F216" s="130" t="s">
        <v>908</v>
      </c>
      <c r="G216" s="130" t="s">
        <v>908</v>
      </c>
      <c r="H216" s="130" t="s">
        <v>908</v>
      </c>
      <c r="I216" s="130" t="s">
        <v>908</v>
      </c>
      <c r="J216" s="130" t="s">
        <v>908</v>
      </c>
      <c r="K216" s="130" t="s">
        <v>908</v>
      </c>
      <c r="L216" s="130" t="s">
        <v>908</v>
      </c>
      <c r="M216" s="130" t="s">
        <v>908</v>
      </c>
      <c r="N216" s="169" t="s">
        <v>908</v>
      </c>
      <c r="P216"/>
      <c r="AN216" s="133"/>
    </row>
    <row r="217" spans="1:40" x14ac:dyDescent="0.3">
      <c r="A217" s="169" t="s">
        <v>246</v>
      </c>
      <c r="B217" s="130" t="s">
        <v>908</v>
      </c>
      <c r="C217" s="130" t="s">
        <v>1271</v>
      </c>
      <c r="D217" s="130" t="s">
        <v>2206</v>
      </c>
      <c r="E217" s="130" t="s">
        <v>2578</v>
      </c>
      <c r="F217" s="130" t="s">
        <v>2579</v>
      </c>
      <c r="G217" s="130" t="s">
        <v>1272</v>
      </c>
      <c r="H217" s="130" t="s">
        <v>2207</v>
      </c>
      <c r="I217" s="130" t="s">
        <v>2579</v>
      </c>
      <c r="J217" s="130" t="s">
        <v>908</v>
      </c>
      <c r="K217" s="130" t="s">
        <v>908</v>
      </c>
      <c r="L217" s="130" t="s">
        <v>908</v>
      </c>
      <c r="M217" s="130" t="s">
        <v>908</v>
      </c>
      <c r="N217" s="169" t="s">
        <v>908</v>
      </c>
      <c r="P217"/>
      <c r="AN217" s="133"/>
    </row>
    <row r="218" spans="1:40" x14ac:dyDescent="0.3">
      <c r="A218" s="169" t="s">
        <v>243</v>
      </c>
      <c r="B218" s="130" t="s">
        <v>908</v>
      </c>
      <c r="C218" s="130" t="s">
        <v>1526</v>
      </c>
      <c r="D218" s="130" t="s">
        <v>2413</v>
      </c>
      <c r="E218" s="130" t="s">
        <v>2414</v>
      </c>
      <c r="F218" s="130" t="s">
        <v>2416</v>
      </c>
      <c r="G218" s="130" t="s">
        <v>1132</v>
      </c>
      <c r="H218" s="130" t="s">
        <v>2415</v>
      </c>
      <c r="I218" s="130" t="s">
        <v>2416</v>
      </c>
      <c r="J218" s="130" t="s">
        <v>908</v>
      </c>
      <c r="K218" s="130" t="s">
        <v>908</v>
      </c>
      <c r="L218" s="130" t="s">
        <v>908</v>
      </c>
      <c r="M218" s="130" t="s">
        <v>908</v>
      </c>
      <c r="N218" s="169" t="s">
        <v>908</v>
      </c>
      <c r="P218"/>
      <c r="AN218" s="133"/>
    </row>
    <row r="219" spans="1:40" x14ac:dyDescent="0.3">
      <c r="A219" s="169" t="s">
        <v>242</v>
      </c>
      <c r="B219" s="130" t="s">
        <v>908</v>
      </c>
      <c r="C219" s="130" t="s">
        <v>1138</v>
      </c>
      <c r="D219" s="130" t="s">
        <v>1138</v>
      </c>
      <c r="E219" s="130" t="s">
        <v>2420</v>
      </c>
      <c r="F219" s="130" t="s">
        <v>2421</v>
      </c>
      <c r="G219" s="130" t="s">
        <v>1139</v>
      </c>
      <c r="H219" s="130" t="s">
        <v>2182</v>
      </c>
      <c r="I219" s="130" t="s">
        <v>2421</v>
      </c>
      <c r="J219" s="130" t="s">
        <v>908</v>
      </c>
      <c r="K219" s="130" t="s">
        <v>908</v>
      </c>
      <c r="L219" s="130" t="s">
        <v>908</v>
      </c>
      <c r="M219" s="130" t="s">
        <v>908</v>
      </c>
      <c r="N219" s="169" t="s">
        <v>908</v>
      </c>
      <c r="O219" s="133">
        <v>2.86</v>
      </c>
      <c r="P219"/>
      <c r="AN219" s="133"/>
    </row>
    <row r="220" spans="1:40" x14ac:dyDescent="0.3">
      <c r="A220" s="169" t="s">
        <v>240</v>
      </c>
      <c r="B220" s="130" t="s">
        <v>908</v>
      </c>
      <c r="C220" s="130" t="s">
        <v>908</v>
      </c>
      <c r="D220" s="130" t="s">
        <v>908</v>
      </c>
      <c r="E220" s="130" t="s">
        <v>2722</v>
      </c>
      <c r="F220" s="130" t="s">
        <v>908</v>
      </c>
      <c r="G220" s="130" t="s">
        <v>908</v>
      </c>
      <c r="H220" s="130" t="s">
        <v>908</v>
      </c>
      <c r="I220" s="130" t="s">
        <v>2723</v>
      </c>
      <c r="J220" s="130" t="s">
        <v>908</v>
      </c>
      <c r="K220" s="130" t="s">
        <v>908</v>
      </c>
      <c r="L220" s="130" t="s">
        <v>908</v>
      </c>
      <c r="M220" s="130" t="s">
        <v>908</v>
      </c>
      <c r="N220" s="169" t="s">
        <v>908</v>
      </c>
      <c r="P220"/>
      <c r="AN220" s="133"/>
    </row>
    <row r="221" spans="1:40" x14ac:dyDescent="0.3">
      <c r="A221" s="169" t="s">
        <v>238</v>
      </c>
      <c r="B221" s="130" t="s">
        <v>908</v>
      </c>
      <c r="C221" s="130" t="s">
        <v>1233</v>
      </c>
      <c r="D221" s="130" t="s">
        <v>1172</v>
      </c>
      <c r="E221" s="130" t="s">
        <v>2507</v>
      </c>
      <c r="F221" s="130" t="s">
        <v>1685</v>
      </c>
      <c r="G221" s="130" t="s">
        <v>1651</v>
      </c>
      <c r="H221" s="130" t="s">
        <v>2508</v>
      </c>
      <c r="I221" s="130" t="s">
        <v>1234</v>
      </c>
      <c r="J221" s="130" t="s">
        <v>908</v>
      </c>
      <c r="K221" s="130" t="s">
        <v>2808</v>
      </c>
      <c r="L221" s="130" t="s">
        <v>1254</v>
      </c>
      <c r="M221" s="130" t="s">
        <v>1205</v>
      </c>
      <c r="N221" s="169" t="s">
        <v>3004</v>
      </c>
      <c r="P221"/>
      <c r="AN221" s="133"/>
    </row>
    <row r="222" spans="1:40" x14ac:dyDescent="0.3">
      <c r="A222" s="169" t="s">
        <v>237</v>
      </c>
      <c r="B222" s="130" t="s">
        <v>908</v>
      </c>
      <c r="C222" s="130" t="s">
        <v>1694</v>
      </c>
      <c r="D222" s="130" t="s">
        <v>2233</v>
      </c>
      <c r="E222" s="130" t="s">
        <v>2744</v>
      </c>
      <c r="F222" s="130" t="s">
        <v>2745</v>
      </c>
      <c r="G222" s="130" t="s">
        <v>1695</v>
      </c>
      <c r="H222" s="130" t="s">
        <v>2355</v>
      </c>
      <c r="I222" s="130" t="s">
        <v>2745</v>
      </c>
      <c r="J222" s="130" t="s">
        <v>908</v>
      </c>
      <c r="K222" s="130" t="s">
        <v>908</v>
      </c>
      <c r="L222" s="130" t="s">
        <v>908</v>
      </c>
      <c r="M222" s="130" t="s">
        <v>908</v>
      </c>
      <c r="N222" s="169" t="s">
        <v>908</v>
      </c>
      <c r="P222"/>
      <c r="AN222" s="133"/>
    </row>
    <row r="223" spans="1:40" x14ac:dyDescent="0.3">
      <c r="A223" s="169" t="s">
        <v>233</v>
      </c>
      <c r="B223" s="130" t="s">
        <v>908</v>
      </c>
      <c r="C223" s="130" t="s">
        <v>1238</v>
      </c>
      <c r="D223" s="130" t="s">
        <v>908</v>
      </c>
      <c r="E223" s="130" t="s">
        <v>908</v>
      </c>
      <c r="F223" s="130" t="s">
        <v>908</v>
      </c>
      <c r="G223" s="130" t="s">
        <v>908</v>
      </c>
      <c r="H223" s="130" t="s">
        <v>908</v>
      </c>
      <c r="I223" s="130" t="s">
        <v>908</v>
      </c>
      <c r="J223" s="130" t="s">
        <v>908</v>
      </c>
      <c r="K223" s="130" t="s">
        <v>908</v>
      </c>
      <c r="L223" s="130" t="s">
        <v>908</v>
      </c>
      <c r="M223" s="130" t="s">
        <v>908</v>
      </c>
      <c r="N223" s="169" t="s">
        <v>908</v>
      </c>
      <c r="P223"/>
      <c r="AN223" s="133"/>
    </row>
    <row r="224" spans="1:40" x14ac:dyDescent="0.3">
      <c r="A224" s="169" t="s">
        <v>231</v>
      </c>
      <c r="B224" s="130" t="s">
        <v>908</v>
      </c>
      <c r="C224" s="130" t="s">
        <v>908</v>
      </c>
      <c r="D224" s="130" t="s">
        <v>1454</v>
      </c>
      <c r="E224" s="130" t="s">
        <v>2663</v>
      </c>
      <c r="F224" s="130" t="s">
        <v>1175</v>
      </c>
      <c r="G224" s="130" t="s">
        <v>908</v>
      </c>
      <c r="H224" s="130" t="s">
        <v>1121</v>
      </c>
      <c r="I224" s="130" t="s">
        <v>1175</v>
      </c>
      <c r="J224" s="130" t="s">
        <v>908</v>
      </c>
      <c r="K224" s="130" t="s">
        <v>908</v>
      </c>
      <c r="L224" s="130" t="s">
        <v>908</v>
      </c>
      <c r="M224" s="130" t="s">
        <v>908</v>
      </c>
      <c r="N224" s="169" t="s">
        <v>908</v>
      </c>
      <c r="P224"/>
      <c r="AN224" s="133"/>
    </row>
    <row r="225" spans="1:40" x14ac:dyDescent="0.3">
      <c r="A225" s="169" t="s">
        <v>229</v>
      </c>
      <c r="B225" s="130" t="s">
        <v>908</v>
      </c>
      <c r="C225" s="130" t="s">
        <v>908</v>
      </c>
      <c r="D225" s="130" t="s">
        <v>2128</v>
      </c>
      <c r="E225" s="130" t="s">
        <v>908</v>
      </c>
      <c r="F225" s="130" t="s">
        <v>908</v>
      </c>
      <c r="G225" s="130" t="s">
        <v>908</v>
      </c>
      <c r="H225" s="130" t="s">
        <v>2208</v>
      </c>
      <c r="I225" s="130" t="s">
        <v>908</v>
      </c>
      <c r="J225" s="130" t="s">
        <v>908</v>
      </c>
      <c r="K225" s="130" t="s">
        <v>908</v>
      </c>
      <c r="L225" s="130" t="s">
        <v>908</v>
      </c>
      <c r="M225" s="130" t="s">
        <v>908</v>
      </c>
      <c r="N225" s="169" t="s">
        <v>908</v>
      </c>
      <c r="P225"/>
      <c r="AN225" s="133"/>
    </row>
    <row r="226" spans="1:40" x14ac:dyDescent="0.3">
      <c r="A226" s="169" t="s">
        <v>226</v>
      </c>
      <c r="B226" s="130" t="s">
        <v>908</v>
      </c>
      <c r="C226" s="130" t="s">
        <v>1287</v>
      </c>
      <c r="D226" s="130" t="s">
        <v>1464</v>
      </c>
      <c r="E226" s="130" t="s">
        <v>2601</v>
      </c>
      <c r="F226" s="130" t="s">
        <v>2602</v>
      </c>
      <c r="G226" s="130" t="s">
        <v>1289</v>
      </c>
      <c r="H226" s="130" t="s">
        <v>1270</v>
      </c>
      <c r="I226" s="130" t="s">
        <v>2602</v>
      </c>
      <c r="J226" s="130" t="s">
        <v>908</v>
      </c>
      <c r="K226" s="130" t="s">
        <v>908</v>
      </c>
      <c r="L226" s="130" t="s">
        <v>908</v>
      </c>
      <c r="M226" s="130" t="s">
        <v>908</v>
      </c>
      <c r="N226" s="169" t="s">
        <v>908</v>
      </c>
      <c r="P226"/>
      <c r="AN226" s="133"/>
    </row>
    <row r="227" spans="1:40" x14ac:dyDescent="0.3">
      <c r="A227" s="169" t="s">
        <v>222</v>
      </c>
      <c r="B227" s="130" t="s">
        <v>908</v>
      </c>
      <c r="C227" s="130" t="s">
        <v>1687</v>
      </c>
      <c r="D227" s="130" t="s">
        <v>1328</v>
      </c>
      <c r="E227" s="130" t="s">
        <v>2716</v>
      </c>
      <c r="F227" s="130" t="s">
        <v>2133</v>
      </c>
      <c r="G227" s="130" t="s">
        <v>1688</v>
      </c>
      <c r="H227" s="130" t="s">
        <v>2349</v>
      </c>
      <c r="I227" s="130" t="s">
        <v>2133</v>
      </c>
      <c r="J227" s="130" t="s">
        <v>908</v>
      </c>
      <c r="K227" s="130" t="s">
        <v>3116</v>
      </c>
      <c r="L227" s="130" t="s">
        <v>2108</v>
      </c>
      <c r="M227" s="130" t="s">
        <v>1184</v>
      </c>
      <c r="N227" s="169" t="s">
        <v>2558</v>
      </c>
      <c r="P227"/>
      <c r="AN227" s="133"/>
    </row>
    <row r="228" spans="1:40" x14ac:dyDescent="0.3">
      <c r="A228" s="169" t="s">
        <v>221</v>
      </c>
      <c r="B228" s="130" t="s">
        <v>908</v>
      </c>
      <c r="C228" s="130" t="s">
        <v>1239</v>
      </c>
      <c r="D228" s="130" t="s">
        <v>1229</v>
      </c>
      <c r="E228" s="130" t="s">
        <v>1229</v>
      </c>
      <c r="F228" s="130" t="s">
        <v>908</v>
      </c>
      <c r="G228" s="130" t="s">
        <v>908</v>
      </c>
      <c r="H228" s="130" t="s">
        <v>908</v>
      </c>
      <c r="I228" s="130" t="s">
        <v>908</v>
      </c>
      <c r="J228" s="130" t="s">
        <v>908</v>
      </c>
      <c r="K228" s="130" t="s">
        <v>908</v>
      </c>
      <c r="L228" s="130" t="s">
        <v>908</v>
      </c>
      <c r="M228" s="130" t="s">
        <v>908</v>
      </c>
      <c r="N228" s="169" t="s">
        <v>908</v>
      </c>
      <c r="P228"/>
      <c r="AN228" s="133"/>
    </row>
    <row r="229" spans="1:40" x14ac:dyDescent="0.3">
      <c r="A229" s="169" t="s">
        <v>216</v>
      </c>
      <c r="B229" s="130" t="s">
        <v>908</v>
      </c>
      <c r="C229" s="130" t="s">
        <v>1644</v>
      </c>
      <c r="D229" s="130" t="s">
        <v>1208</v>
      </c>
      <c r="E229" s="130" t="s">
        <v>2491</v>
      </c>
      <c r="F229" s="130" t="s">
        <v>2492</v>
      </c>
      <c r="G229" s="130" t="s">
        <v>1204</v>
      </c>
      <c r="H229" s="130" t="s">
        <v>1204</v>
      </c>
      <c r="I229" s="130" t="s">
        <v>2492</v>
      </c>
      <c r="J229" s="130" t="s">
        <v>908</v>
      </c>
      <c r="K229" s="130" t="s">
        <v>908</v>
      </c>
      <c r="L229" s="130" t="s">
        <v>908</v>
      </c>
      <c r="M229" s="130" t="s">
        <v>908</v>
      </c>
      <c r="N229" s="169" t="s">
        <v>908</v>
      </c>
      <c r="P229"/>
      <c r="AN229" s="133"/>
    </row>
    <row r="230" spans="1:40" x14ac:dyDescent="0.3">
      <c r="A230" s="169" t="s">
        <v>213</v>
      </c>
      <c r="B230" s="130" t="s">
        <v>908</v>
      </c>
      <c r="C230" s="130" t="s">
        <v>1153</v>
      </c>
      <c r="D230" s="130" t="s">
        <v>2188</v>
      </c>
      <c r="E230" s="130" t="s">
        <v>2432</v>
      </c>
      <c r="F230" s="130" t="s">
        <v>2433</v>
      </c>
      <c r="G230" s="130" t="s">
        <v>1154</v>
      </c>
      <c r="H230" s="130" t="s">
        <v>2189</v>
      </c>
      <c r="I230" s="130" t="s">
        <v>2433</v>
      </c>
      <c r="J230" s="130" t="s">
        <v>908</v>
      </c>
      <c r="K230" s="130" t="s">
        <v>908</v>
      </c>
      <c r="L230" s="130" t="s">
        <v>908</v>
      </c>
      <c r="M230" s="130" t="s">
        <v>908</v>
      </c>
      <c r="N230" s="169" t="s">
        <v>908</v>
      </c>
      <c r="P230"/>
      <c r="AN230" s="133"/>
    </row>
    <row r="231" spans="1:40" x14ac:dyDescent="0.3">
      <c r="A231" s="169" t="s">
        <v>206</v>
      </c>
      <c r="B231" s="130" t="s">
        <v>908</v>
      </c>
      <c r="C231" s="130" t="s">
        <v>908</v>
      </c>
      <c r="D231" s="130" t="s">
        <v>1221</v>
      </c>
      <c r="E231" s="130" t="s">
        <v>1383</v>
      </c>
      <c r="F231" s="130" t="s">
        <v>1316</v>
      </c>
      <c r="G231" s="130" t="s">
        <v>908</v>
      </c>
      <c r="H231" s="130" t="s">
        <v>2082</v>
      </c>
      <c r="I231" s="130" t="s">
        <v>1316</v>
      </c>
      <c r="J231" s="130" t="s">
        <v>908</v>
      </c>
      <c r="K231" s="130" t="s">
        <v>908</v>
      </c>
      <c r="L231" s="130" t="s">
        <v>908</v>
      </c>
      <c r="M231" s="130" t="s">
        <v>908</v>
      </c>
      <c r="N231" s="169" t="s">
        <v>908</v>
      </c>
      <c r="P231"/>
      <c r="AN231" s="133"/>
    </row>
    <row r="232" spans="1:40" x14ac:dyDescent="0.3">
      <c r="A232" s="169" t="s">
        <v>1518</v>
      </c>
      <c r="B232" s="130" t="s">
        <v>908</v>
      </c>
      <c r="C232" s="130" t="s">
        <v>1484</v>
      </c>
      <c r="D232" s="130" t="s">
        <v>2366</v>
      </c>
      <c r="E232" s="130" t="s">
        <v>2852</v>
      </c>
      <c r="F232" s="130" t="s">
        <v>2853</v>
      </c>
      <c r="G232" s="130" t="s">
        <v>1519</v>
      </c>
      <c r="H232" s="130" t="s">
        <v>908</v>
      </c>
      <c r="I232" s="130" t="s">
        <v>2853</v>
      </c>
      <c r="J232" s="130" t="s">
        <v>908</v>
      </c>
      <c r="K232" s="130" t="s">
        <v>908</v>
      </c>
      <c r="L232" s="130" t="s">
        <v>908</v>
      </c>
      <c r="M232" s="130" t="s">
        <v>908</v>
      </c>
      <c r="N232" s="169" t="s">
        <v>908</v>
      </c>
      <c r="P232"/>
      <c r="AN232" s="133"/>
    </row>
    <row r="233" spans="1:40" x14ac:dyDescent="0.3">
      <c r="A233" s="169" t="s">
        <v>205</v>
      </c>
      <c r="B233" s="130" t="s">
        <v>908</v>
      </c>
      <c r="C233" s="130" t="s">
        <v>1357</v>
      </c>
      <c r="D233" s="130" t="s">
        <v>2664</v>
      </c>
      <c r="E233" s="130" t="s">
        <v>2665</v>
      </c>
      <c r="F233" s="130" t="s">
        <v>3082</v>
      </c>
      <c r="G233" s="130" t="s">
        <v>1358</v>
      </c>
      <c r="H233" s="130" t="s">
        <v>1541</v>
      </c>
      <c r="I233" s="130" t="s">
        <v>2471</v>
      </c>
      <c r="J233" s="130" t="s">
        <v>908</v>
      </c>
      <c r="K233" s="130" t="s">
        <v>3083</v>
      </c>
      <c r="L233" s="130" t="s">
        <v>1231</v>
      </c>
      <c r="M233" s="130" t="s">
        <v>1126</v>
      </c>
      <c r="N233" s="169" t="s">
        <v>2894</v>
      </c>
      <c r="P233"/>
      <c r="AN233" s="133"/>
    </row>
    <row r="234" spans="1:40" x14ac:dyDescent="0.3">
      <c r="A234" s="169" t="s">
        <v>200</v>
      </c>
      <c r="B234" s="130" t="s">
        <v>908</v>
      </c>
      <c r="C234" s="130" t="s">
        <v>1520</v>
      </c>
      <c r="D234" s="130" t="s">
        <v>2367</v>
      </c>
      <c r="E234" s="130" t="s">
        <v>908</v>
      </c>
      <c r="F234" s="130" t="s">
        <v>908</v>
      </c>
      <c r="G234" s="130" t="s">
        <v>908</v>
      </c>
      <c r="H234" s="130" t="s">
        <v>908</v>
      </c>
      <c r="I234" s="130" t="s">
        <v>908</v>
      </c>
      <c r="J234" s="130" t="s">
        <v>908</v>
      </c>
      <c r="K234" s="130" t="s">
        <v>908</v>
      </c>
      <c r="L234" s="130" t="s">
        <v>908</v>
      </c>
      <c r="M234" s="130" t="s">
        <v>908</v>
      </c>
      <c r="N234" s="169" t="s">
        <v>908</v>
      </c>
      <c r="P234"/>
      <c r="AN234" s="133"/>
    </row>
    <row r="235" spans="1:40" x14ac:dyDescent="0.3">
      <c r="A235" s="169" t="s">
        <v>197</v>
      </c>
      <c r="B235" s="130" t="s">
        <v>908</v>
      </c>
      <c r="C235" s="130" t="s">
        <v>1325</v>
      </c>
      <c r="D235" s="130" t="s">
        <v>2628</v>
      </c>
      <c r="E235" s="130" t="s">
        <v>2629</v>
      </c>
      <c r="F235" s="130" t="s">
        <v>3065</v>
      </c>
      <c r="G235" s="130" t="s">
        <v>1541</v>
      </c>
      <c r="H235" s="130" t="s">
        <v>2630</v>
      </c>
      <c r="I235" s="130" t="s">
        <v>2631</v>
      </c>
      <c r="J235" s="130" t="s">
        <v>908</v>
      </c>
      <c r="K235" s="130" t="s">
        <v>3066</v>
      </c>
      <c r="L235" s="130" t="s">
        <v>1177</v>
      </c>
      <c r="M235" s="130" t="s">
        <v>2109</v>
      </c>
      <c r="N235" s="169" t="s">
        <v>2198</v>
      </c>
      <c r="P235"/>
      <c r="AN235" s="133"/>
    </row>
    <row r="236" spans="1:40" x14ac:dyDescent="0.3">
      <c r="A236" s="169" t="s">
        <v>196</v>
      </c>
      <c r="B236" s="130" t="s">
        <v>908</v>
      </c>
      <c r="C236" s="130" t="s">
        <v>1405</v>
      </c>
      <c r="D236" s="130" t="s">
        <v>2350</v>
      </c>
      <c r="E236" s="130" t="s">
        <v>1421</v>
      </c>
      <c r="F236" s="130" t="s">
        <v>2717</v>
      </c>
      <c r="G236" s="130" t="s">
        <v>1407</v>
      </c>
      <c r="H236" s="130" t="s">
        <v>1406</v>
      </c>
      <c r="I236" s="130" t="s">
        <v>2717</v>
      </c>
      <c r="J236" s="130" t="s">
        <v>908</v>
      </c>
      <c r="K236" s="130" t="s">
        <v>908</v>
      </c>
      <c r="L236" s="130" t="s">
        <v>908</v>
      </c>
      <c r="M236" s="130" t="s">
        <v>908</v>
      </c>
      <c r="N236" s="169" t="s">
        <v>908</v>
      </c>
      <c r="P236"/>
      <c r="AN236" s="133"/>
    </row>
    <row r="237" spans="1:40" x14ac:dyDescent="0.3">
      <c r="A237" s="169" t="s">
        <v>194</v>
      </c>
      <c r="B237" s="130" t="s">
        <v>908</v>
      </c>
      <c r="C237" s="130" t="s">
        <v>1373</v>
      </c>
      <c r="D237" s="130" t="s">
        <v>1228</v>
      </c>
      <c r="E237" s="130" t="s">
        <v>2692</v>
      </c>
      <c r="F237" s="130" t="s">
        <v>2693</v>
      </c>
      <c r="G237" s="130" t="s">
        <v>1297</v>
      </c>
      <c r="H237" s="130" t="s">
        <v>2191</v>
      </c>
      <c r="I237" s="130" t="s">
        <v>2693</v>
      </c>
      <c r="J237" s="130" t="s">
        <v>908</v>
      </c>
      <c r="K237" s="130" t="s">
        <v>3096</v>
      </c>
      <c r="L237" s="130" t="s">
        <v>1126</v>
      </c>
      <c r="M237" s="130" t="s">
        <v>1125</v>
      </c>
      <c r="N237" s="169" t="s">
        <v>3097</v>
      </c>
      <c r="P237"/>
      <c r="AN237" s="133"/>
    </row>
    <row r="238" spans="1:40" x14ac:dyDescent="0.3">
      <c r="A238" s="169" t="s">
        <v>189</v>
      </c>
      <c r="B238" s="130" t="s">
        <v>908</v>
      </c>
      <c r="C238" s="130" t="s">
        <v>1318</v>
      </c>
      <c r="D238" s="130" t="s">
        <v>1415</v>
      </c>
      <c r="E238" s="130" t="s">
        <v>1416</v>
      </c>
      <c r="F238" s="130" t="s">
        <v>908</v>
      </c>
      <c r="G238" s="130" t="s">
        <v>908</v>
      </c>
      <c r="H238" s="130" t="s">
        <v>908</v>
      </c>
      <c r="I238" s="130" t="s">
        <v>908</v>
      </c>
      <c r="J238" s="130" t="s">
        <v>908</v>
      </c>
      <c r="K238" s="130" t="s">
        <v>908</v>
      </c>
      <c r="L238" s="130" t="s">
        <v>908</v>
      </c>
      <c r="M238" s="130" t="s">
        <v>908</v>
      </c>
      <c r="N238" s="169" t="s">
        <v>908</v>
      </c>
      <c r="P238"/>
      <c r="AN238" s="133"/>
    </row>
    <row r="239" spans="1:40" x14ac:dyDescent="0.3">
      <c r="A239" s="169" t="s">
        <v>857</v>
      </c>
      <c r="B239" s="130" t="s">
        <v>908</v>
      </c>
      <c r="C239" s="130" t="s">
        <v>1542</v>
      </c>
      <c r="D239" s="130" t="s">
        <v>2632</v>
      </c>
      <c r="E239" s="130" t="s">
        <v>2633</v>
      </c>
      <c r="F239" s="130" t="s">
        <v>2635</v>
      </c>
      <c r="G239" s="130" t="s">
        <v>1543</v>
      </c>
      <c r="H239" s="130" t="s">
        <v>2634</v>
      </c>
      <c r="I239" s="130" t="s">
        <v>2635</v>
      </c>
      <c r="J239" s="130" t="s">
        <v>908</v>
      </c>
      <c r="K239" s="130" t="s">
        <v>908</v>
      </c>
      <c r="L239" s="130" t="s">
        <v>908</v>
      </c>
      <c r="M239" s="130" t="s">
        <v>908</v>
      </c>
      <c r="N239" s="169" t="s">
        <v>908</v>
      </c>
      <c r="P239"/>
      <c r="AN239" s="133"/>
    </row>
    <row r="240" spans="1:40" x14ac:dyDescent="0.3">
      <c r="A240" s="169" t="s">
        <v>186</v>
      </c>
      <c r="B240" s="130" t="s">
        <v>908</v>
      </c>
      <c r="C240" s="130" t="s">
        <v>1156</v>
      </c>
      <c r="D240" s="130" t="s">
        <v>2434</v>
      </c>
      <c r="E240" s="130" t="s">
        <v>2435</v>
      </c>
      <c r="F240" s="130" t="s">
        <v>2976</v>
      </c>
      <c r="G240" s="130" t="s">
        <v>1152</v>
      </c>
      <c r="H240" s="130" t="s">
        <v>1152</v>
      </c>
      <c r="I240" s="130" t="s">
        <v>2976</v>
      </c>
      <c r="J240" s="130" t="s">
        <v>908</v>
      </c>
      <c r="K240" s="130" t="s">
        <v>2977</v>
      </c>
      <c r="L240" s="130" t="s">
        <v>1161</v>
      </c>
      <c r="M240" s="130" t="s">
        <v>2111</v>
      </c>
      <c r="N240" s="169" t="s">
        <v>2978</v>
      </c>
      <c r="O240" s="133">
        <v>5</v>
      </c>
      <c r="P240"/>
      <c r="AN240" s="133"/>
    </row>
    <row r="241" spans="1:40" x14ac:dyDescent="0.3">
      <c r="A241" s="169" t="s">
        <v>184</v>
      </c>
      <c r="B241" s="130" t="s">
        <v>908</v>
      </c>
      <c r="C241" s="130" t="s">
        <v>1326</v>
      </c>
      <c r="D241" s="130" t="s">
        <v>908</v>
      </c>
      <c r="E241" s="130" t="s">
        <v>908</v>
      </c>
      <c r="F241" s="130" t="s">
        <v>908</v>
      </c>
      <c r="G241" s="130" t="s">
        <v>908</v>
      </c>
      <c r="H241" s="130" t="s">
        <v>908</v>
      </c>
      <c r="I241" s="130" t="s">
        <v>908</v>
      </c>
      <c r="J241" s="130" t="s">
        <v>908</v>
      </c>
      <c r="K241" s="130" t="s">
        <v>908</v>
      </c>
      <c r="L241" s="130" t="s">
        <v>908</v>
      </c>
      <c r="M241" s="130" t="s">
        <v>908</v>
      </c>
      <c r="N241" s="169" t="s">
        <v>908</v>
      </c>
      <c r="P241"/>
      <c r="AN241" s="133"/>
    </row>
    <row r="242" spans="1:40" x14ac:dyDescent="0.3">
      <c r="A242" s="169" t="s">
        <v>183</v>
      </c>
      <c r="B242" s="130" t="s">
        <v>908</v>
      </c>
      <c r="C242" s="130" t="s">
        <v>1293</v>
      </c>
      <c r="D242" s="130" t="s">
        <v>1415</v>
      </c>
      <c r="E242" s="130" t="s">
        <v>2666</v>
      </c>
      <c r="F242" s="130" t="s">
        <v>3084</v>
      </c>
      <c r="G242" s="130" t="s">
        <v>1360</v>
      </c>
      <c r="H242" s="130" t="s">
        <v>1232</v>
      </c>
      <c r="I242" s="130" t="s">
        <v>1121</v>
      </c>
      <c r="J242" s="130" t="s">
        <v>908</v>
      </c>
      <c r="K242" s="130" t="s">
        <v>908</v>
      </c>
      <c r="L242" s="130" t="s">
        <v>908</v>
      </c>
      <c r="M242" s="130" t="s">
        <v>908</v>
      </c>
      <c r="N242" s="169" t="s">
        <v>908</v>
      </c>
      <c r="P242"/>
      <c r="AN242" s="133"/>
    </row>
    <row r="243" spans="1:40" x14ac:dyDescent="0.3">
      <c r="A243" s="169" t="s">
        <v>175</v>
      </c>
      <c r="B243" s="130" t="s">
        <v>908</v>
      </c>
      <c r="C243" s="130" t="s">
        <v>1712</v>
      </c>
      <c r="D243" s="130" t="s">
        <v>2255</v>
      </c>
      <c r="E243" s="130" t="s">
        <v>2810</v>
      </c>
      <c r="F243" s="130" t="s">
        <v>1111</v>
      </c>
      <c r="G243" s="130" t="s">
        <v>1499</v>
      </c>
      <c r="H243" s="130" t="s">
        <v>2256</v>
      </c>
      <c r="I243" s="130" t="s">
        <v>1111</v>
      </c>
      <c r="J243" s="130" t="s">
        <v>908</v>
      </c>
      <c r="K243" s="130" t="s">
        <v>908</v>
      </c>
      <c r="L243" s="130" t="s">
        <v>908</v>
      </c>
      <c r="M243" s="130" t="s">
        <v>908</v>
      </c>
      <c r="N243" s="169" t="s">
        <v>908</v>
      </c>
      <c r="P243"/>
      <c r="AN243" s="133"/>
    </row>
    <row r="244" spans="1:40" x14ac:dyDescent="0.3">
      <c r="A244" s="169" t="s">
        <v>166</v>
      </c>
      <c r="B244" s="130" t="s">
        <v>908</v>
      </c>
      <c r="C244" s="130" t="s">
        <v>1206</v>
      </c>
      <c r="D244" s="130" t="s">
        <v>1362</v>
      </c>
      <c r="E244" s="130" t="s">
        <v>2493</v>
      </c>
      <c r="F244" s="130" t="s">
        <v>1252</v>
      </c>
      <c r="G244" s="130" t="s">
        <v>1207</v>
      </c>
      <c r="H244" s="130" t="s">
        <v>2494</v>
      </c>
      <c r="I244" s="130" t="s">
        <v>1252</v>
      </c>
      <c r="J244" s="130" t="s">
        <v>908</v>
      </c>
      <c r="K244" s="130" t="s">
        <v>908</v>
      </c>
      <c r="L244" s="130" t="s">
        <v>908</v>
      </c>
      <c r="M244" s="130" t="s">
        <v>908</v>
      </c>
      <c r="N244" s="169" t="s">
        <v>908</v>
      </c>
      <c r="P244"/>
      <c r="AN244" s="133"/>
    </row>
    <row r="245" spans="1:40" x14ac:dyDescent="0.3">
      <c r="A245" s="169" t="s">
        <v>164</v>
      </c>
      <c r="B245" s="130" t="s">
        <v>908</v>
      </c>
      <c r="C245" s="130" t="s">
        <v>1669</v>
      </c>
      <c r="D245" s="130" t="s">
        <v>2580</v>
      </c>
      <c r="E245" s="130" t="s">
        <v>2581</v>
      </c>
      <c r="F245" s="130" t="s">
        <v>2583</v>
      </c>
      <c r="G245" s="130" t="s">
        <v>1670</v>
      </c>
      <c r="H245" s="130" t="s">
        <v>2582</v>
      </c>
      <c r="I245" s="130" t="s">
        <v>2583</v>
      </c>
      <c r="J245" s="130" t="s">
        <v>908</v>
      </c>
      <c r="K245" s="130" t="s">
        <v>2250</v>
      </c>
      <c r="L245" s="130" t="s">
        <v>1110</v>
      </c>
      <c r="M245" s="130" t="s">
        <v>1332</v>
      </c>
      <c r="N245" s="169" t="s">
        <v>3035</v>
      </c>
      <c r="P245"/>
      <c r="AN245" s="133"/>
    </row>
    <row r="246" spans="1:40" x14ac:dyDescent="0.3">
      <c r="A246" s="169" t="s">
        <v>158</v>
      </c>
      <c r="B246" s="130" t="s">
        <v>908</v>
      </c>
      <c r="C246" s="130" t="s">
        <v>1209</v>
      </c>
      <c r="D246" s="130" t="s">
        <v>2495</v>
      </c>
      <c r="E246" s="130" t="s">
        <v>2496</v>
      </c>
      <c r="F246" s="130" t="s">
        <v>2498</v>
      </c>
      <c r="G246" s="130" t="s">
        <v>1210</v>
      </c>
      <c r="H246" s="130" t="s">
        <v>2497</v>
      </c>
      <c r="I246" s="130" t="s">
        <v>2498</v>
      </c>
      <c r="J246" s="130" t="s">
        <v>908</v>
      </c>
      <c r="K246" s="130" t="s">
        <v>2977</v>
      </c>
      <c r="L246" s="130" t="s">
        <v>1145</v>
      </c>
      <c r="M246" s="130" t="s">
        <v>1150</v>
      </c>
      <c r="N246" s="169" t="s">
        <v>3000</v>
      </c>
      <c r="P246"/>
      <c r="AN246" s="133"/>
    </row>
    <row r="247" spans="1:40" x14ac:dyDescent="0.3">
      <c r="A247" s="169" t="s">
        <v>157</v>
      </c>
      <c r="B247" s="130" t="s">
        <v>908</v>
      </c>
      <c r="C247" s="130" t="s">
        <v>1274</v>
      </c>
      <c r="D247" s="130" t="s">
        <v>1273</v>
      </c>
      <c r="E247" s="130" t="s">
        <v>1334</v>
      </c>
      <c r="F247" s="130" t="s">
        <v>2586</v>
      </c>
      <c r="G247" s="130" t="s">
        <v>1275</v>
      </c>
      <c r="H247" s="130" t="s">
        <v>2120</v>
      </c>
      <c r="I247" s="130" t="s">
        <v>2586</v>
      </c>
      <c r="J247" s="130" t="s">
        <v>908</v>
      </c>
      <c r="K247" s="130" t="s">
        <v>908</v>
      </c>
      <c r="L247" s="130" t="s">
        <v>908</v>
      </c>
      <c r="M247" s="130" t="s">
        <v>908</v>
      </c>
      <c r="N247" s="169" t="s">
        <v>908</v>
      </c>
      <c r="P247"/>
      <c r="AN247" s="133"/>
    </row>
    <row r="248" spans="1:40" x14ac:dyDescent="0.3">
      <c r="A248" s="169" t="s">
        <v>152</v>
      </c>
      <c r="B248" s="130" t="s">
        <v>908</v>
      </c>
      <c r="C248" s="130" t="s">
        <v>1137</v>
      </c>
      <c r="D248" s="130" t="s">
        <v>1188</v>
      </c>
      <c r="E248" s="130" t="s">
        <v>3117</v>
      </c>
      <c r="F248" s="130" t="s">
        <v>2776</v>
      </c>
      <c r="G248" s="130" t="s">
        <v>1417</v>
      </c>
      <c r="H248" s="130" t="s">
        <v>1285</v>
      </c>
      <c r="I248" s="130" t="s">
        <v>2776</v>
      </c>
      <c r="J248" s="130" t="s">
        <v>908</v>
      </c>
      <c r="K248" s="130" t="s">
        <v>3118</v>
      </c>
      <c r="L248" s="130" t="s">
        <v>2239</v>
      </c>
      <c r="M248" s="130" t="s">
        <v>1133</v>
      </c>
      <c r="N248" s="169" t="s">
        <v>3119</v>
      </c>
      <c r="O248" s="133">
        <v>4.3</v>
      </c>
      <c r="P248"/>
      <c r="AN248" s="133"/>
    </row>
    <row r="249" spans="1:40" x14ac:dyDescent="0.3">
      <c r="A249" s="169" t="s">
        <v>1103</v>
      </c>
      <c r="B249" s="130" t="s">
        <v>908</v>
      </c>
      <c r="C249" s="130" t="s">
        <v>1408</v>
      </c>
      <c r="D249" s="130" t="s">
        <v>2228</v>
      </c>
      <c r="E249" s="130" t="s">
        <v>2718</v>
      </c>
      <c r="F249" s="130" t="s">
        <v>2719</v>
      </c>
      <c r="G249" s="130" t="s">
        <v>1410</v>
      </c>
      <c r="H249" s="130" t="s">
        <v>2229</v>
      </c>
      <c r="I249" s="130" t="s">
        <v>2719</v>
      </c>
      <c r="J249" s="130" t="s">
        <v>908</v>
      </c>
      <c r="K249" s="130" t="s">
        <v>908</v>
      </c>
      <c r="L249" s="130" t="s">
        <v>1190</v>
      </c>
      <c r="M249" s="130" t="s">
        <v>1149</v>
      </c>
      <c r="N249" s="169" t="s">
        <v>2391</v>
      </c>
      <c r="P249"/>
      <c r="AN249" s="133"/>
    </row>
    <row r="250" spans="1:40" x14ac:dyDescent="0.3">
      <c r="A250" s="169" t="s">
        <v>144</v>
      </c>
      <c r="B250" s="130" t="s">
        <v>908</v>
      </c>
      <c r="C250" s="130" t="s">
        <v>1276</v>
      </c>
      <c r="D250" s="130" t="s">
        <v>1244</v>
      </c>
      <c r="E250" s="130" t="s">
        <v>1286</v>
      </c>
      <c r="F250" s="130" t="s">
        <v>2195</v>
      </c>
      <c r="G250" s="130" t="s">
        <v>1277</v>
      </c>
      <c r="H250" s="130" t="s">
        <v>2587</v>
      </c>
      <c r="I250" s="130" t="s">
        <v>2195</v>
      </c>
      <c r="J250" s="130" t="s">
        <v>908</v>
      </c>
      <c r="K250" s="130" t="s">
        <v>2239</v>
      </c>
      <c r="L250" s="130" t="s">
        <v>1125</v>
      </c>
      <c r="M250" s="130" t="s">
        <v>1332</v>
      </c>
      <c r="N250" s="169" t="s">
        <v>2384</v>
      </c>
      <c r="P250"/>
      <c r="AN250" s="133"/>
    </row>
    <row r="251" spans="1:40" x14ac:dyDescent="0.3">
      <c r="A251" s="169" t="s">
        <v>141</v>
      </c>
      <c r="B251" s="130" t="s">
        <v>908</v>
      </c>
      <c r="C251" s="130" t="s">
        <v>908</v>
      </c>
      <c r="D251" s="130" t="s">
        <v>908</v>
      </c>
      <c r="E251" s="130" t="s">
        <v>1387</v>
      </c>
      <c r="F251" s="130" t="s">
        <v>908</v>
      </c>
      <c r="G251" s="130" t="s">
        <v>908</v>
      </c>
      <c r="H251" s="130" t="s">
        <v>908</v>
      </c>
      <c r="I251" s="130" t="s">
        <v>908</v>
      </c>
      <c r="J251" s="130" t="s">
        <v>908</v>
      </c>
      <c r="K251" s="130" t="s">
        <v>908</v>
      </c>
      <c r="L251" s="130" t="s">
        <v>908</v>
      </c>
      <c r="M251" s="130" t="s">
        <v>908</v>
      </c>
      <c r="N251" s="169" t="s">
        <v>908</v>
      </c>
      <c r="O251" s="133">
        <v>2.1</v>
      </c>
      <c r="P251"/>
      <c r="AN251" s="133"/>
    </row>
    <row r="252" spans="1:40" x14ac:dyDescent="0.3">
      <c r="A252" s="169" t="s">
        <v>138</v>
      </c>
      <c r="B252" s="130" t="s">
        <v>908</v>
      </c>
      <c r="C252" s="130" t="s">
        <v>1521</v>
      </c>
      <c r="D252" s="130" t="s">
        <v>2368</v>
      </c>
      <c r="E252" s="130" t="s">
        <v>2854</v>
      </c>
      <c r="F252" s="130" t="s">
        <v>2614</v>
      </c>
      <c r="G252" s="130" t="s">
        <v>1492</v>
      </c>
      <c r="H252" s="130" t="s">
        <v>2369</v>
      </c>
      <c r="I252" s="130" t="s">
        <v>2855</v>
      </c>
      <c r="J252" s="130" t="s">
        <v>908</v>
      </c>
      <c r="K252" s="130" t="s">
        <v>3148</v>
      </c>
      <c r="L252" s="130" t="s">
        <v>1110</v>
      </c>
      <c r="M252" s="130" t="s">
        <v>1532</v>
      </c>
      <c r="N252" s="169" t="s">
        <v>2469</v>
      </c>
      <c r="P252"/>
      <c r="AN252" s="133"/>
    </row>
    <row r="253" spans="1:40" x14ac:dyDescent="0.3">
      <c r="A253" s="169" t="s">
        <v>860</v>
      </c>
      <c r="B253" s="130" t="s">
        <v>908</v>
      </c>
      <c r="C253" s="130" t="s">
        <v>908</v>
      </c>
      <c r="D253" s="130" t="s">
        <v>2437</v>
      </c>
      <c r="E253" s="130" t="s">
        <v>2438</v>
      </c>
      <c r="F253" s="130" t="s">
        <v>2979</v>
      </c>
      <c r="G253" s="130" t="s">
        <v>908</v>
      </c>
      <c r="H253" s="130" t="s">
        <v>2439</v>
      </c>
      <c r="I253" s="130" t="s">
        <v>2440</v>
      </c>
      <c r="J253" s="130" t="s">
        <v>908</v>
      </c>
      <c r="K253" s="130" t="s">
        <v>2490</v>
      </c>
      <c r="L253" s="130" t="s">
        <v>1155</v>
      </c>
      <c r="M253" s="130" t="s">
        <v>2147</v>
      </c>
      <c r="N253" s="169" t="s">
        <v>890</v>
      </c>
      <c r="O253" s="133">
        <v>8.1999999999999993</v>
      </c>
      <c r="P253"/>
      <c r="AN253" s="133"/>
    </row>
    <row r="254" spans="1:40" x14ac:dyDescent="0.3">
      <c r="A254" s="169" t="s">
        <v>137</v>
      </c>
      <c r="B254" s="130" t="s">
        <v>908</v>
      </c>
      <c r="C254" s="130" t="s">
        <v>1242</v>
      </c>
      <c r="D254" s="130" t="s">
        <v>908</v>
      </c>
      <c r="E254" s="130" t="s">
        <v>1243</v>
      </c>
      <c r="F254" s="130" t="s">
        <v>908</v>
      </c>
      <c r="G254" s="130" t="s">
        <v>908</v>
      </c>
      <c r="H254" s="130" t="s">
        <v>908</v>
      </c>
      <c r="I254" s="130" t="s">
        <v>908</v>
      </c>
      <c r="J254" s="130" t="s">
        <v>908</v>
      </c>
      <c r="K254" s="130" t="s">
        <v>908</v>
      </c>
      <c r="L254" s="130" t="s">
        <v>908</v>
      </c>
      <c r="M254" s="130" t="s">
        <v>908</v>
      </c>
      <c r="N254" s="169" t="s">
        <v>908</v>
      </c>
      <c r="P254"/>
      <c r="AN254" s="133"/>
    </row>
    <row r="255" spans="1:40" x14ac:dyDescent="0.3">
      <c r="A255" s="169" t="s">
        <v>134</v>
      </c>
      <c r="B255" s="130" t="s">
        <v>908</v>
      </c>
      <c r="C255" s="130" t="s">
        <v>1671</v>
      </c>
      <c r="D255" s="130" t="s">
        <v>2247</v>
      </c>
      <c r="E255" s="130" t="s">
        <v>2588</v>
      </c>
      <c r="F255" s="130" t="s">
        <v>3036</v>
      </c>
      <c r="G255" s="130" t="s">
        <v>1278</v>
      </c>
      <c r="H255" s="130" t="s">
        <v>2589</v>
      </c>
      <c r="I255" s="130" t="s">
        <v>2590</v>
      </c>
      <c r="J255" s="130" t="s">
        <v>908</v>
      </c>
      <c r="K255" s="130" t="s">
        <v>908</v>
      </c>
      <c r="L255" s="130" t="s">
        <v>908</v>
      </c>
      <c r="M255" s="130" t="s">
        <v>908</v>
      </c>
      <c r="N255" s="169" t="s">
        <v>908</v>
      </c>
      <c r="P255"/>
      <c r="AN255" s="133"/>
    </row>
    <row r="256" spans="1:40" x14ac:dyDescent="0.3">
      <c r="A256" s="169" t="s">
        <v>133</v>
      </c>
      <c r="B256" s="130" t="s">
        <v>908</v>
      </c>
      <c r="C256" s="130" t="s">
        <v>1679</v>
      </c>
      <c r="D256" s="130" t="s">
        <v>2667</v>
      </c>
      <c r="E256" s="130" t="s">
        <v>2668</v>
      </c>
      <c r="F256" s="130" t="s">
        <v>2670</v>
      </c>
      <c r="G256" s="130" t="s">
        <v>1680</v>
      </c>
      <c r="H256" s="130" t="s">
        <v>2669</v>
      </c>
      <c r="I256" s="130" t="s">
        <v>2670</v>
      </c>
      <c r="J256" s="130" t="s">
        <v>908</v>
      </c>
      <c r="K256" s="130" t="s">
        <v>2318</v>
      </c>
      <c r="L256" s="130" t="s">
        <v>1174</v>
      </c>
      <c r="M256" s="130" t="s">
        <v>1142</v>
      </c>
      <c r="N256" s="169" t="s">
        <v>3085</v>
      </c>
      <c r="O256" s="133">
        <v>5</v>
      </c>
      <c r="P256"/>
      <c r="AN256" s="133"/>
    </row>
    <row r="257" spans="1:40" x14ac:dyDescent="0.3">
      <c r="A257" s="169" t="s">
        <v>130</v>
      </c>
      <c r="B257" s="130" t="s">
        <v>908</v>
      </c>
      <c r="C257" s="130" t="s">
        <v>1361</v>
      </c>
      <c r="D257" s="130" t="s">
        <v>2671</v>
      </c>
      <c r="E257" s="130" t="s">
        <v>1208</v>
      </c>
      <c r="F257" s="130" t="s">
        <v>2673</v>
      </c>
      <c r="G257" s="130" t="s">
        <v>1681</v>
      </c>
      <c r="H257" s="130" t="s">
        <v>2672</v>
      </c>
      <c r="I257" s="130" t="s">
        <v>2673</v>
      </c>
      <c r="J257" s="130" t="s">
        <v>908</v>
      </c>
      <c r="K257" s="130" t="s">
        <v>908</v>
      </c>
      <c r="L257" s="130" t="s">
        <v>908</v>
      </c>
      <c r="M257" s="130" t="s">
        <v>908</v>
      </c>
      <c r="N257" s="169" t="s">
        <v>908</v>
      </c>
      <c r="P257"/>
      <c r="AN257" s="133"/>
    </row>
    <row r="258" spans="1:40" x14ac:dyDescent="0.3">
      <c r="A258" s="169" t="s">
        <v>127</v>
      </c>
      <c r="B258" s="130" t="s">
        <v>908</v>
      </c>
      <c r="C258" s="130" t="s">
        <v>1115</v>
      </c>
      <c r="D258" s="130" t="s">
        <v>1115</v>
      </c>
      <c r="E258" s="130" t="s">
        <v>2417</v>
      </c>
      <c r="F258" s="130" t="s">
        <v>1353</v>
      </c>
      <c r="G258" s="130" t="s">
        <v>1117</v>
      </c>
      <c r="H258" s="130" t="s">
        <v>1512</v>
      </c>
      <c r="I258" s="130" t="s">
        <v>1353</v>
      </c>
      <c r="J258" s="130" t="s">
        <v>908</v>
      </c>
      <c r="K258" s="130" t="s">
        <v>908</v>
      </c>
      <c r="L258" s="130" t="s">
        <v>908</v>
      </c>
      <c r="M258" s="130" t="s">
        <v>908</v>
      </c>
      <c r="N258" s="169" t="s">
        <v>908</v>
      </c>
      <c r="P258"/>
      <c r="AN258" s="133"/>
    </row>
    <row r="259" spans="1:40" x14ac:dyDescent="0.3">
      <c r="A259" s="169" t="s">
        <v>2592</v>
      </c>
      <c r="B259" s="130" t="s">
        <v>908</v>
      </c>
      <c r="C259" s="130" t="s">
        <v>908</v>
      </c>
      <c r="D259" s="130" t="s">
        <v>908</v>
      </c>
      <c r="E259" s="130" t="s">
        <v>1232</v>
      </c>
      <c r="F259" s="130" t="s">
        <v>2593</v>
      </c>
      <c r="G259" s="130" t="s">
        <v>908</v>
      </c>
      <c r="H259" s="130" t="s">
        <v>908</v>
      </c>
      <c r="I259" s="130" t="s">
        <v>2593</v>
      </c>
      <c r="J259" s="130" t="s">
        <v>908</v>
      </c>
      <c r="K259" s="130" t="s">
        <v>908</v>
      </c>
      <c r="L259" s="130" t="s">
        <v>908</v>
      </c>
      <c r="M259" s="130" t="s">
        <v>908</v>
      </c>
      <c r="N259" s="169" t="s">
        <v>908</v>
      </c>
      <c r="R259"/>
      <c r="AN259" s="133"/>
    </row>
    <row r="260" spans="1:40" x14ac:dyDescent="0.3">
      <c r="A260" s="169" t="s">
        <v>117</v>
      </c>
      <c r="B260" s="130" t="s">
        <v>908</v>
      </c>
      <c r="C260" s="130" t="s">
        <v>1244</v>
      </c>
      <c r="D260" s="130" t="s">
        <v>1245</v>
      </c>
      <c r="E260" s="130" t="s">
        <v>1246</v>
      </c>
      <c r="F260" s="130" t="s">
        <v>908</v>
      </c>
      <c r="G260" s="130" t="s">
        <v>908</v>
      </c>
      <c r="H260" s="130" t="s">
        <v>908</v>
      </c>
      <c r="I260" s="130" t="s">
        <v>908</v>
      </c>
      <c r="J260" s="130" t="s">
        <v>908</v>
      </c>
      <c r="K260" s="130" t="s">
        <v>908</v>
      </c>
      <c r="L260" s="130" t="s">
        <v>908</v>
      </c>
      <c r="M260" s="130" t="s">
        <v>908</v>
      </c>
      <c r="N260" s="169" t="s">
        <v>908</v>
      </c>
      <c r="V260"/>
      <c r="AN260" s="133"/>
    </row>
    <row r="261" spans="1:40" x14ac:dyDescent="0.3">
      <c r="A261" s="169" t="s">
        <v>109</v>
      </c>
      <c r="B261" s="130" t="s">
        <v>908</v>
      </c>
      <c r="C261" s="130" t="s">
        <v>1429</v>
      </c>
      <c r="D261" s="130" t="s">
        <v>2741</v>
      </c>
      <c r="E261" s="130" t="s">
        <v>2742</v>
      </c>
      <c r="F261" s="130" t="s">
        <v>1124</v>
      </c>
      <c r="G261" s="130" t="s">
        <v>1430</v>
      </c>
      <c r="H261" s="130" t="s">
        <v>2743</v>
      </c>
      <c r="I261" s="130" t="s">
        <v>1260</v>
      </c>
      <c r="J261" s="130" t="s">
        <v>908</v>
      </c>
      <c r="K261" s="130" t="s">
        <v>908</v>
      </c>
      <c r="L261" s="130" t="s">
        <v>908</v>
      </c>
      <c r="M261" s="130" t="s">
        <v>908</v>
      </c>
      <c r="N261" s="169" t="s">
        <v>908</v>
      </c>
      <c r="V261"/>
      <c r="AN261" s="133"/>
    </row>
    <row r="262" spans="1:40" x14ac:dyDescent="0.3">
      <c r="A262" s="169" t="s">
        <v>104</v>
      </c>
      <c r="B262" s="130" t="s">
        <v>908</v>
      </c>
      <c r="C262" s="130" t="s">
        <v>1341</v>
      </c>
      <c r="D262" s="130" t="s">
        <v>2150</v>
      </c>
      <c r="E262" s="130" t="s">
        <v>3128</v>
      </c>
      <c r="F262" s="130" t="s">
        <v>2488</v>
      </c>
      <c r="G262" s="130" t="s">
        <v>1551</v>
      </c>
      <c r="H262" s="130" t="s">
        <v>2354</v>
      </c>
      <c r="I262" s="130" t="s">
        <v>1352</v>
      </c>
      <c r="J262" s="130" t="s">
        <v>908</v>
      </c>
      <c r="K262" s="130" t="s">
        <v>3129</v>
      </c>
      <c r="L262" s="130" t="s">
        <v>1133</v>
      </c>
      <c r="M262" s="130" t="s">
        <v>1155</v>
      </c>
      <c r="N262" s="169" t="s">
        <v>3130</v>
      </c>
      <c r="V262"/>
      <c r="AN262" s="133"/>
    </row>
    <row r="263" spans="1:40" x14ac:dyDescent="0.3">
      <c r="A263" s="169" t="s">
        <v>103</v>
      </c>
      <c r="B263" s="130" t="s">
        <v>908</v>
      </c>
      <c r="C263" s="130" t="s">
        <v>1385</v>
      </c>
      <c r="D263" s="130" t="s">
        <v>1339</v>
      </c>
      <c r="E263" s="130" t="s">
        <v>1702</v>
      </c>
      <c r="F263" s="130" t="s">
        <v>1427</v>
      </c>
      <c r="G263" s="130" t="s">
        <v>908</v>
      </c>
      <c r="H263" s="130" t="s">
        <v>1299</v>
      </c>
      <c r="I263" s="130" t="s">
        <v>1427</v>
      </c>
      <c r="J263" s="130" t="s">
        <v>908</v>
      </c>
      <c r="K263" s="130" t="s">
        <v>3098</v>
      </c>
      <c r="L263" s="130" t="s">
        <v>1120</v>
      </c>
      <c r="M263" s="130" t="s">
        <v>1199</v>
      </c>
      <c r="N263" s="169" t="s">
        <v>3099</v>
      </c>
      <c r="V263"/>
      <c r="AN263" s="133"/>
    </row>
    <row r="264" spans="1:40" x14ac:dyDescent="0.3">
      <c r="A264" s="169" t="s">
        <v>97</v>
      </c>
      <c r="B264" s="130" t="s">
        <v>908</v>
      </c>
      <c r="C264" s="130" t="s">
        <v>908</v>
      </c>
      <c r="D264" s="130" t="s">
        <v>908</v>
      </c>
      <c r="E264" s="130" t="s">
        <v>2820</v>
      </c>
      <c r="F264" s="130" t="s">
        <v>2116</v>
      </c>
      <c r="G264" s="130" t="s">
        <v>908</v>
      </c>
      <c r="H264" s="130" t="s">
        <v>908</v>
      </c>
      <c r="I264" s="130" t="s">
        <v>2116</v>
      </c>
      <c r="J264" s="130" t="s">
        <v>908</v>
      </c>
      <c r="K264" s="130" t="s">
        <v>908</v>
      </c>
      <c r="L264" s="130" t="s">
        <v>908</v>
      </c>
      <c r="M264" s="130" t="s">
        <v>908</v>
      </c>
      <c r="N264" s="169" t="s">
        <v>908</v>
      </c>
      <c r="T264" s="133">
        <v>7.72</v>
      </c>
      <c r="V264"/>
      <c r="AN264" s="133"/>
    </row>
    <row r="265" spans="1:40" x14ac:dyDescent="0.3">
      <c r="A265" s="169" t="s">
        <v>92</v>
      </c>
      <c r="B265" s="130" t="s">
        <v>908</v>
      </c>
      <c r="C265" s="130" t="s">
        <v>1710</v>
      </c>
      <c r="D265" s="130" t="s">
        <v>2804</v>
      </c>
      <c r="E265" s="130" t="s">
        <v>2805</v>
      </c>
      <c r="F265" s="130" t="s">
        <v>2807</v>
      </c>
      <c r="G265" s="130" t="s">
        <v>1711</v>
      </c>
      <c r="H265" s="130" t="s">
        <v>2806</v>
      </c>
      <c r="I265" s="130" t="s">
        <v>2807</v>
      </c>
      <c r="J265" s="130" t="s">
        <v>908</v>
      </c>
      <c r="K265" s="130" t="s">
        <v>2996</v>
      </c>
      <c r="L265" s="130" t="s">
        <v>1174</v>
      </c>
      <c r="M265" s="130" t="s">
        <v>2147</v>
      </c>
      <c r="N265" s="169" t="s">
        <v>1015</v>
      </c>
      <c r="V265"/>
      <c r="AN265" s="133"/>
    </row>
    <row r="266" spans="1:40" x14ac:dyDescent="0.3">
      <c r="A266" s="169" t="s">
        <v>1447</v>
      </c>
      <c r="B266" s="130" t="s">
        <v>908</v>
      </c>
      <c r="C266" s="130" t="s">
        <v>1448</v>
      </c>
      <c r="D266" s="130" t="s">
        <v>2151</v>
      </c>
      <c r="E266" s="130" t="s">
        <v>1449</v>
      </c>
      <c r="F266" s="130" t="s">
        <v>908</v>
      </c>
      <c r="G266" s="130" t="s">
        <v>1553</v>
      </c>
      <c r="H266" s="130" t="s">
        <v>2152</v>
      </c>
      <c r="I266" s="130" t="s">
        <v>908</v>
      </c>
      <c r="J266" s="130" t="s">
        <v>908</v>
      </c>
      <c r="K266" s="130" t="s">
        <v>908</v>
      </c>
      <c r="L266" s="130" t="s">
        <v>908</v>
      </c>
      <c r="M266" s="130" t="s">
        <v>908</v>
      </c>
      <c r="N266" s="169" t="s">
        <v>908</v>
      </c>
      <c r="T266" s="133">
        <v>4.2</v>
      </c>
      <c r="V266"/>
      <c r="AN266" s="133"/>
    </row>
    <row r="267" spans="1:40" x14ac:dyDescent="0.3">
      <c r="A267" s="169" t="s">
        <v>91</v>
      </c>
      <c r="B267" s="130" t="s">
        <v>908</v>
      </c>
      <c r="C267" s="130" t="s">
        <v>1279</v>
      </c>
      <c r="D267" s="130" t="s">
        <v>2329</v>
      </c>
      <c r="E267" s="130" t="s">
        <v>2329</v>
      </c>
      <c r="F267" s="130" t="s">
        <v>908</v>
      </c>
      <c r="G267" s="130" t="s">
        <v>908</v>
      </c>
      <c r="H267" s="130" t="s">
        <v>1235</v>
      </c>
      <c r="I267" s="130" t="s">
        <v>1235</v>
      </c>
      <c r="J267" s="130" t="s">
        <v>908</v>
      </c>
      <c r="K267" s="130" t="s">
        <v>908</v>
      </c>
      <c r="L267" s="130" t="s">
        <v>908</v>
      </c>
      <c r="M267" s="130" t="s">
        <v>908</v>
      </c>
      <c r="N267" s="169" t="s">
        <v>908</v>
      </c>
      <c r="T267" s="133">
        <v>4.45</v>
      </c>
      <c r="V267"/>
      <c r="AN267" s="133"/>
    </row>
    <row r="268" spans="1:40" x14ac:dyDescent="0.3">
      <c r="A268" s="169" t="s">
        <v>90</v>
      </c>
      <c r="B268" s="130" t="s">
        <v>908</v>
      </c>
      <c r="C268" s="130" t="s">
        <v>1291</v>
      </c>
      <c r="D268" s="130" t="s">
        <v>2856</v>
      </c>
      <c r="E268" s="130" t="s">
        <v>2857</v>
      </c>
      <c r="F268" s="130" t="s">
        <v>3172</v>
      </c>
      <c r="G268" s="130" t="s">
        <v>1724</v>
      </c>
      <c r="H268" s="130" t="s">
        <v>2755</v>
      </c>
      <c r="I268" s="130" t="s">
        <v>1321</v>
      </c>
      <c r="J268" s="130" t="s">
        <v>908</v>
      </c>
      <c r="K268" s="130" t="s">
        <v>908</v>
      </c>
      <c r="L268" s="130" t="s">
        <v>908</v>
      </c>
      <c r="M268" s="130" t="s">
        <v>908</v>
      </c>
      <c r="N268" s="169" t="s">
        <v>908</v>
      </c>
      <c r="V268" s="133">
        <v>2.76</v>
      </c>
      <c r="X268"/>
      <c r="AN268" s="133"/>
    </row>
    <row r="269" spans="1:40" x14ac:dyDescent="0.3">
      <c r="A269" s="169" t="s">
        <v>86</v>
      </c>
      <c r="B269" s="130" t="s">
        <v>908</v>
      </c>
      <c r="C269" s="130" t="s">
        <v>1424</v>
      </c>
      <c r="D269" s="130" t="s">
        <v>1380</v>
      </c>
      <c r="E269" s="130" t="s">
        <v>2232</v>
      </c>
      <c r="F269" s="130" t="s">
        <v>2740</v>
      </c>
      <c r="G269" s="130" t="s">
        <v>1425</v>
      </c>
      <c r="H269" s="130" t="s">
        <v>2739</v>
      </c>
      <c r="I269" s="130" t="s">
        <v>2740</v>
      </c>
      <c r="J269" s="130" t="s">
        <v>908</v>
      </c>
      <c r="K269" s="130" t="s">
        <v>3088</v>
      </c>
      <c r="L269" s="130" t="s">
        <v>1205</v>
      </c>
      <c r="M269" s="130" t="s">
        <v>1112</v>
      </c>
      <c r="N269" s="169" t="s">
        <v>1684</v>
      </c>
      <c r="Z269" s="133">
        <v>4.4000000000000004</v>
      </c>
      <c r="AB269"/>
      <c r="AN269" s="133"/>
    </row>
    <row r="270" spans="1:40" x14ac:dyDescent="0.3">
      <c r="A270" s="169" t="s">
        <v>79</v>
      </c>
      <c r="B270" s="130" t="s">
        <v>908</v>
      </c>
      <c r="C270" s="130" t="s">
        <v>1363</v>
      </c>
      <c r="D270" s="130" t="s">
        <v>2220</v>
      </c>
      <c r="E270" s="130" t="s">
        <v>2675</v>
      </c>
      <c r="F270" s="130" t="s">
        <v>1414</v>
      </c>
      <c r="G270" s="130" t="s">
        <v>1365</v>
      </c>
      <c r="H270" s="130" t="s">
        <v>1372</v>
      </c>
      <c r="I270" s="130" t="s">
        <v>1414</v>
      </c>
      <c r="J270" s="130" t="s">
        <v>908</v>
      </c>
      <c r="K270" s="130" t="s">
        <v>908</v>
      </c>
      <c r="L270" s="130" t="s">
        <v>908</v>
      </c>
      <c r="M270" s="130" t="s">
        <v>908</v>
      </c>
      <c r="N270" s="169" t="s">
        <v>908</v>
      </c>
      <c r="AL270" s="133">
        <v>180</v>
      </c>
    </row>
    <row r="271" spans="1:40" x14ac:dyDescent="0.3">
      <c r="AL271" s="133">
        <v>7.4</v>
      </c>
    </row>
    <row r="272" spans="1:40" x14ac:dyDescent="0.3">
      <c r="AL272" s="133">
        <v>7.2</v>
      </c>
    </row>
    <row r="273" spans="1:38" x14ac:dyDescent="0.3">
      <c r="AL273" s="133">
        <v>5.0999999999999996</v>
      </c>
    </row>
    <row r="274" spans="1:38" x14ac:dyDescent="0.3">
      <c r="AL274" s="133">
        <v>15</v>
      </c>
    </row>
    <row r="275" spans="1:38" x14ac:dyDescent="0.3">
      <c r="A275" s="133" t="s">
        <v>1571</v>
      </c>
      <c r="AL275" s="133">
        <v>3.8</v>
      </c>
    </row>
    <row r="276" spans="1:38" x14ac:dyDescent="0.3">
      <c r="A276" s="133" t="s">
        <v>1572</v>
      </c>
      <c r="AL276" s="133">
        <v>12.45</v>
      </c>
    </row>
    <row r="277" spans="1:38" x14ac:dyDescent="0.3">
      <c r="A277" s="133" t="s">
        <v>1573</v>
      </c>
      <c r="AL277" s="133">
        <v>13.79</v>
      </c>
    </row>
    <row r="278" spans="1:38" x14ac:dyDescent="0.3">
      <c r="A278" s="133" t="s">
        <v>1574</v>
      </c>
      <c r="AL278" s="133">
        <v>34.21</v>
      </c>
    </row>
    <row r="279" spans="1:38" x14ac:dyDescent="0.3">
      <c r="A279" s="133" t="s">
        <v>1575</v>
      </c>
      <c r="AL279" s="133">
        <v>34</v>
      </c>
    </row>
    <row r="280" spans="1:38" x14ac:dyDescent="0.3">
      <c r="A280" s="133" t="s">
        <v>1576</v>
      </c>
      <c r="AL280" s="133">
        <v>30</v>
      </c>
    </row>
    <row r="281" spans="1:38" x14ac:dyDescent="0.3">
      <c r="A281" s="133" t="s">
        <v>1577</v>
      </c>
      <c r="AL281" s="133">
        <v>6.39</v>
      </c>
    </row>
    <row r="282" spans="1:38" x14ac:dyDescent="0.3">
      <c r="A282" s="133" t="s">
        <v>1578</v>
      </c>
      <c r="AL282" s="133">
        <v>2.1</v>
      </c>
    </row>
    <row r="283" spans="1:38" x14ac:dyDescent="0.3">
      <c r="A283" s="133" t="s">
        <v>1579</v>
      </c>
      <c r="AL283" s="133">
        <v>4.53</v>
      </c>
    </row>
    <row r="284" spans="1:38" x14ac:dyDescent="0.3">
      <c r="A284" s="133" t="s">
        <v>1580</v>
      </c>
      <c r="AL284" s="133">
        <v>44.5</v>
      </c>
    </row>
    <row r="285" spans="1:38" x14ac:dyDescent="0.3">
      <c r="A285" s="133" t="s">
        <v>1581</v>
      </c>
      <c r="AL285" s="133">
        <v>20.9</v>
      </c>
    </row>
    <row r="286" spans="1:38" x14ac:dyDescent="0.3">
      <c r="A286" s="133" t="s">
        <v>1582</v>
      </c>
      <c r="AL286" s="133">
        <v>26</v>
      </c>
    </row>
    <row r="287" spans="1:38" x14ac:dyDescent="0.3">
      <c r="A287" s="133" t="s">
        <v>1583</v>
      </c>
      <c r="AL287" s="133">
        <v>20</v>
      </c>
    </row>
    <row r="288" spans="1:38" x14ac:dyDescent="0.3">
      <c r="A288" s="133" t="s">
        <v>1584</v>
      </c>
      <c r="AL288" s="133">
        <v>2.2999999999999998</v>
      </c>
    </row>
    <row r="289" spans="1:38" x14ac:dyDescent="0.3">
      <c r="A289" s="133" t="s">
        <v>1585</v>
      </c>
      <c r="AL289" s="133">
        <v>2.6</v>
      </c>
    </row>
    <row r="290" spans="1:38" x14ac:dyDescent="0.3">
      <c r="A290" s="133" t="s">
        <v>1586</v>
      </c>
      <c r="AL290" s="133">
        <v>45</v>
      </c>
    </row>
    <row r="291" spans="1:38" x14ac:dyDescent="0.3">
      <c r="A291" s="133" t="s">
        <v>1587</v>
      </c>
      <c r="AL291" s="133">
        <v>11.4</v>
      </c>
    </row>
    <row r="292" spans="1:38" x14ac:dyDescent="0.3">
      <c r="A292" s="133" t="s">
        <v>1588</v>
      </c>
      <c r="AL292" s="133">
        <v>2.96</v>
      </c>
    </row>
    <row r="293" spans="1:38" x14ac:dyDescent="0.3">
      <c r="A293" s="133" t="s">
        <v>1589</v>
      </c>
      <c r="AL293" s="133">
        <v>35</v>
      </c>
    </row>
    <row r="294" spans="1:38" x14ac:dyDescent="0.3">
      <c r="A294" s="133" t="s">
        <v>1590</v>
      </c>
      <c r="AL294" s="133">
        <v>4.0999999999999996</v>
      </c>
    </row>
    <row r="295" spans="1:38" x14ac:dyDescent="0.3">
      <c r="A295" s="133" t="s">
        <v>1591</v>
      </c>
      <c r="AL295" s="133">
        <v>4.8</v>
      </c>
    </row>
    <row r="296" spans="1:38" x14ac:dyDescent="0.3">
      <c r="A296" s="133" t="s">
        <v>1592</v>
      </c>
      <c r="AL296" s="133">
        <v>21.9</v>
      </c>
    </row>
    <row r="297" spans="1:38" x14ac:dyDescent="0.3">
      <c r="A297" s="133" t="s">
        <v>1593</v>
      </c>
      <c r="AL297" s="133">
        <v>4.87</v>
      </c>
    </row>
    <row r="298" spans="1:38" x14ac:dyDescent="0.3">
      <c r="A298" s="133" t="s">
        <v>1594</v>
      </c>
      <c r="AL298" s="133">
        <v>3.1</v>
      </c>
    </row>
    <row r="299" spans="1:38" x14ac:dyDescent="0.3">
      <c r="A299" s="133" t="s">
        <v>1595</v>
      </c>
      <c r="AL299" s="133">
        <v>30.7</v>
      </c>
    </row>
    <row r="300" spans="1:38" x14ac:dyDescent="0.3">
      <c r="A300" s="133" t="s">
        <v>1596</v>
      </c>
      <c r="AL300" s="133">
        <v>4.7</v>
      </c>
    </row>
    <row r="301" spans="1:38" x14ac:dyDescent="0.3">
      <c r="A301" s="133" t="s">
        <v>1597</v>
      </c>
      <c r="AL301" s="133">
        <v>6.7</v>
      </c>
    </row>
    <row r="302" spans="1:38" x14ac:dyDescent="0.3">
      <c r="A302" s="133" t="s">
        <v>1598</v>
      </c>
      <c r="AL302" s="133">
        <v>49.75</v>
      </c>
    </row>
    <row r="303" spans="1:38" x14ac:dyDescent="0.3">
      <c r="A303" s="133" t="s">
        <v>1599</v>
      </c>
      <c r="AL303" s="133">
        <v>0.6</v>
      </c>
    </row>
    <row r="304" spans="1:38" x14ac:dyDescent="0.3">
      <c r="A304" s="133" t="s">
        <v>1600</v>
      </c>
      <c r="AL304" s="133">
        <v>5.45</v>
      </c>
    </row>
    <row r="305" spans="1:38" x14ac:dyDescent="0.3">
      <c r="A305" s="133" t="s">
        <v>1601</v>
      </c>
      <c r="AL305" s="133">
        <v>4.9000000000000004</v>
      </c>
    </row>
    <row r="306" spans="1:38" x14ac:dyDescent="0.3">
      <c r="A306" s="133" t="s">
        <v>1602</v>
      </c>
      <c r="AL306" s="133">
        <v>27.7</v>
      </c>
    </row>
    <row r="307" spans="1:38" x14ac:dyDescent="0.3">
      <c r="A307" s="133" t="s">
        <v>1603</v>
      </c>
      <c r="AL307" s="133">
        <v>47.6</v>
      </c>
    </row>
    <row r="308" spans="1:38" x14ac:dyDescent="0.3">
      <c r="A308" s="133" t="s">
        <v>1604</v>
      </c>
      <c r="AL308" s="133">
        <v>3.05</v>
      </c>
    </row>
    <row r="309" spans="1:38" x14ac:dyDescent="0.3">
      <c r="A309" s="133" t="s">
        <v>1605</v>
      </c>
      <c r="AL309" s="133">
        <v>0.85</v>
      </c>
    </row>
    <row r="310" spans="1:38" x14ac:dyDescent="0.3">
      <c r="A310" s="133" t="s">
        <v>1606</v>
      </c>
      <c r="AL310" s="133">
        <v>7.3</v>
      </c>
    </row>
    <row r="311" spans="1:38" x14ac:dyDescent="0.3">
      <c r="A311" s="133" t="s">
        <v>1607</v>
      </c>
      <c r="AL311" s="133">
        <v>32.5</v>
      </c>
    </row>
    <row r="312" spans="1:38" x14ac:dyDescent="0.3">
      <c r="A312" s="133" t="s">
        <v>1608</v>
      </c>
      <c r="AL312" s="133">
        <v>60</v>
      </c>
    </row>
    <row r="313" spans="1:38" x14ac:dyDescent="0.3">
      <c r="A313" s="133" t="s">
        <v>1609</v>
      </c>
      <c r="AL313" s="133">
        <v>6.95</v>
      </c>
    </row>
    <row r="314" spans="1:38" x14ac:dyDescent="0.3">
      <c r="A314" s="133" t="s">
        <v>1610</v>
      </c>
      <c r="AL314" s="133">
        <v>9</v>
      </c>
    </row>
    <row r="315" spans="1:38" x14ac:dyDescent="0.3">
      <c r="A315" s="133" t="s">
        <v>472</v>
      </c>
      <c r="AL315" s="133">
        <v>130</v>
      </c>
    </row>
    <row r="316" spans="1:38" x14ac:dyDescent="0.3">
      <c r="A316" s="133" t="s">
        <v>446</v>
      </c>
      <c r="AL316" s="133">
        <v>1.89</v>
      </c>
    </row>
    <row r="317" spans="1:38" x14ac:dyDescent="0.3">
      <c r="A317" s="133" t="s">
        <v>422</v>
      </c>
      <c r="AL317" s="133">
        <v>6.3</v>
      </c>
    </row>
    <row r="318" spans="1:38" x14ac:dyDescent="0.3">
      <c r="A318" s="133" t="s">
        <v>400</v>
      </c>
      <c r="AL318" s="133">
        <v>7.4</v>
      </c>
    </row>
    <row r="319" spans="1:38" x14ac:dyDescent="0.3">
      <c r="A319" s="133" t="s">
        <v>370</v>
      </c>
      <c r="AL319" s="133">
        <v>37.33</v>
      </c>
    </row>
    <row r="320" spans="1:38" x14ac:dyDescent="0.3">
      <c r="A320" s="133" t="s">
        <v>358</v>
      </c>
      <c r="AL320" s="133">
        <v>11.35</v>
      </c>
    </row>
    <row r="321" spans="1:38" x14ac:dyDescent="0.3">
      <c r="A321" s="133" t="s">
        <v>349</v>
      </c>
      <c r="AL321" s="133">
        <v>6.4</v>
      </c>
    </row>
    <row r="322" spans="1:38" x14ac:dyDescent="0.3">
      <c r="A322" s="133" t="s">
        <v>347</v>
      </c>
      <c r="AL322" s="133">
        <v>12.6</v>
      </c>
    </row>
    <row r="323" spans="1:38" x14ac:dyDescent="0.3">
      <c r="A323" s="133" t="s">
        <v>335</v>
      </c>
      <c r="AL323" s="133">
        <v>44</v>
      </c>
    </row>
    <row r="324" spans="1:38" x14ac:dyDescent="0.3">
      <c r="A324" s="133" t="s">
        <v>326</v>
      </c>
      <c r="AL324" s="133">
        <v>18</v>
      </c>
    </row>
    <row r="325" spans="1:38" x14ac:dyDescent="0.3">
      <c r="A325" s="133" t="s">
        <v>320</v>
      </c>
      <c r="AL325" s="133">
        <v>12.75</v>
      </c>
    </row>
    <row r="326" spans="1:38" x14ac:dyDescent="0.3">
      <c r="A326" s="133" t="s">
        <v>306</v>
      </c>
      <c r="AL326" s="133">
        <v>4.3499999999999996</v>
      </c>
    </row>
    <row r="327" spans="1:38" x14ac:dyDescent="0.3">
      <c r="A327" s="133" t="s">
        <v>300</v>
      </c>
      <c r="AL327" s="133">
        <v>9.64</v>
      </c>
    </row>
    <row r="328" spans="1:38" x14ac:dyDescent="0.3">
      <c r="A328" s="133" t="s">
        <v>299</v>
      </c>
      <c r="AL328" s="133">
        <v>22.9</v>
      </c>
    </row>
    <row r="329" spans="1:38" x14ac:dyDescent="0.3">
      <c r="A329" s="133" t="s">
        <v>853</v>
      </c>
      <c r="AL329" s="133">
        <v>8.65</v>
      </c>
    </row>
    <row r="330" spans="1:38" x14ac:dyDescent="0.3">
      <c r="A330" s="133" t="s">
        <v>279</v>
      </c>
      <c r="AL330" s="133">
        <v>10.7</v>
      </c>
    </row>
    <row r="331" spans="1:38" x14ac:dyDescent="0.3">
      <c r="A331" s="133" t="s">
        <v>278</v>
      </c>
      <c r="AL331" s="133">
        <v>1.35</v>
      </c>
    </row>
    <row r="332" spans="1:38" x14ac:dyDescent="0.3">
      <c r="A332" s="133" t="s">
        <v>275</v>
      </c>
      <c r="AL332" s="133">
        <v>3.9</v>
      </c>
    </row>
    <row r="333" spans="1:38" x14ac:dyDescent="0.3">
      <c r="A333" s="133" t="s">
        <v>273</v>
      </c>
      <c r="AL333" s="133">
        <v>9.06</v>
      </c>
    </row>
    <row r="334" spans="1:38" x14ac:dyDescent="0.3">
      <c r="A334" s="133" t="s">
        <v>268</v>
      </c>
      <c r="AL334" s="133">
        <v>2.86</v>
      </c>
    </row>
    <row r="335" spans="1:38" x14ac:dyDescent="0.3">
      <c r="A335" s="133" t="s">
        <v>265</v>
      </c>
      <c r="AL335" s="133">
        <v>197</v>
      </c>
    </row>
    <row r="336" spans="1:38" x14ac:dyDescent="0.3">
      <c r="A336" s="133" t="s">
        <v>855</v>
      </c>
      <c r="AL336" s="133">
        <v>34.25</v>
      </c>
    </row>
    <row r="337" spans="1:38" x14ac:dyDescent="0.3">
      <c r="A337" s="133" t="s">
        <v>262</v>
      </c>
      <c r="AL337" s="133">
        <v>10.6</v>
      </c>
    </row>
    <row r="338" spans="1:38" x14ac:dyDescent="0.3">
      <c r="A338" s="133" t="s">
        <v>260</v>
      </c>
      <c r="AL338" s="133">
        <v>4.3</v>
      </c>
    </row>
    <row r="339" spans="1:38" x14ac:dyDescent="0.3">
      <c r="A339" s="133" t="s">
        <v>256</v>
      </c>
      <c r="AL339" s="133">
        <v>34.200000000000003</v>
      </c>
    </row>
    <row r="340" spans="1:38" x14ac:dyDescent="0.3">
      <c r="A340" s="133" t="s">
        <v>252</v>
      </c>
      <c r="AL340" s="133">
        <v>6.8</v>
      </c>
    </row>
    <row r="341" spans="1:38" x14ac:dyDescent="0.3">
      <c r="A341" s="133" t="s">
        <v>234</v>
      </c>
      <c r="AL341" s="133">
        <v>16</v>
      </c>
    </row>
    <row r="342" spans="1:38" x14ac:dyDescent="0.3">
      <c r="A342" s="133" t="s">
        <v>230</v>
      </c>
      <c r="AL342" s="133">
        <v>9</v>
      </c>
    </row>
    <row r="343" spans="1:38" x14ac:dyDescent="0.3">
      <c r="A343" s="133" t="s">
        <v>229</v>
      </c>
      <c r="AL343" s="133">
        <v>17.899999999999999</v>
      </c>
    </row>
    <row r="344" spans="1:38" x14ac:dyDescent="0.3">
      <c r="A344" s="133" t="s">
        <v>220</v>
      </c>
      <c r="AL344" s="133">
        <v>14</v>
      </c>
    </row>
    <row r="345" spans="1:38" x14ac:dyDescent="0.3">
      <c r="A345" s="133" t="s">
        <v>206</v>
      </c>
      <c r="AL345" s="133">
        <v>3.95</v>
      </c>
    </row>
    <row r="346" spans="1:38" x14ac:dyDescent="0.3">
      <c r="A346" s="133" t="s">
        <v>203</v>
      </c>
      <c r="AL346" s="133">
        <v>5</v>
      </c>
    </row>
    <row r="347" spans="1:38" x14ac:dyDescent="0.3">
      <c r="A347" s="133" t="s">
        <v>193</v>
      </c>
      <c r="AL347" s="133">
        <v>5.3</v>
      </c>
    </row>
    <row r="348" spans="1:38" x14ac:dyDescent="0.3">
      <c r="A348" s="133" t="s">
        <v>182</v>
      </c>
      <c r="AL348" s="133">
        <v>4.3</v>
      </c>
    </row>
    <row r="349" spans="1:38" x14ac:dyDescent="0.3">
      <c r="A349" s="133" t="s">
        <v>180</v>
      </c>
      <c r="AL349" s="133">
        <v>6.25</v>
      </c>
    </row>
    <row r="350" spans="1:38" x14ac:dyDescent="0.3">
      <c r="A350" s="133" t="s">
        <v>172</v>
      </c>
      <c r="AL350" s="133">
        <v>2.1</v>
      </c>
    </row>
    <row r="351" spans="1:38" x14ac:dyDescent="0.3">
      <c r="A351" s="133" t="s">
        <v>169</v>
      </c>
      <c r="AL351" s="133">
        <v>8.1999999999999993</v>
      </c>
    </row>
    <row r="352" spans="1:38" x14ac:dyDescent="0.3">
      <c r="A352" s="133" t="s">
        <v>167</v>
      </c>
      <c r="AL352" s="133">
        <v>5</v>
      </c>
    </row>
    <row r="353" spans="1:38" x14ac:dyDescent="0.3">
      <c r="A353" s="133" t="s">
        <v>165</v>
      </c>
      <c r="AL353" s="133">
        <v>23.6</v>
      </c>
    </row>
    <row r="354" spans="1:38" x14ac:dyDescent="0.3">
      <c r="A354" s="133" t="s">
        <v>161</v>
      </c>
      <c r="AL354" s="133">
        <v>25.7</v>
      </c>
    </row>
    <row r="355" spans="1:38" x14ac:dyDescent="0.3">
      <c r="A355" s="133" t="s">
        <v>159</v>
      </c>
    </row>
    <row r="356" spans="1:38" x14ac:dyDescent="0.3">
      <c r="A356" s="133" t="b">
        <v>1</v>
      </c>
    </row>
    <row r="357" spans="1:38" x14ac:dyDescent="0.3">
      <c r="A357" s="133" t="s">
        <v>141</v>
      </c>
    </row>
    <row r="358" spans="1:38" x14ac:dyDescent="0.3">
      <c r="A358" s="133" t="s">
        <v>123</v>
      </c>
    </row>
    <row r="359" spans="1:38" x14ac:dyDescent="0.3">
      <c r="A359" s="133" t="s">
        <v>117</v>
      </c>
    </row>
    <row r="360" spans="1:38" x14ac:dyDescent="0.3">
      <c r="A360" s="133" t="s">
        <v>105</v>
      </c>
    </row>
    <row r="361" spans="1:38" x14ac:dyDescent="0.3">
      <c r="A361" s="133" t="s">
        <v>103</v>
      </c>
    </row>
    <row r="362" spans="1:38" x14ac:dyDescent="0.3">
      <c r="A362" s="133" t="s">
        <v>97</v>
      </c>
    </row>
    <row r="363" spans="1:38" x14ac:dyDescent="0.3">
      <c r="A363" s="133" t="s">
        <v>91</v>
      </c>
    </row>
    <row r="364" spans="1:38" x14ac:dyDescent="0.3">
      <c r="A364" s="133" t="s">
        <v>83</v>
      </c>
    </row>
    <row r="365" spans="1:38" x14ac:dyDescent="0.3">
      <c r="A365" s="133" t="s">
        <v>81</v>
      </c>
    </row>
  </sheetData>
  <phoneticPr fontId="16"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6A3A-C829-4DCD-851C-C34A3F6C20BC}">
  <sheetPr>
    <tabColor rgb="FFFF0000"/>
    <outlinePr summaryBelow="0" summaryRight="0"/>
  </sheetPr>
  <dimension ref="A1:DN723"/>
  <sheetViews>
    <sheetView topLeftCell="B529" zoomScaleNormal="100" workbookViewId="0">
      <selection activeCell="B584" sqref="B584"/>
    </sheetView>
  </sheetViews>
  <sheetFormatPr defaultColWidth="12.625" defaultRowHeight="16.5" x14ac:dyDescent="0.3"/>
  <cols>
    <col min="1" max="1" width="83.625" style="79" bestFit="1" customWidth="1"/>
    <col min="2" max="2" width="14.875" style="79" bestFit="1" customWidth="1"/>
    <col min="3" max="15" width="13.875" style="79" bestFit="1" customWidth="1"/>
    <col min="16" max="16" width="14.75" style="79" bestFit="1" customWidth="1"/>
    <col min="17" max="17" width="39.75" style="79" bestFit="1" customWidth="1"/>
    <col min="18" max="18" width="6.125" style="79" bestFit="1" customWidth="1"/>
    <col min="19" max="41" width="13.875" style="79" bestFit="1" customWidth="1"/>
    <col min="42" max="43" width="12.75" style="79" bestFit="1" customWidth="1"/>
    <col min="44" max="52" width="13.875" style="79" bestFit="1" customWidth="1"/>
    <col min="53" max="53" width="12.75" style="79" bestFit="1" customWidth="1"/>
    <col min="54" max="54" width="13.875" style="79" bestFit="1" customWidth="1"/>
    <col min="55" max="55" width="12.75" style="79" bestFit="1" customWidth="1"/>
    <col min="56" max="69" width="4.75" style="79" bestFit="1" customWidth="1"/>
    <col min="70" max="16384" width="12.625" style="79"/>
  </cols>
  <sheetData>
    <row r="1" spans="1:72" x14ac:dyDescent="0.3">
      <c r="A1" s="1" t="s">
        <v>0</v>
      </c>
    </row>
    <row r="2" spans="1:72" s="3" customFormat="1" x14ac:dyDescent="0.3">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row>
    <row r="3" spans="1:72" x14ac:dyDescent="0.3">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x14ac:dyDescent="0.3">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1:72" x14ac:dyDescent="0.3">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x14ac:dyDescent="0.3">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row>
    <row r="7" spans="1:72" x14ac:dyDescent="0.3">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x14ac:dyDescent="0.3">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row>
    <row r="9" spans="1:72" x14ac:dyDescent="0.3">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72" x14ac:dyDescent="0.3">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row>
    <row r="11" spans="1:72" x14ac:dyDescent="0.3">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row>
    <row r="12" spans="1:72" x14ac:dyDescent="0.3">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row>
    <row r="13" spans="1:72" x14ac:dyDescent="0.3">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row>
    <row r="14" spans="1:72" x14ac:dyDescent="0.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row>
    <row r="15" spans="1:72" x14ac:dyDescent="0.3">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72" x14ac:dyDescent="0.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row>
    <row r="17" spans="1:72" x14ac:dyDescent="0.3">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row>
    <row r="18" spans="1:72" x14ac:dyDescent="0.3">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row>
    <row r="19" spans="1:72"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row>
    <row r="20" spans="1:72" x14ac:dyDescent="0.3">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row>
    <row r="21" spans="1:72" x14ac:dyDescent="0.3">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row>
    <row r="22" spans="1:72" x14ac:dyDescent="0.3">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row>
    <row r="23" spans="1:72" x14ac:dyDescent="0.3">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row>
    <row r="24" spans="1:72" x14ac:dyDescent="0.3">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row>
    <row r="25" spans="1:72" x14ac:dyDescent="0.3">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x14ac:dyDescent="0.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row>
    <row r="27" spans="1:72" x14ac:dyDescent="0.3">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row>
    <row r="28" spans="1:72" x14ac:dyDescent="0.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row>
    <row r="29" spans="1:72" x14ac:dyDescent="0.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row>
    <row r="30" spans="1:72" x14ac:dyDescent="0.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row>
    <row r="31" spans="1:72" x14ac:dyDescent="0.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row>
    <row r="32" spans="1:72" x14ac:dyDescent="0.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row>
    <row r="33" spans="1:72" x14ac:dyDescent="0.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row>
    <row r="34" spans="1:72" x14ac:dyDescent="0.3">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row>
    <row r="35" spans="1:72" x14ac:dyDescent="0.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row>
    <row r="36" spans="1:72" x14ac:dyDescent="0.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row>
    <row r="37" spans="1:72" x14ac:dyDescent="0.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row>
    <row r="38" spans="1:72" x14ac:dyDescent="0.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row>
    <row r="39" spans="1:72" x14ac:dyDescent="0.3">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row>
    <row r="40" spans="1:72" x14ac:dyDescent="0.3">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x14ac:dyDescent="0.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row>
    <row r="42" spans="1:72" s="114" customFormat="1" x14ac:dyDescent="0.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row>
    <row r="43" spans="1:72" x14ac:dyDescent="0.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x14ac:dyDescent="0.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x14ac:dyDescent="0.3">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row>
    <row r="46" spans="1:72" s="114" customFormat="1" x14ac:dyDescent="0.3">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row>
    <row r="47" spans="1:72" x14ac:dyDescent="0.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row>
    <row r="48" spans="1:72" x14ac:dyDescent="0.3">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row>
    <row r="49" spans="1:72" s="114" customFormat="1" x14ac:dyDescent="0.3">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row>
    <row r="50" spans="1:72" x14ac:dyDescent="0.3">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row>
    <row r="51" spans="1:72" x14ac:dyDescent="0.3">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row>
    <row r="52" spans="1:72" x14ac:dyDescent="0.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row>
    <row r="53" spans="1:72" x14ac:dyDescent="0.3">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row>
    <row r="54" spans="1:72" x14ac:dyDescent="0.3">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row>
    <row r="55" spans="1:72" x14ac:dyDescent="0.3">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row>
    <row r="56" spans="1:72" x14ac:dyDescent="0.3">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1:72" x14ac:dyDescent="0.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row>
    <row r="58" spans="1:72" x14ac:dyDescent="0.3">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row>
    <row r="59" spans="1:72" x14ac:dyDescent="0.3">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row>
    <row r="60" spans="1:72" x14ac:dyDescent="0.3">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row>
    <row r="61" spans="1:72" x14ac:dyDescent="0.3">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1:72" s="114" customFormat="1" x14ac:dyDescent="0.3">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row>
    <row r="63" spans="1:72" x14ac:dyDescent="0.3">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row>
    <row r="64" spans="1:72" x14ac:dyDescent="0.3">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row>
    <row r="65" spans="1:72" x14ac:dyDescent="0.3">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row>
    <row r="66" spans="1:72" x14ac:dyDescent="0.3">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row>
    <row r="67" spans="1:72" x14ac:dyDescent="0.3">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row>
    <row r="68" spans="1:72" x14ac:dyDescent="0.3">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72" x14ac:dyDescent="0.3">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row>
    <row r="70" spans="1:72" x14ac:dyDescent="0.3">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row>
    <row r="71" spans="1:72" x14ac:dyDescent="0.3">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row>
    <row r="72" spans="1:72"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row>
    <row r="73" spans="1:72"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row>
    <row r="74" spans="1:72"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row>
    <row r="75" spans="1:72"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row>
    <row r="76" spans="1:72"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row>
    <row r="77" spans="1:72"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row>
    <row r="78" spans="1:72"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row>
    <row r="79" spans="1:72"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row>
    <row r="80" spans="1:72"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row>
    <row r="81" spans="1:72"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row>
    <row r="82" spans="1:72"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row>
    <row r="83" spans="1:72"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row>
    <row r="84" spans="1:72"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row>
    <row r="85" spans="1:72"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row>
    <row r="86" spans="1:72"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row>
    <row r="87" spans="1:72"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row>
    <row r="88" spans="1:72"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row>
    <row r="89" spans="1:72"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row>
    <row r="90" spans="1:72"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row>
    <row r="91" spans="1:72"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row>
    <row r="92" spans="1:72"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row>
    <row r="93" spans="1:72"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row>
    <row r="94" spans="1:72"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row>
    <row r="95" spans="1:72"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row>
    <row r="96" spans="1:72"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row>
    <row r="97" spans="1:72"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row>
    <row r="98" spans="1:72" x14ac:dyDescent="0.3">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row>
    <row r="99" spans="1:72"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row>
    <row r="100" spans="1:72"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row>
    <row r="101" spans="1:72"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row>
    <row r="102" spans="1:72"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row>
    <row r="103" spans="1:72"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row>
    <row r="104" spans="1:72"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row>
    <row r="105" spans="1:72"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row>
    <row r="106" spans="1:72" x14ac:dyDescent="0.3">
      <c r="BA106" s="80"/>
    </row>
    <row r="107" spans="1:72" x14ac:dyDescent="0.3">
      <c r="BA107" s="80"/>
    </row>
    <row r="108" spans="1:72" x14ac:dyDescent="0.3">
      <c r="BA108" s="80"/>
    </row>
    <row r="109" spans="1:72" x14ac:dyDescent="0.3">
      <c r="BA109" s="80"/>
    </row>
    <row r="110" spans="1:72" x14ac:dyDescent="0.3">
      <c r="BA110" s="80"/>
    </row>
    <row r="111" spans="1:72" x14ac:dyDescent="0.3">
      <c r="BA111" s="80"/>
    </row>
    <row r="112" spans="1:72" x14ac:dyDescent="0.3">
      <c r="BA112" s="80"/>
    </row>
    <row r="113" spans="1:72" x14ac:dyDescent="0.3">
      <c r="BA113" s="80"/>
    </row>
    <row r="114" spans="1:72" x14ac:dyDescent="0.3">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row>
    <row r="115" spans="1:72" x14ac:dyDescent="0.3">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row>
    <row r="116" spans="1:72" x14ac:dyDescent="0.3">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row>
    <row r="117" spans="1:72" x14ac:dyDescent="0.3">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row>
    <row r="118" spans="1:72" x14ac:dyDescent="0.3">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row>
    <row r="119" spans="1:72" x14ac:dyDescent="0.3">
      <c r="A119" s="131" t="s">
        <v>793</v>
      </c>
      <c r="B119" s="132">
        <f>IFERROR(INDEX(B$3:B$117,MATCH($A$119,$A$3:$A$117,0),1),0)</f>
        <v>0</v>
      </c>
      <c r="C119" s="132">
        <f t="shared" ref="C119:BK119" si="0">IFERROR(INDEX(C$3:C$117,MATCH($A$119,$A$3:$A$117,0),1),0)</f>
        <v>0</v>
      </c>
      <c r="D119" s="132">
        <f t="shared" si="0"/>
        <v>0</v>
      </c>
      <c r="E119" s="132">
        <f t="shared" si="0"/>
        <v>0</v>
      </c>
      <c r="F119" s="132">
        <f t="shared" si="0"/>
        <v>0</v>
      </c>
      <c r="G119" s="132">
        <f t="shared" si="0"/>
        <v>0</v>
      </c>
      <c r="H119" s="132">
        <f t="shared" si="0"/>
        <v>0</v>
      </c>
      <c r="I119" s="132">
        <f t="shared" si="0"/>
        <v>0</v>
      </c>
      <c r="J119" s="132">
        <f t="shared" si="0"/>
        <v>0</v>
      </c>
      <c r="K119" s="132">
        <f t="shared" si="0"/>
        <v>0</v>
      </c>
      <c r="L119" s="132">
        <f t="shared" si="0"/>
        <v>0</v>
      </c>
      <c r="M119" s="132">
        <f t="shared" si="0"/>
        <v>0</v>
      </c>
      <c r="N119" s="132">
        <f t="shared" si="0"/>
        <v>0</v>
      </c>
      <c r="O119" s="132">
        <f t="shared" si="0"/>
        <v>0</v>
      </c>
      <c r="P119" s="132">
        <f t="shared" si="0"/>
        <v>0</v>
      </c>
      <c r="Q119" s="132">
        <f t="shared" si="0"/>
        <v>0</v>
      </c>
      <c r="R119" s="132">
        <f t="shared" si="0"/>
        <v>0</v>
      </c>
      <c r="S119" s="132">
        <f t="shared" si="0"/>
        <v>0</v>
      </c>
      <c r="T119" s="132">
        <f t="shared" si="0"/>
        <v>0</v>
      </c>
      <c r="U119" s="132">
        <f t="shared" si="0"/>
        <v>0</v>
      </c>
      <c r="V119" s="132">
        <f t="shared" si="0"/>
        <v>0</v>
      </c>
      <c r="W119" s="132">
        <f t="shared" si="0"/>
        <v>0</v>
      </c>
      <c r="X119" s="132">
        <f t="shared" si="0"/>
        <v>0</v>
      </c>
      <c r="Y119" s="132">
        <f t="shared" si="0"/>
        <v>0</v>
      </c>
      <c r="Z119" s="132">
        <f t="shared" si="0"/>
        <v>0</v>
      </c>
      <c r="AA119" s="132">
        <f t="shared" si="0"/>
        <v>0</v>
      </c>
      <c r="AB119" s="132">
        <f t="shared" si="0"/>
        <v>0</v>
      </c>
      <c r="AC119" s="132">
        <f t="shared" si="0"/>
        <v>0</v>
      </c>
      <c r="AD119" s="132">
        <f t="shared" si="0"/>
        <v>0</v>
      </c>
      <c r="AE119" s="132">
        <f t="shared" si="0"/>
        <v>0</v>
      </c>
      <c r="AF119" s="132">
        <f t="shared" si="0"/>
        <v>0</v>
      </c>
      <c r="AG119" s="132">
        <f t="shared" si="0"/>
        <v>0</v>
      </c>
      <c r="AH119" s="132">
        <f t="shared" si="0"/>
        <v>0</v>
      </c>
      <c r="AI119" s="132">
        <f t="shared" si="0"/>
        <v>0</v>
      </c>
      <c r="AJ119" s="132">
        <f t="shared" si="0"/>
        <v>0</v>
      </c>
      <c r="AK119" s="132">
        <f t="shared" si="0"/>
        <v>0</v>
      </c>
      <c r="AL119" s="132">
        <f t="shared" si="0"/>
        <v>0</v>
      </c>
      <c r="AM119" s="132">
        <f t="shared" si="0"/>
        <v>0</v>
      </c>
      <c r="AN119" s="132">
        <f t="shared" si="0"/>
        <v>0</v>
      </c>
      <c r="AO119" s="132">
        <f t="shared" si="0"/>
        <v>0</v>
      </c>
      <c r="AP119" s="132">
        <f t="shared" si="0"/>
        <v>0</v>
      </c>
      <c r="AQ119" s="132">
        <f t="shared" si="0"/>
        <v>0</v>
      </c>
      <c r="AR119" s="132">
        <f t="shared" si="0"/>
        <v>0</v>
      </c>
      <c r="AS119" s="132">
        <f t="shared" si="0"/>
        <v>0</v>
      </c>
      <c r="AT119" s="132">
        <f t="shared" si="0"/>
        <v>0</v>
      </c>
      <c r="AU119" s="132">
        <f t="shared" si="0"/>
        <v>0</v>
      </c>
      <c r="AV119" s="132">
        <f t="shared" si="0"/>
        <v>0</v>
      </c>
      <c r="AW119" s="132">
        <f t="shared" si="0"/>
        <v>0</v>
      </c>
      <c r="AX119" s="132">
        <f t="shared" si="0"/>
        <v>0</v>
      </c>
      <c r="AY119" s="132">
        <f t="shared" si="0"/>
        <v>0</v>
      </c>
      <c r="AZ119" s="132">
        <f t="shared" si="0"/>
        <v>0</v>
      </c>
      <c r="BA119" s="132">
        <f t="shared" si="0"/>
        <v>0</v>
      </c>
      <c r="BB119" s="132">
        <f t="shared" si="0"/>
        <v>0</v>
      </c>
      <c r="BC119" s="132">
        <f t="shared" si="0"/>
        <v>0</v>
      </c>
      <c r="BD119" s="132">
        <f t="shared" si="0"/>
        <v>0</v>
      </c>
      <c r="BE119" s="132">
        <f t="shared" si="0"/>
        <v>0</v>
      </c>
      <c r="BF119" s="132">
        <f t="shared" si="0"/>
        <v>0</v>
      </c>
      <c r="BG119" s="132">
        <f t="shared" si="0"/>
        <v>0</v>
      </c>
      <c r="BH119" s="132">
        <f t="shared" si="0"/>
        <v>0</v>
      </c>
      <c r="BI119" s="132">
        <f t="shared" si="0"/>
        <v>0</v>
      </c>
      <c r="BJ119" s="132">
        <f t="shared" si="0"/>
        <v>0</v>
      </c>
      <c r="BK119" s="132">
        <f t="shared" si="0"/>
        <v>0</v>
      </c>
    </row>
    <row r="120" spans="1:72" x14ac:dyDescent="0.3">
      <c r="A120" s="131" t="s">
        <v>795</v>
      </c>
      <c r="B120" s="132">
        <f>IFERROR(INDEX(B$3:B$117,MATCH($A$120,$A$3:$A$117,0),1),0)</f>
        <v>0</v>
      </c>
      <c r="C120" s="132">
        <f t="shared" ref="C120:BK120" si="1">IFERROR(INDEX(C$3:C$117,MATCH($A$120,$A$3:$A$117,0),1),0)</f>
        <v>0</v>
      </c>
      <c r="D120" s="132">
        <f t="shared" si="1"/>
        <v>0</v>
      </c>
      <c r="E120" s="132">
        <f t="shared" si="1"/>
        <v>0</v>
      </c>
      <c r="F120" s="132">
        <f t="shared" si="1"/>
        <v>0</v>
      </c>
      <c r="G120" s="132">
        <f t="shared" si="1"/>
        <v>0</v>
      </c>
      <c r="H120" s="132">
        <f t="shared" si="1"/>
        <v>0</v>
      </c>
      <c r="I120" s="132">
        <f t="shared" si="1"/>
        <v>0</v>
      </c>
      <c r="J120" s="132">
        <f t="shared" si="1"/>
        <v>0</v>
      </c>
      <c r="K120" s="132">
        <f t="shared" si="1"/>
        <v>0</v>
      </c>
      <c r="L120" s="132">
        <f t="shared" si="1"/>
        <v>0</v>
      </c>
      <c r="M120" s="132">
        <f t="shared" si="1"/>
        <v>0</v>
      </c>
      <c r="N120" s="132">
        <f t="shared" si="1"/>
        <v>0</v>
      </c>
      <c r="O120" s="132">
        <f t="shared" si="1"/>
        <v>0</v>
      </c>
      <c r="P120" s="132">
        <f t="shared" si="1"/>
        <v>0</v>
      </c>
      <c r="Q120" s="132">
        <f t="shared" si="1"/>
        <v>0</v>
      </c>
      <c r="R120" s="132">
        <f t="shared" si="1"/>
        <v>0</v>
      </c>
      <c r="S120" s="132">
        <f t="shared" si="1"/>
        <v>0</v>
      </c>
      <c r="T120" s="132">
        <f t="shared" si="1"/>
        <v>0</v>
      </c>
      <c r="U120" s="132">
        <f t="shared" si="1"/>
        <v>0</v>
      </c>
      <c r="V120" s="132">
        <f t="shared" si="1"/>
        <v>0</v>
      </c>
      <c r="W120" s="132">
        <f t="shared" si="1"/>
        <v>0</v>
      </c>
      <c r="X120" s="132">
        <f t="shared" si="1"/>
        <v>0</v>
      </c>
      <c r="Y120" s="132">
        <f t="shared" si="1"/>
        <v>0</v>
      </c>
      <c r="Z120" s="132">
        <f t="shared" si="1"/>
        <v>0</v>
      </c>
      <c r="AA120" s="132">
        <f t="shared" si="1"/>
        <v>0</v>
      </c>
      <c r="AB120" s="132">
        <f t="shared" si="1"/>
        <v>0</v>
      </c>
      <c r="AC120" s="132">
        <f t="shared" si="1"/>
        <v>0</v>
      </c>
      <c r="AD120" s="132">
        <f t="shared" si="1"/>
        <v>0</v>
      </c>
      <c r="AE120" s="132">
        <f t="shared" si="1"/>
        <v>0</v>
      </c>
      <c r="AF120" s="132">
        <f t="shared" si="1"/>
        <v>0</v>
      </c>
      <c r="AG120" s="132">
        <f t="shared" si="1"/>
        <v>0</v>
      </c>
      <c r="AH120" s="132">
        <f t="shared" si="1"/>
        <v>0</v>
      </c>
      <c r="AI120" s="132">
        <f t="shared" si="1"/>
        <v>0</v>
      </c>
      <c r="AJ120" s="132">
        <f t="shared" si="1"/>
        <v>0</v>
      </c>
      <c r="AK120" s="132">
        <f t="shared" si="1"/>
        <v>0</v>
      </c>
      <c r="AL120" s="132">
        <f t="shared" si="1"/>
        <v>0</v>
      </c>
      <c r="AM120" s="132">
        <f t="shared" si="1"/>
        <v>0</v>
      </c>
      <c r="AN120" s="132">
        <f t="shared" si="1"/>
        <v>0</v>
      </c>
      <c r="AO120" s="132">
        <f t="shared" si="1"/>
        <v>0</v>
      </c>
      <c r="AP120" s="132">
        <f t="shared" si="1"/>
        <v>0</v>
      </c>
      <c r="AQ120" s="132">
        <f t="shared" si="1"/>
        <v>0</v>
      </c>
      <c r="AR120" s="132">
        <f t="shared" si="1"/>
        <v>0</v>
      </c>
      <c r="AS120" s="132">
        <f t="shared" si="1"/>
        <v>0</v>
      </c>
      <c r="AT120" s="132">
        <f t="shared" si="1"/>
        <v>0</v>
      </c>
      <c r="AU120" s="132">
        <f t="shared" si="1"/>
        <v>0</v>
      </c>
      <c r="AV120" s="132">
        <f t="shared" si="1"/>
        <v>0</v>
      </c>
      <c r="AW120" s="132">
        <f t="shared" si="1"/>
        <v>0</v>
      </c>
      <c r="AX120" s="132">
        <f t="shared" si="1"/>
        <v>0</v>
      </c>
      <c r="AY120" s="132">
        <f t="shared" si="1"/>
        <v>0</v>
      </c>
      <c r="AZ120" s="132">
        <f t="shared" si="1"/>
        <v>0</v>
      </c>
      <c r="BA120" s="132">
        <f t="shared" si="1"/>
        <v>0</v>
      </c>
      <c r="BB120" s="132">
        <f t="shared" si="1"/>
        <v>0</v>
      </c>
      <c r="BC120" s="132">
        <f t="shared" si="1"/>
        <v>0</v>
      </c>
      <c r="BD120" s="132">
        <f t="shared" si="1"/>
        <v>0</v>
      </c>
      <c r="BE120" s="132">
        <f t="shared" si="1"/>
        <v>0</v>
      </c>
      <c r="BF120" s="132">
        <f t="shared" si="1"/>
        <v>0</v>
      </c>
      <c r="BG120" s="132">
        <f t="shared" si="1"/>
        <v>0</v>
      </c>
      <c r="BH120" s="132">
        <f t="shared" si="1"/>
        <v>0</v>
      </c>
      <c r="BI120" s="132">
        <f t="shared" si="1"/>
        <v>0</v>
      </c>
      <c r="BJ120" s="132">
        <f t="shared" si="1"/>
        <v>0</v>
      </c>
      <c r="BK120" s="132">
        <f t="shared" si="1"/>
        <v>0</v>
      </c>
    </row>
    <row r="121" spans="1:72" x14ac:dyDescent="0.3">
      <c r="A121" s="131" t="s">
        <v>796</v>
      </c>
      <c r="B121" s="132">
        <f>IFERROR(INDEX(B$3:B$117,MATCH($A$121,$A$3:$A$117,0),1),0)</f>
        <v>0</v>
      </c>
      <c r="C121" s="132">
        <f t="shared" ref="C121:BK121" si="2">IFERROR(INDEX(C$3:C$117,MATCH($A$121,$A$3:$A$117,0),1),0)</f>
        <v>0</v>
      </c>
      <c r="D121" s="132">
        <f t="shared" si="2"/>
        <v>0</v>
      </c>
      <c r="E121" s="132">
        <f t="shared" si="2"/>
        <v>0</v>
      </c>
      <c r="F121" s="132">
        <f t="shared" si="2"/>
        <v>0</v>
      </c>
      <c r="G121" s="132">
        <f t="shared" si="2"/>
        <v>0</v>
      </c>
      <c r="H121" s="132">
        <f t="shared" si="2"/>
        <v>0</v>
      </c>
      <c r="I121" s="132">
        <f t="shared" si="2"/>
        <v>0</v>
      </c>
      <c r="J121" s="132">
        <f t="shared" si="2"/>
        <v>0</v>
      </c>
      <c r="K121" s="132">
        <f t="shared" si="2"/>
        <v>0</v>
      </c>
      <c r="L121" s="132">
        <f t="shared" si="2"/>
        <v>0</v>
      </c>
      <c r="M121" s="132">
        <f t="shared" si="2"/>
        <v>0</v>
      </c>
      <c r="N121" s="132">
        <f t="shared" si="2"/>
        <v>0</v>
      </c>
      <c r="O121" s="132">
        <f t="shared" si="2"/>
        <v>0</v>
      </c>
      <c r="P121" s="132">
        <f t="shared" si="2"/>
        <v>0</v>
      </c>
      <c r="Q121" s="132">
        <f t="shared" si="2"/>
        <v>0</v>
      </c>
      <c r="R121" s="132">
        <f t="shared" si="2"/>
        <v>0</v>
      </c>
      <c r="S121" s="132">
        <f t="shared" si="2"/>
        <v>0</v>
      </c>
      <c r="T121" s="132">
        <f t="shared" si="2"/>
        <v>0</v>
      </c>
      <c r="U121" s="132">
        <f t="shared" si="2"/>
        <v>0</v>
      </c>
      <c r="V121" s="132">
        <f t="shared" si="2"/>
        <v>0</v>
      </c>
      <c r="W121" s="132">
        <f t="shared" si="2"/>
        <v>0</v>
      </c>
      <c r="X121" s="132">
        <f t="shared" si="2"/>
        <v>0</v>
      </c>
      <c r="Y121" s="132">
        <f t="shared" si="2"/>
        <v>0</v>
      </c>
      <c r="Z121" s="132">
        <f t="shared" si="2"/>
        <v>0</v>
      </c>
      <c r="AA121" s="132">
        <f t="shared" si="2"/>
        <v>0</v>
      </c>
      <c r="AB121" s="132">
        <f t="shared" si="2"/>
        <v>0</v>
      </c>
      <c r="AC121" s="132">
        <f t="shared" si="2"/>
        <v>0</v>
      </c>
      <c r="AD121" s="132">
        <f t="shared" si="2"/>
        <v>0</v>
      </c>
      <c r="AE121" s="132">
        <f t="shared" si="2"/>
        <v>0</v>
      </c>
      <c r="AF121" s="132">
        <f t="shared" si="2"/>
        <v>0</v>
      </c>
      <c r="AG121" s="132">
        <f t="shared" si="2"/>
        <v>0</v>
      </c>
      <c r="AH121" s="132">
        <f t="shared" si="2"/>
        <v>0</v>
      </c>
      <c r="AI121" s="132">
        <f t="shared" si="2"/>
        <v>0</v>
      </c>
      <c r="AJ121" s="132">
        <f t="shared" si="2"/>
        <v>0</v>
      </c>
      <c r="AK121" s="132">
        <f t="shared" si="2"/>
        <v>0</v>
      </c>
      <c r="AL121" s="132">
        <f t="shared" si="2"/>
        <v>0</v>
      </c>
      <c r="AM121" s="132">
        <f t="shared" si="2"/>
        <v>0</v>
      </c>
      <c r="AN121" s="132">
        <f t="shared" si="2"/>
        <v>0</v>
      </c>
      <c r="AO121" s="132">
        <f t="shared" si="2"/>
        <v>0</v>
      </c>
      <c r="AP121" s="132">
        <f t="shared" si="2"/>
        <v>0</v>
      </c>
      <c r="AQ121" s="132">
        <f t="shared" si="2"/>
        <v>0</v>
      </c>
      <c r="AR121" s="132">
        <f t="shared" si="2"/>
        <v>0</v>
      </c>
      <c r="AS121" s="132">
        <f t="shared" si="2"/>
        <v>0</v>
      </c>
      <c r="AT121" s="132">
        <f t="shared" si="2"/>
        <v>0</v>
      </c>
      <c r="AU121" s="132">
        <f t="shared" si="2"/>
        <v>0</v>
      </c>
      <c r="AV121" s="132">
        <f t="shared" si="2"/>
        <v>0</v>
      </c>
      <c r="AW121" s="132">
        <f t="shared" si="2"/>
        <v>0</v>
      </c>
      <c r="AX121" s="132">
        <f t="shared" si="2"/>
        <v>0</v>
      </c>
      <c r="AY121" s="132">
        <f t="shared" si="2"/>
        <v>0</v>
      </c>
      <c r="AZ121" s="132">
        <f t="shared" si="2"/>
        <v>0</v>
      </c>
      <c r="BA121" s="132">
        <f t="shared" si="2"/>
        <v>0</v>
      </c>
      <c r="BB121" s="132">
        <f t="shared" si="2"/>
        <v>0</v>
      </c>
      <c r="BC121" s="132">
        <f t="shared" si="2"/>
        <v>0</v>
      </c>
      <c r="BD121" s="132">
        <f t="shared" si="2"/>
        <v>0</v>
      </c>
      <c r="BE121" s="132">
        <f t="shared" si="2"/>
        <v>0</v>
      </c>
      <c r="BF121" s="132">
        <f t="shared" si="2"/>
        <v>0</v>
      </c>
      <c r="BG121" s="132">
        <f t="shared" si="2"/>
        <v>0</v>
      </c>
      <c r="BH121" s="132">
        <f t="shared" si="2"/>
        <v>0</v>
      </c>
      <c r="BI121" s="132">
        <f t="shared" si="2"/>
        <v>0</v>
      </c>
      <c r="BJ121" s="132">
        <f t="shared" si="2"/>
        <v>0</v>
      </c>
      <c r="BK121" s="132">
        <f t="shared" si="2"/>
        <v>0</v>
      </c>
    </row>
    <row r="122" spans="1:72" x14ac:dyDescent="0.3">
      <c r="A122" s="131" t="s">
        <v>798</v>
      </c>
      <c r="B122" s="132">
        <f>IFERROR(INDEX(B$3:B$117,MATCH($A$122,$A3:$A$117,0),1),0)</f>
        <v>0</v>
      </c>
      <c r="C122" s="132">
        <f>IFERROR(INDEX(C$3:C$117,MATCH($A$122,$A3:$A$117,0),1),0)</f>
        <v>0</v>
      </c>
      <c r="D122" s="132">
        <f>IFERROR(INDEX(D$3:D$117,MATCH($A$122,$A3:$A$117,0),1),0)</f>
        <v>0</v>
      </c>
      <c r="E122" s="132">
        <f>IFERROR(INDEX(E$3:E$117,MATCH($A$122,$A3:$A$117,0),1),0)</f>
        <v>0</v>
      </c>
      <c r="F122" s="132">
        <f>IFERROR(INDEX(F$3:F$117,MATCH($A$122,$A3:$A$117,0),1),0)</f>
        <v>0</v>
      </c>
      <c r="G122" s="132">
        <f>IFERROR(INDEX(G$3:G$117,MATCH($A$122,$A3:$A$117,0),1),0)</f>
        <v>0</v>
      </c>
      <c r="H122" s="132">
        <f>IFERROR(INDEX(H$3:H$117,MATCH($A$122,$A3:$A$117,0),1),0)</f>
        <v>0</v>
      </c>
      <c r="I122" s="132">
        <f>IFERROR(INDEX(I$3:I$117,MATCH($A$122,$A3:$A$117,0),1),0)</f>
        <v>0</v>
      </c>
      <c r="J122" s="132">
        <f>IFERROR(INDEX(J$3:J$117,MATCH($A$122,$A3:$A$117,0),1),0)</f>
        <v>0</v>
      </c>
      <c r="K122" s="132">
        <f>IFERROR(INDEX(K$3:K$117,MATCH($A$122,$A3:$A$117,0),1),0)</f>
        <v>0</v>
      </c>
      <c r="L122" s="132">
        <f>IFERROR(INDEX(L$3:L$117,MATCH($A$122,$A3:$A$117,0),1),0)</f>
        <v>0</v>
      </c>
      <c r="M122" s="132">
        <f>IFERROR(INDEX(M$3:M$117,MATCH($A$122,$A3:$A$117,0),1),0)</f>
        <v>0</v>
      </c>
      <c r="N122" s="132">
        <f>IFERROR(INDEX(N$3:N$117,MATCH($A$122,$A3:$A$117,0),1),0)</f>
        <v>0</v>
      </c>
      <c r="O122" s="132">
        <f>IFERROR(INDEX(O$3:O$117,MATCH($A$122,$A3:$A$117,0),1),0)</f>
        <v>0</v>
      </c>
      <c r="P122" s="132">
        <f>IFERROR(INDEX(P$3:P$117,MATCH($A$122,$A3:$A$117,0),1),0)</f>
        <v>0</v>
      </c>
      <c r="Q122" s="132">
        <f>IFERROR(INDEX(Q$3:Q$117,MATCH($A$122,$A3:$A$117,0),1),0)</f>
        <v>0</v>
      </c>
      <c r="R122" s="132">
        <f>IFERROR(INDEX(R$3:R$117,MATCH($A$122,$A3:$A$117,0),1),0)</f>
        <v>0</v>
      </c>
      <c r="S122" s="132">
        <f>IFERROR(INDEX(S$3:S$117,MATCH($A$122,$A3:$A$117,0),1),0)</f>
        <v>0</v>
      </c>
      <c r="T122" s="132">
        <f>IFERROR(INDEX(T$3:T$117,MATCH($A$122,$A3:$A$117,0),1),0)</f>
        <v>0</v>
      </c>
      <c r="U122" s="132">
        <f>IFERROR(INDEX(U$3:U$117,MATCH($A$122,$A3:$A$117,0),1),0)</f>
        <v>0</v>
      </c>
      <c r="V122" s="132">
        <f>IFERROR(INDEX(V$3:V$117,MATCH($A$122,$A3:$A$117,0),1),0)</f>
        <v>0</v>
      </c>
      <c r="W122" s="132">
        <f>IFERROR(INDEX(W$3:W$117,MATCH($A$122,$A3:$A$117,0),1),0)</f>
        <v>0</v>
      </c>
      <c r="X122" s="132">
        <f>IFERROR(INDEX(X$3:X$117,MATCH($A$122,$A3:$A$117,0),1),0)</f>
        <v>0</v>
      </c>
      <c r="Y122" s="132">
        <f>IFERROR(INDEX(Y$3:Y$117,MATCH($A$122,$A3:$A$117,0),1),0)</f>
        <v>0</v>
      </c>
      <c r="Z122" s="132">
        <f>IFERROR(INDEX(Z$3:Z$117,MATCH($A$122,$A3:$A$117,0),1),0)</f>
        <v>0</v>
      </c>
      <c r="AA122" s="132">
        <f>IFERROR(INDEX(AA$3:AA$117,MATCH($A$122,$A3:$A$117,0),1),0)</f>
        <v>0</v>
      </c>
      <c r="AB122" s="132">
        <f>IFERROR(INDEX(AB$3:AB$117,MATCH($A$122,$A3:$A$117,0),1),0)</f>
        <v>0</v>
      </c>
      <c r="AC122" s="132">
        <f>IFERROR(INDEX(AC$3:AC$117,MATCH($A$122,$A3:$A$117,0),1),0)</f>
        <v>0</v>
      </c>
      <c r="AD122" s="132">
        <f>IFERROR(INDEX(AD$3:AD$117,MATCH($A$122,$A3:$A$117,0),1),0)</f>
        <v>0</v>
      </c>
      <c r="AE122" s="132">
        <f>IFERROR(INDEX(AE$3:AE$117,MATCH($A$122,$A3:$A$117,0),1),0)</f>
        <v>0</v>
      </c>
      <c r="AF122" s="132">
        <f>IFERROR(INDEX(AF$3:AF$117,MATCH($A$122,$A3:$A$117,0),1),0)</f>
        <v>0</v>
      </c>
      <c r="AG122" s="132">
        <f>IFERROR(INDEX(AG$3:AG$117,MATCH($A$122,$A3:$A$117,0),1),0)</f>
        <v>0</v>
      </c>
      <c r="AH122" s="132">
        <f>IFERROR(INDEX(AH$3:AH$117,MATCH($A$122,$A3:$A$117,0),1),0)</f>
        <v>0</v>
      </c>
      <c r="AI122" s="132">
        <f>IFERROR(INDEX(AI$3:AI$117,MATCH($A$122,$A3:$A$117,0),1),0)</f>
        <v>0</v>
      </c>
      <c r="AJ122" s="132">
        <f>IFERROR(INDEX(AJ$3:AJ$117,MATCH($A$122,$A3:$A$117,0),1),0)</f>
        <v>0</v>
      </c>
      <c r="AK122" s="132">
        <f>IFERROR(INDEX(AK$3:AK$117,MATCH($A$122,$A3:$A$117,0),1),0)</f>
        <v>0</v>
      </c>
      <c r="AL122" s="132">
        <f>IFERROR(INDEX(AL$3:AL$117,MATCH($A$122,$A3:$A$117,0),1),0)</f>
        <v>0</v>
      </c>
      <c r="AM122" s="132">
        <f>IFERROR(INDEX(AM$3:AM$117,MATCH($A$122,$A3:$A$117,0),1),0)</f>
        <v>0</v>
      </c>
      <c r="AN122" s="132">
        <f>IFERROR(INDEX(AN$3:AN$117,MATCH($A$122,$A3:$A$117,0),1),0)</f>
        <v>0</v>
      </c>
      <c r="AO122" s="132">
        <f>IFERROR(INDEX(AO$3:AO$117,MATCH($A$122,$A3:$A$117,0),1),0)</f>
        <v>0</v>
      </c>
      <c r="AP122" s="132">
        <f>IFERROR(INDEX(AP$3:AP$117,MATCH($A$122,$A3:$A$117,0),1),0)</f>
        <v>0</v>
      </c>
      <c r="AQ122" s="132">
        <f>IFERROR(INDEX(AQ$3:AQ$117,MATCH($A$122,$A3:$A$117,0),1),0)</f>
        <v>0</v>
      </c>
      <c r="AR122" s="132">
        <f>IFERROR(INDEX(AR$3:AR$117,MATCH($A$122,$A3:$A$117,0),1),0)</f>
        <v>0</v>
      </c>
      <c r="AS122" s="132">
        <f>IFERROR(INDEX(AS$3:AS$117,MATCH($A$122,$A3:$A$117,0),1),0)</f>
        <v>0</v>
      </c>
      <c r="AT122" s="132">
        <f>IFERROR(INDEX(AT$3:AT$117,MATCH($A$122,$A3:$A$117,0),1),0)</f>
        <v>0</v>
      </c>
      <c r="AU122" s="132">
        <f>IFERROR(INDEX(AU$3:AU$117,MATCH($A$122,$A3:$A$117,0),1),0)</f>
        <v>0</v>
      </c>
      <c r="AV122" s="132">
        <f>IFERROR(INDEX(AV$3:AV$117,MATCH($A$122,$A3:$A$117,0),1),0)</f>
        <v>0</v>
      </c>
      <c r="AW122" s="132">
        <f>IFERROR(INDEX(AW$3:AW$117,MATCH($A$122,$A3:$A$117,0),1),0)</f>
        <v>0</v>
      </c>
      <c r="AX122" s="132">
        <f>IFERROR(INDEX(AX$3:AX$117,MATCH($A$122,$A3:$A$117,0),1),0)</f>
        <v>0</v>
      </c>
      <c r="AY122" s="132">
        <f>IFERROR(INDEX(AY$3:AY$117,MATCH($A$122,$A3:$A$117,0),1),0)</f>
        <v>0</v>
      </c>
      <c r="AZ122" s="132">
        <f>IFERROR(INDEX(AZ$3:AZ$117,MATCH($A$122,$A3:$A$117,0),1),0)</f>
        <v>0</v>
      </c>
      <c r="BA122" s="132">
        <f>IFERROR(INDEX(BA$3:BA$117,MATCH($A$122,$A3:$A$117,0),1),0)</f>
        <v>0</v>
      </c>
      <c r="BB122" s="132">
        <f>IFERROR(INDEX(BB$3:BB$117,MATCH($A$122,$A3:$A$117,0),1),0)</f>
        <v>0</v>
      </c>
      <c r="BC122" s="132">
        <f>IFERROR(INDEX(BC$3:BC$117,MATCH($A$122,$A3:$A$117,0),1),0)</f>
        <v>0</v>
      </c>
      <c r="BD122" s="132">
        <f>IFERROR(INDEX(BD$3:BD$117,MATCH($A$122,$A3:$A$117,0),1),0)</f>
        <v>0</v>
      </c>
      <c r="BE122" s="132">
        <f>IFERROR(INDEX(BE$3:BE$117,MATCH($A$122,$A3:$A$117,0),1),0)</f>
        <v>0</v>
      </c>
      <c r="BF122" s="132">
        <f>IFERROR(INDEX(BF$3:BF$117,MATCH($A$122,$A3:$A$117,0),1),0)</f>
        <v>0</v>
      </c>
      <c r="BG122" s="132">
        <f>IFERROR(INDEX(BG$3:BG$117,MATCH($A$122,$A3:$A$117,0),1),0)</f>
        <v>0</v>
      </c>
      <c r="BH122" s="132">
        <f>IFERROR(INDEX(BH$3:BH$117,MATCH($A$122,$A3:$A$117,0),1),0)</f>
        <v>0</v>
      </c>
      <c r="BI122" s="132">
        <f>IFERROR(INDEX(BI$3:BI$117,MATCH($A$122,$A3:$A$117,0),1),0)</f>
        <v>0</v>
      </c>
      <c r="BJ122" s="132">
        <f>IFERROR(INDEX(BJ$3:BJ$117,MATCH($A$122,$A3:$A$117,0),1),0)</f>
        <v>0</v>
      </c>
      <c r="BK122" s="132">
        <f>IFERROR(INDEX(BK$3:BK$117,MATCH($A$122,$A3:$A$117,0),1),0)</f>
        <v>0</v>
      </c>
    </row>
    <row r="123" spans="1:72" s="80" customFormat="1" x14ac:dyDescent="0.3">
      <c r="A123" s="81" t="s">
        <v>2</v>
      </c>
      <c r="B123" s="80">
        <f>B119+B120+B121</f>
        <v>0</v>
      </c>
      <c r="C123" s="80">
        <f t="shared" ref="C123:BB123" si="3">C119+C120+C121</f>
        <v>0</v>
      </c>
      <c r="D123" s="80">
        <f t="shared" si="3"/>
        <v>0</v>
      </c>
      <c r="E123" s="80">
        <f t="shared" si="3"/>
        <v>0</v>
      </c>
      <c r="F123" s="80">
        <f t="shared" si="3"/>
        <v>0</v>
      </c>
      <c r="G123" s="80">
        <f t="shared" si="3"/>
        <v>0</v>
      </c>
      <c r="H123" s="80">
        <f t="shared" si="3"/>
        <v>0</v>
      </c>
      <c r="I123" s="80">
        <f t="shared" si="3"/>
        <v>0</v>
      </c>
      <c r="J123" s="80">
        <f t="shared" si="3"/>
        <v>0</v>
      </c>
      <c r="K123" s="80">
        <f t="shared" si="3"/>
        <v>0</v>
      </c>
      <c r="L123" s="80">
        <f t="shared" si="3"/>
        <v>0</v>
      </c>
      <c r="M123" s="80">
        <f t="shared" si="3"/>
        <v>0</v>
      </c>
      <c r="N123" s="80">
        <f t="shared" si="3"/>
        <v>0</v>
      </c>
      <c r="O123" s="80">
        <f t="shared" si="3"/>
        <v>0</v>
      </c>
      <c r="P123" s="80">
        <f t="shared" si="3"/>
        <v>0</v>
      </c>
      <c r="Q123" s="80">
        <f t="shared" si="3"/>
        <v>0</v>
      </c>
      <c r="R123" s="80">
        <f t="shared" si="3"/>
        <v>0</v>
      </c>
      <c r="S123" s="80">
        <f t="shared" si="3"/>
        <v>0</v>
      </c>
      <c r="T123" s="80">
        <f t="shared" si="3"/>
        <v>0</v>
      </c>
      <c r="U123" s="80">
        <f t="shared" si="3"/>
        <v>0</v>
      </c>
      <c r="V123" s="80">
        <f t="shared" si="3"/>
        <v>0</v>
      </c>
      <c r="W123" s="80">
        <f t="shared" si="3"/>
        <v>0</v>
      </c>
      <c r="X123" s="80">
        <f t="shared" si="3"/>
        <v>0</v>
      </c>
      <c r="Y123" s="80">
        <f t="shared" si="3"/>
        <v>0</v>
      </c>
      <c r="Z123" s="80">
        <f t="shared" si="3"/>
        <v>0</v>
      </c>
      <c r="AA123" s="80">
        <f t="shared" si="3"/>
        <v>0</v>
      </c>
      <c r="AB123" s="80">
        <f t="shared" si="3"/>
        <v>0</v>
      </c>
      <c r="AC123" s="80">
        <f t="shared" si="3"/>
        <v>0</v>
      </c>
      <c r="AD123" s="80">
        <f t="shared" si="3"/>
        <v>0</v>
      </c>
      <c r="AE123" s="80">
        <f t="shared" si="3"/>
        <v>0</v>
      </c>
      <c r="AF123" s="80">
        <f t="shared" si="3"/>
        <v>0</v>
      </c>
      <c r="AG123" s="80">
        <f t="shared" si="3"/>
        <v>0</v>
      </c>
      <c r="AH123" s="80">
        <f t="shared" si="3"/>
        <v>0</v>
      </c>
      <c r="AI123" s="80">
        <f t="shared" si="3"/>
        <v>0</v>
      </c>
      <c r="AJ123" s="80">
        <f t="shared" si="3"/>
        <v>0</v>
      </c>
      <c r="AK123" s="80">
        <f t="shared" si="3"/>
        <v>0</v>
      </c>
      <c r="AL123" s="80">
        <f t="shared" si="3"/>
        <v>0</v>
      </c>
      <c r="AM123" s="80">
        <f t="shared" si="3"/>
        <v>0</v>
      </c>
      <c r="AN123" s="80">
        <f t="shared" si="3"/>
        <v>0</v>
      </c>
      <c r="AO123" s="80">
        <f t="shared" si="3"/>
        <v>0</v>
      </c>
      <c r="AP123" s="80">
        <f t="shared" si="3"/>
        <v>0</v>
      </c>
      <c r="AQ123" s="80">
        <f t="shared" si="3"/>
        <v>0</v>
      </c>
      <c r="AR123" s="80">
        <f t="shared" si="3"/>
        <v>0</v>
      </c>
      <c r="AS123" s="80">
        <f t="shared" si="3"/>
        <v>0</v>
      </c>
      <c r="AT123" s="80">
        <f t="shared" si="3"/>
        <v>0</v>
      </c>
      <c r="AU123" s="80">
        <f t="shared" si="3"/>
        <v>0</v>
      </c>
      <c r="AV123" s="80">
        <f t="shared" si="3"/>
        <v>0</v>
      </c>
      <c r="AW123" s="80">
        <f t="shared" si="3"/>
        <v>0</v>
      </c>
      <c r="AX123" s="80">
        <f t="shared" si="3"/>
        <v>0</v>
      </c>
      <c r="AY123" s="80">
        <f t="shared" si="3"/>
        <v>0</v>
      </c>
      <c r="AZ123" s="80">
        <f t="shared" si="3"/>
        <v>0</v>
      </c>
      <c r="BA123" s="80">
        <f t="shared" si="3"/>
        <v>0</v>
      </c>
      <c r="BB123" s="80">
        <f t="shared" si="3"/>
        <v>0</v>
      </c>
      <c r="BC123" s="80">
        <f t="shared" ref="BC123:BK123" si="4">+BC42+BC46+BC49</f>
        <v>0</v>
      </c>
      <c r="BD123" s="80">
        <f t="shared" si="4"/>
        <v>0</v>
      </c>
      <c r="BE123" s="80">
        <f t="shared" si="4"/>
        <v>0</v>
      </c>
      <c r="BF123" s="80">
        <f t="shared" si="4"/>
        <v>0</v>
      </c>
      <c r="BG123" s="80">
        <f t="shared" si="4"/>
        <v>0</v>
      </c>
      <c r="BH123" s="80">
        <f t="shared" si="4"/>
        <v>0</v>
      </c>
      <c r="BI123" s="80">
        <f t="shared" si="4"/>
        <v>0</v>
      </c>
      <c r="BJ123" s="80">
        <f t="shared" si="4"/>
        <v>0</v>
      </c>
      <c r="BK123" s="80">
        <f t="shared" si="4"/>
        <v>0</v>
      </c>
    </row>
    <row r="124" spans="1:72" s="80" customFormat="1" x14ac:dyDescent="0.3">
      <c r="A124" s="81" t="s">
        <v>3</v>
      </c>
      <c r="B124" s="80">
        <f>B122</f>
        <v>0</v>
      </c>
      <c r="C124" s="80">
        <f t="shared" ref="C124:BK124" si="5">C122</f>
        <v>0</v>
      </c>
      <c r="D124" s="80">
        <f t="shared" si="5"/>
        <v>0</v>
      </c>
      <c r="E124" s="80">
        <f t="shared" si="5"/>
        <v>0</v>
      </c>
      <c r="F124" s="80">
        <f t="shared" si="5"/>
        <v>0</v>
      </c>
      <c r="G124" s="80">
        <f t="shared" si="5"/>
        <v>0</v>
      </c>
      <c r="H124" s="80">
        <f t="shared" si="5"/>
        <v>0</v>
      </c>
      <c r="I124" s="80">
        <f t="shared" si="5"/>
        <v>0</v>
      </c>
      <c r="J124" s="80">
        <f t="shared" si="5"/>
        <v>0</v>
      </c>
      <c r="K124" s="80">
        <f t="shared" si="5"/>
        <v>0</v>
      </c>
      <c r="L124" s="80">
        <f t="shared" si="5"/>
        <v>0</v>
      </c>
      <c r="M124" s="80">
        <f t="shared" si="5"/>
        <v>0</v>
      </c>
      <c r="N124" s="80">
        <f t="shared" si="5"/>
        <v>0</v>
      </c>
      <c r="O124" s="80">
        <f t="shared" si="5"/>
        <v>0</v>
      </c>
      <c r="P124" s="80">
        <f t="shared" si="5"/>
        <v>0</v>
      </c>
      <c r="Q124" s="80">
        <f t="shared" si="5"/>
        <v>0</v>
      </c>
      <c r="R124" s="80">
        <f t="shared" si="5"/>
        <v>0</v>
      </c>
      <c r="S124" s="80">
        <f t="shared" si="5"/>
        <v>0</v>
      </c>
      <c r="T124" s="80">
        <f t="shared" si="5"/>
        <v>0</v>
      </c>
      <c r="U124" s="80">
        <f t="shared" si="5"/>
        <v>0</v>
      </c>
      <c r="V124" s="80">
        <f t="shared" si="5"/>
        <v>0</v>
      </c>
      <c r="W124" s="80">
        <f t="shared" si="5"/>
        <v>0</v>
      </c>
      <c r="X124" s="80">
        <f t="shared" si="5"/>
        <v>0</v>
      </c>
      <c r="Y124" s="80">
        <f t="shared" si="5"/>
        <v>0</v>
      </c>
      <c r="Z124" s="80">
        <f t="shared" si="5"/>
        <v>0</v>
      </c>
      <c r="AA124" s="80">
        <f t="shared" si="5"/>
        <v>0</v>
      </c>
      <c r="AB124" s="80">
        <f t="shared" si="5"/>
        <v>0</v>
      </c>
      <c r="AC124" s="80">
        <f t="shared" si="5"/>
        <v>0</v>
      </c>
      <c r="AD124" s="80">
        <f t="shared" si="5"/>
        <v>0</v>
      </c>
      <c r="AE124" s="80">
        <f t="shared" si="5"/>
        <v>0</v>
      </c>
      <c r="AF124" s="80">
        <f t="shared" si="5"/>
        <v>0</v>
      </c>
      <c r="AG124" s="80">
        <f t="shared" si="5"/>
        <v>0</v>
      </c>
      <c r="AH124" s="80">
        <f t="shared" si="5"/>
        <v>0</v>
      </c>
      <c r="AI124" s="80">
        <f t="shared" si="5"/>
        <v>0</v>
      </c>
      <c r="AJ124" s="80">
        <f t="shared" si="5"/>
        <v>0</v>
      </c>
      <c r="AK124" s="80">
        <f t="shared" si="5"/>
        <v>0</v>
      </c>
      <c r="AL124" s="80">
        <f t="shared" si="5"/>
        <v>0</v>
      </c>
      <c r="AM124" s="80">
        <f t="shared" si="5"/>
        <v>0</v>
      </c>
      <c r="AN124" s="80">
        <f t="shared" si="5"/>
        <v>0</v>
      </c>
      <c r="AO124" s="80">
        <f t="shared" si="5"/>
        <v>0</v>
      </c>
      <c r="AP124" s="80">
        <f t="shared" si="5"/>
        <v>0</v>
      </c>
      <c r="AQ124" s="80">
        <f t="shared" si="5"/>
        <v>0</v>
      </c>
      <c r="AR124" s="80">
        <f t="shared" si="5"/>
        <v>0</v>
      </c>
      <c r="AS124" s="80">
        <f t="shared" si="5"/>
        <v>0</v>
      </c>
      <c r="AT124" s="80">
        <f t="shared" si="5"/>
        <v>0</v>
      </c>
      <c r="AU124" s="80">
        <f t="shared" si="5"/>
        <v>0</v>
      </c>
      <c r="AV124" s="80">
        <f t="shared" si="5"/>
        <v>0</v>
      </c>
      <c r="AW124" s="80">
        <f t="shared" si="5"/>
        <v>0</v>
      </c>
      <c r="AX124" s="80">
        <f t="shared" si="5"/>
        <v>0</v>
      </c>
      <c r="AY124" s="80">
        <f t="shared" si="5"/>
        <v>0</v>
      </c>
      <c r="AZ124" s="80">
        <f t="shared" si="5"/>
        <v>0</v>
      </c>
      <c r="BA124" s="80">
        <f t="shared" si="5"/>
        <v>0</v>
      </c>
      <c r="BB124" s="80">
        <f t="shared" si="5"/>
        <v>0</v>
      </c>
      <c r="BC124" s="80">
        <f t="shared" si="5"/>
        <v>0</v>
      </c>
      <c r="BD124" s="80">
        <f t="shared" si="5"/>
        <v>0</v>
      </c>
      <c r="BE124" s="80">
        <f t="shared" si="5"/>
        <v>0</v>
      </c>
      <c r="BF124" s="80">
        <f t="shared" si="5"/>
        <v>0</v>
      </c>
      <c r="BG124" s="80">
        <f t="shared" si="5"/>
        <v>0</v>
      </c>
      <c r="BH124" s="80">
        <f t="shared" si="5"/>
        <v>0</v>
      </c>
      <c r="BI124" s="80">
        <f t="shared" si="5"/>
        <v>0</v>
      </c>
      <c r="BJ124" s="80">
        <f t="shared" si="5"/>
        <v>0</v>
      </c>
      <c r="BK124" s="80">
        <f t="shared" si="5"/>
        <v>0</v>
      </c>
    </row>
    <row r="125" spans="1:72" s="82" customFormat="1" x14ac:dyDescent="0.3">
      <c r="A125" s="81" t="s">
        <v>4</v>
      </c>
      <c r="B125" s="82">
        <f>SUM(B123:B124)</f>
        <v>0</v>
      </c>
      <c r="C125" s="82">
        <f t="shared" ref="C125:BK125" si="6">SUM(C123:C124)</f>
        <v>0</v>
      </c>
      <c r="D125" s="82">
        <f t="shared" si="6"/>
        <v>0</v>
      </c>
      <c r="E125" s="82">
        <f t="shared" si="6"/>
        <v>0</v>
      </c>
      <c r="F125" s="82">
        <f t="shared" si="6"/>
        <v>0</v>
      </c>
      <c r="G125" s="82">
        <f t="shared" si="6"/>
        <v>0</v>
      </c>
      <c r="H125" s="82">
        <f t="shared" si="6"/>
        <v>0</v>
      </c>
      <c r="I125" s="82">
        <f t="shared" si="6"/>
        <v>0</v>
      </c>
      <c r="J125" s="82">
        <f t="shared" si="6"/>
        <v>0</v>
      </c>
      <c r="K125" s="82">
        <f t="shared" si="6"/>
        <v>0</v>
      </c>
      <c r="L125" s="82">
        <f t="shared" si="6"/>
        <v>0</v>
      </c>
      <c r="M125" s="82">
        <f t="shared" si="6"/>
        <v>0</v>
      </c>
      <c r="N125" s="82">
        <f t="shared" si="6"/>
        <v>0</v>
      </c>
      <c r="O125" s="82">
        <f t="shared" si="6"/>
        <v>0</v>
      </c>
      <c r="P125" s="82">
        <f t="shared" si="6"/>
        <v>0</v>
      </c>
      <c r="Q125" s="82">
        <f t="shared" si="6"/>
        <v>0</v>
      </c>
      <c r="R125" s="82">
        <f t="shared" si="6"/>
        <v>0</v>
      </c>
      <c r="S125" s="82">
        <f t="shared" si="6"/>
        <v>0</v>
      </c>
      <c r="T125" s="82">
        <f t="shared" si="6"/>
        <v>0</v>
      </c>
      <c r="U125" s="82">
        <f t="shared" si="6"/>
        <v>0</v>
      </c>
      <c r="V125" s="82">
        <f t="shared" si="6"/>
        <v>0</v>
      </c>
      <c r="W125" s="82">
        <f t="shared" si="6"/>
        <v>0</v>
      </c>
      <c r="X125" s="82">
        <f t="shared" si="6"/>
        <v>0</v>
      </c>
      <c r="Y125" s="82">
        <f t="shared" si="6"/>
        <v>0</v>
      </c>
      <c r="Z125" s="82">
        <f t="shared" si="6"/>
        <v>0</v>
      </c>
      <c r="AA125" s="82">
        <f t="shared" si="6"/>
        <v>0</v>
      </c>
      <c r="AB125" s="82">
        <f t="shared" si="6"/>
        <v>0</v>
      </c>
      <c r="AC125" s="82">
        <f t="shared" si="6"/>
        <v>0</v>
      </c>
      <c r="AD125" s="82">
        <f t="shared" si="6"/>
        <v>0</v>
      </c>
      <c r="AE125" s="82">
        <f t="shared" si="6"/>
        <v>0</v>
      </c>
      <c r="AF125" s="82">
        <f t="shared" si="6"/>
        <v>0</v>
      </c>
      <c r="AG125" s="82">
        <f t="shared" si="6"/>
        <v>0</v>
      </c>
      <c r="AH125" s="82">
        <f t="shared" si="6"/>
        <v>0</v>
      </c>
      <c r="AI125" s="82">
        <f t="shared" si="6"/>
        <v>0</v>
      </c>
      <c r="AJ125" s="82">
        <f t="shared" si="6"/>
        <v>0</v>
      </c>
      <c r="AK125" s="82">
        <f t="shared" si="6"/>
        <v>0</v>
      </c>
      <c r="AL125" s="82">
        <f t="shared" si="6"/>
        <v>0</v>
      </c>
      <c r="AM125" s="82">
        <f t="shared" si="6"/>
        <v>0</v>
      </c>
      <c r="AN125" s="82">
        <f t="shared" si="6"/>
        <v>0</v>
      </c>
      <c r="AO125" s="82">
        <f t="shared" si="6"/>
        <v>0</v>
      </c>
      <c r="AP125" s="82">
        <f t="shared" si="6"/>
        <v>0</v>
      </c>
      <c r="AQ125" s="82">
        <f t="shared" si="6"/>
        <v>0</v>
      </c>
      <c r="AR125" s="82">
        <f t="shared" si="6"/>
        <v>0</v>
      </c>
      <c r="AS125" s="82">
        <f t="shared" si="6"/>
        <v>0</v>
      </c>
      <c r="AT125" s="82">
        <f t="shared" si="6"/>
        <v>0</v>
      </c>
      <c r="AU125" s="82">
        <f t="shared" si="6"/>
        <v>0</v>
      </c>
      <c r="AV125" s="82">
        <f t="shared" si="6"/>
        <v>0</v>
      </c>
      <c r="AW125" s="82">
        <f t="shared" si="6"/>
        <v>0</v>
      </c>
      <c r="AX125" s="82">
        <f t="shared" si="6"/>
        <v>0</v>
      </c>
      <c r="AY125" s="82">
        <f t="shared" si="6"/>
        <v>0</v>
      </c>
      <c r="AZ125" s="82">
        <f t="shared" si="6"/>
        <v>0</v>
      </c>
      <c r="BA125" s="82">
        <f t="shared" si="6"/>
        <v>0</v>
      </c>
      <c r="BB125" s="82">
        <f t="shared" si="6"/>
        <v>0</v>
      </c>
      <c r="BC125" s="82">
        <f t="shared" si="6"/>
        <v>0</v>
      </c>
      <c r="BD125" s="82">
        <f t="shared" si="6"/>
        <v>0</v>
      </c>
      <c r="BE125" s="82">
        <f t="shared" si="6"/>
        <v>0</v>
      </c>
      <c r="BF125" s="82">
        <f t="shared" si="6"/>
        <v>0</v>
      </c>
      <c r="BG125" s="82">
        <f t="shared" si="6"/>
        <v>0</v>
      </c>
      <c r="BH125" s="82">
        <f t="shared" si="6"/>
        <v>0</v>
      </c>
      <c r="BI125" s="82">
        <f t="shared" si="6"/>
        <v>0</v>
      </c>
      <c r="BJ125" s="82">
        <f t="shared" si="6"/>
        <v>0</v>
      </c>
      <c r="BK125" s="82">
        <f t="shared" si="6"/>
        <v>0</v>
      </c>
    </row>
    <row r="126" spans="1:72" x14ac:dyDescent="0.3">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row>
    <row r="127" spans="1:72" x14ac:dyDescent="0.3">
      <c r="A127" s="4" t="s">
        <v>5</v>
      </c>
    </row>
    <row r="128" spans="1:72" s="3" customFormat="1" x14ac:dyDescent="0.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row>
    <row r="129" spans="1:72" x14ac:dyDescent="0.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row>
    <row r="130" spans="1:72" x14ac:dyDescent="0.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row>
    <row r="131" spans="1:72" x14ac:dyDescent="0.3">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row>
    <row r="132" spans="1:72" x14ac:dyDescent="0.3">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row>
    <row r="133" spans="1:72" x14ac:dyDescent="0.3">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row>
    <row r="134" spans="1:72" x14ac:dyDescent="0.3">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row>
    <row r="135" spans="1:72" x14ac:dyDescent="0.3">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row>
    <row r="136" spans="1:72" x14ac:dyDescent="0.3">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row>
    <row r="137" spans="1:72" x14ac:dyDescent="0.3">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row>
    <row r="138" spans="1:72" x14ac:dyDescent="0.3">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row>
    <row r="139" spans="1:72" x14ac:dyDescent="0.3">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row>
    <row r="140" spans="1:72" x14ac:dyDescent="0.3">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row>
    <row r="141" spans="1:72" x14ac:dyDescent="0.3">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42" spans="1:72" x14ac:dyDescent="0.3">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row>
    <row r="143" spans="1:72" x14ac:dyDescent="0.3">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row>
    <row r="144" spans="1:72" x14ac:dyDescent="0.3">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row>
    <row r="145" spans="1:72" x14ac:dyDescent="0.3">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row>
    <row r="146" spans="1:72" x14ac:dyDescent="0.3">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row>
    <row r="147" spans="1:72" x14ac:dyDescent="0.3">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row>
    <row r="148" spans="1:72" x14ac:dyDescent="0.3">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row>
    <row r="149" spans="1:72" x14ac:dyDescent="0.3">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row>
    <row r="150" spans="1:72" x14ac:dyDescent="0.3">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1" spans="1:72" x14ac:dyDescent="0.3">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row>
    <row r="152" spans="1:72" x14ac:dyDescent="0.3">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row>
    <row r="153" spans="1:72" x14ac:dyDescent="0.3">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row>
    <row r="154" spans="1:72" x14ac:dyDescent="0.3">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row>
    <row r="155" spans="1:72" x14ac:dyDescent="0.3">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row>
    <row r="156" spans="1:72" x14ac:dyDescent="0.3">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row>
    <row r="157" spans="1:72" x14ac:dyDescent="0.3">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row>
    <row r="158" spans="1:72" x14ac:dyDescent="0.3">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59" spans="1:72" x14ac:dyDescent="0.3">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row>
    <row r="160" spans="1:72" x14ac:dyDescent="0.3">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row>
    <row r="161" spans="1:72" x14ac:dyDescent="0.3">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row>
    <row r="162" spans="1:72" x14ac:dyDescent="0.3">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row r="163" spans="1:72" x14ac:dyDescent="0.3">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row>
    <row r="164" spans="1:72" x14ac:dyDescent="0.3">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row>
    <row r="165" spans="1:72"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row>
    <row r="166" spans="1:72"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row>
    <row r="167" spans="1:72"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row>
    <row r="168" spans="1:72"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row>
    <row r="169" spans="1:72"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row>
    <row r="170" spans="1:72"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row>
    <row r="171" spans="1:72"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row>
    <row r="172" spans="1:72"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row>
    <row r="173" spans="1:72"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row>
    <row r="174" spans="1:72"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row>
    <row r="175" spans="1:72"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row>
    <row r="176" spans="1:72" x14ac:dyDescent="0.3">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row>
    <row r="177" spans="1:72" x14ac:dyDescent="0.3">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row>
    <row r="178" spans="1:72" x14ac:dyDescent="0.3">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1:72" x14ac:dyDescent="0.3">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1:72" x14ac:dyDescent="0.3">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1:72" x14ac:dyDescent="0.3">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1:72" x14ac:dyDescent="0.3">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1:72" x14ac:dyDescent="0.3">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1:72" x14ac:dyDescent="0.3">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1:72" x14ac:dyDescent="0.3">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1:72" x14ac:dyDescent="0.3">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1:72" x14ac:dyDescent="0.3">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1:72" x14ac:dyDescent="0.3">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1:72" x14ac:dyDescent="0.3">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1:72" x14ac:dyDescent="0.3">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1:72" x14ac:dyDescent="0.3">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1:72" x14ac:dyDescent="0.3">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x14ac:dyDescent="0.3">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x14ac:dyDescent="0.3">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x14ac:dyDescent="0.3">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x14ac:dyDescent="0.3">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x14ac:dyDescent="0.3">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x14ac:dyDescent="0.3">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x14ac:dyDescent="0.3">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x14ac:dyDescent="0.3">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x14ac:dyDescent="0.3">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x14ac:dyDescent="0.3">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x14ac:dyDescent="0.3">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x14ac:dyDescent="0.3">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x14ac:dyDescent="0.3">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x14ac:dyDescent="0.3">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x14ac:dyDescent="0.3">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x14ac:dyDescent="0.3">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x14ac:dyDescent="0.3">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0" spans="1:118" x14ac:dyDescent="0.3">
      <c r="B210" s="80"/>
      <c r="C210" s="80"/>
      <c r="D210" s="80"/>
      <c r="E210" s="80"/>
      <c r="F210" s="80"/>
      <c r="G210" s="80"/>
      <c r="H210" s="80"/>
      <c r="I210" s="80"/>
      <c r="J210" s="80"/>
      <c r="K210" s="80"/>
      <c r="L210" s="80"/>
      <c r="M210" s="80"/>
      <c r="N210" s="80"/>
      <c r="O210" s="80"/>
      <c r="P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row>
    <row r="211" spans="1:118" x14ac:dyDescent="0.3">
      <c r="B211" s="80"/>
      <c r="C211" s="80"/>
      <c r="D211" s="80"/>
      <c r="E211" s="80"/>
      <c r="F211" s="80"/>
      <c r="G211" s="80"/>
      <c r="H211" s="80"/>
      <c r="I211" s="80"/>
      <c r="J211" s="80"/>
      <c r="K211" s="80"/>
      <c r="L211" s="80"/>
      <c r="M211" s="80"/>
      <c r="N211" s="80"/>
      <c r="O211" s="80"/>
      <c r="P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x14ac:dyDescent="0.3">
      <c r="B212" s="80"/>
      <c r="C212" s="80"/>
      <c r="D212" s="80"/>
      <c r="E212" s="80"/>
      <c r="F212" s="80"/>
      <c r="G212" s="80"/>
      <c r="H212" s="80"/>
      <c r="I212" s="80"/>
      <c r="J212" s="80"/>
      <c r="K212" s="80"/>
      <c r="L212" s="80"/>
      <c r="M212" s="80"/>
      <c r="N212" s="80"/>
      <c r="O212" s="80"/>
      <c r="P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row>
    <row r="213" spans="1:118" x14ac:dyDescent="0.3">
      <c r="A213" s="79" t="s">
        <v>872</v>
      </c>
      <c r="B213" s="132">
        <f>IFERROR(INDEX(B$129:B$212,MATCH($A$213,$A$129:$A$212,0),1),0)</f>
        <v>0</v>
      </c>
      <c r="C213" s="132">
        <f t="shared" ref="C213:BL213" si="7">IFERROR(INDEX(C$129:C$212,MATCH($A$213,$A$129:$A$212,0),1),0)</f>
        <v>0</v>
      </c>
      <c r="D213" s="132">
        <f t="shared" si="7"/>
        <v>0</v>
      </c>
      <c r="E213" s="132">
        <f t="shared" si="7"/>
        <v>0</v>
      </c>
      <c r="F213" s="132">
        <f t="shared" si="7"/>
        <v>0</v>
      </c>
      <c r="G213" s="132">
        <f t="shared" si="7"/>
        <v>0</v>
      </c>
      <c r="H213" s="132">
        <f t="shared" si="7"/>
        <v>0</v>
      </c>
      <c r="I213" s="132">
        <f t="shared" si="7"/>
        <v>0</v>
      </c>
      <c r="J213" s="132">
        <f t="shared" si="7"/>
        <v>0</v>
      </c>
      <c r="K213" s="132">
        <f t="shared" si="7"/>
        <v>0</v>
      </c>
      <c r="L213" s="132">
        <f t="shared" si="7"/>
        <v>0</v>
      </c>
      <c r="M213" s="132">
        <f t="shared" si="7"/>
        <v>0</v>
      </c>
      <c r="N213" s="132">
        <f t="shared" si="7"/>
        <v>0</v>
      </c>
      <c r="O213" s="132">
        <f t="shared" si="7"/>
        <v>0</v>
      </c>
      <c r="P213" s="132">
        <f t="shared" si="7"/>
        <v>0</v>
      </c>
      <c r="Q213" s="132">
        <f t="shared" si="7"/>
        <v>0</v>
      </c>
      <c r="R213" s="132">
        <f t="shared" si="7"/>
        <v>0</v>
      </c>
      <c r="S213" s="132">
        <f t="shared" si="7"/>
        <v>0</v>
      </c>
      <c r="T213" s="132">
        <f t="shared" si="7"/>
        <v>0</v>
      </c>
      <c r="U213" s="132">
        <f t="shared" si="7"/>
        <v>0</v>
      </c>
      <c r="V213" s="132">
        <f t="shared" si="7"/>
        <v>0</v>
      </c>
      <c r="W213" s="132">
        <f t="shared" si="7"/>
        <v>0</v>
      </c>
      <c r="X213" s="132">
        <f t="shared" si="7"/>
        <v>0</v>
      </c>
      <c r="Y213" s="132">
        <f t="shared" si="7"/>
        <v>0</v>
      </c>
      <c r="Z213" s="132">
        <f t="shared" si="7"/>
        <v>0</v>
      </c>
      <c r="AA213" s="132">
        <f t="shared" si="7"/>
        <v>0</v>
      </c>
      <c r="AB213" s="132">
        <f t="shared" si="7"/>
        <v>0</v>
      </c>
      <c r="AC213" s="132">
        <f t="shared" si="7"/>
        <v>0</v>
      </c>
      <c r="AD213" s="132">
        <f t="shared" si="7"/>
        <v>0</v>
      </c>
      <c r="AE213" s="132">
        <f t="shared" si="7"/>
        <v>0</v>
      </c>
      <c r="AF213" s="132">
        <f t="shared" si="7"/>
        <v>0</v>
      </c>
      <c r="AG213" s="132">
        <f t="shared" si="7"/>
        <v>0</v>
      </c>
      <c r="AH213" s="132">
        <f t="shared" si="7"/>
        <v>0</v>
      </c>
      <c r="AI213" s="132">
        <f t="shared" si="7"/>
        <v>0</v>
      </c>
      <c r="AJ213" s="132">
        <f t="shared" si="7"/>
        <v>0</v>
      </c>
      <c r="AK213" s="132">
        <f t="shared" si="7"/>
        <v>0</v>
      </c>
      <c r="AL213" s="132">
        <f t="shared" si="7"/>
        <v>0</v>
      </c>
      <c r="AM213" s="132">
        <f t="shared" si="7"/>
        <v>0</v>
      </c>
      <c r="AN213" s="132">
        <f t="shared" si="7"/>
        <v>0</v>
      </c>
      <c r="AO213" s="132">
        <f t="shared" si="7"/>
        <v>0</v>
      </c>
      <c r="AP213" s="132">
        <f t="shared" si="7"/>
        <v>0</v>
      </c>
      <c r="AQ213" s="132">
        <f t="shared" si="7"/>
        <v>0</v>
      </c>
      <c r="AR213" s="132">
        <f t="shared" si="7"/>
        <v>0</v>
      </c>
      <c r="AS213" s="132">
        <f t="shared" si="7"/>
        <v>0</v>
      </c>
      <c r="AT213" s="132">
        <f t="shared" si="7"/>
        <v>0</v>
      </c>
      <c r="AU213" s="132">
        <f t="shared" si="7"/>
        <v>0</v>
      </c>
      <c r="AV213" s="132">
        <f t="shared" si="7"/>
        <v>0</v>
      </c>
      <c r="AW213" s="132">
        <f t="shared" si="7"/>
        <v>0</v>
      </c>
      <c r="AX213" s="132">
        <f t="shared" si="7"/>
        <v>0</v>
      </c>
      <c r="AY213" s="132">
        <f t="shared" si="7"/>
        <v>0</v>
      </c>
      <c r="AZ213" s="132">
        <f t="shared" si="7"/>
        <v>0</v>
      </c>
      <c r="BA213" s="132">
        <f t="shared" si="7"/>
        <v>0</v>
      </c>
      <c r="BB213" s="132">
        <f t="shared" si="7"/>
        <v>0</v>
      </c>
      <c r="BC213" s="132">
        <f t="shared" si="7"/>
        <v>0</v>
      </c>
      <c r="BD213" s="132">
        <f t="shared" si="7"/>
        <v>0</v>
      </c>
      <c r="BE213" s="132">
        <f t="shared" si="7"/>
        <v>0</v>
      </c>
      <c r="BF213" s="132">
        <f t="shared" si="7"/>
        <v>0</v>
      </c>
      <c r="BG213" s="132">
        <f t="shared" si="7"/>
        <v>0</v>
      </c>
      <c r="BH213" s="132">
        <f t="shared" si="7"/>
        <v>0</v>
      </c>
      <c r="BI213" s="132">
        <f t="shared" si="7"/>
        <v>0</v>
      </c>
      <c r="BJ213" s="132">
        <f t="shared" si="7"/>
        <v>0</v>
      </c>
      <c r="BK213" s="132">
        <f t="shared" si="7"/>
        <v>0</v>
      </c>
      <c r="BL213" s="132">
        <f t="shared" si="7"/>
        <v>0</v>
      </c>
    </row>
    <row r="214" spans="1:118" x14ac:dyDescent="0.3">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row>
    <row r="215" spans="1:118" x14ac:dyDescent="0.3">
      <c r="A215" s="81" t="s">
        <v>7</v>
      </c>
      <c r="B215" s="80">
        <f>B213</f>
        <v>0</v>
      </c>
      <c r="C215" s="80">
        <f t="shared" ref="C215:BL215" si="8">C213</f>
        <v>0</v>
      </c>
      <c r="D215" s="80">
        <f t="shared" si="8"/>
        <v>0</v>
      </c>
      <c r="E215" s="80">
        <f t="shared" si="8"/>
        <v>0</v>
      </c>
      <c r="F215" s="80">
        <f t="shared" si="8"/>
        <v>0</v>
      </c>
      <c r="G215" s="80">
        <f t="shared" si="8"/>
        <v>0</v>
      </c>
      <c r="H215" s="80">
        <f t="shared" si="8"/>
        <v>0</v>
      </c>
      <c r="I215" s="80">
        <f t="shared" si="8"/>
        <v>0</v>
      </c>
      <c r="J215" s="80">
        <f t="shared" si="8"/>
        <v>0</v>
      </c>
      <c r="K215" s="80">
        <f t="shared" si="8"/>
        <v>0</v>
      </c>
      <c r="L215" s="80">
        <f t="shared" si="8"/>
        <v>0</v>
      </c>
      <c r="M215" s="80">
        <f t="shared" si="8"/>
        <v>0</v>
      </c>
      <c r="N215" s="80">
        <f t="shared" si="8"/>
        <v>0</v>
      </c>
      <c r="O215" s="80">
        <f t="shared" si="8"/>
        <v>0</v>
      </c>
      <c r="P215" s="80">
        <f t="shared" si="8"/>
        <v>0</v>
      </c>
      <c r="Q215" s="80">
        <f t="shared" si="8"/>
        <v>0</v>
      </c>
      <c r="R215" s="80">
        <f t="shared" si="8"/>
        <v>0</v>
      </c>
      <c r="S215" s="80">
        <f t="shared" si="8"/>
        <v>0</v>
      </c>
      <c r="T215" s="80">
        <f t="shared" si="8"/>
        <v>0</v>
      </c>
      <c r="U215" s="80">
        <f t="shared" si="8"/>
        <v>0</v>
      </c>
      <c r="V215" s="80">
        <f t="shared" si="8"/>
        <v>0</v>
      </c>
      <c r="W215" s="80">
        <f t="shared" si="8"/>
        <v>0</v>
      </c>
      <c r="X215" s="80">
        <f t="shared" si="8"/>
        <v>0</v>
      </c>
      <c r="Y215" s="80">
        <f t="shared" si="8"/>
        <v>0</v>
      </c>
      <c r="Z215" s="80">
        <f t="shared" si="8"/>
        <v>0</v>
      </c>
      <c r="AA215" s="80">
        <f t="shared" si="8"/>
        <v>0</v>
      </c>
      <c r="AB215" s="80">
        <f t="shared" si="8"/>
        <v>0</v>
      </c>
      <c r="AC215" s="80">
        <f t="shared" si="8"/>
        <v>0</v>
      </c>
      <c r="AD215" s="80">
        <f t="shared" si="8"/>
        <v>0</v>
      </c>
      <c r="AE215" s="80">
        <f t="shared" si="8"/>
        <v>0</v>
      </c>
      <c r="AF215" s="80">
        <f t="shared" si="8"/>
        <v>0</v>
      </c>
      <c r="AG215" s="80">
        <f t="shared" si="8"/>
        <v>0</v>
      </c>
      <c r="AH215" s="80">
        <f t="shared" si="8"/>
        <v>0</v>
      </c>
      <c r="AI215" s="80">
        <f t="shared" si="8"/>
        <v>0</v>
      </c>
      <c r="AJ215" s="80">
        <f t="shared" si="8"/>
        <v>0</v>
      </c>
      <c r="AK215" s="80">
        <f t="shared" si="8"/>
        <v>0</v>
      </c>
      <c r="AL215" s="80">
        <f t="shared" si="8"/>
        <v>0</v>
      </c>
      <c r="AM215" s="80">
        <f t="shared" si="8"/>
        <v>0</v>
      </c>
      <c r="AN215" s="80">
        <f t="shared" si="8"/>
        <v>0</v>
      </c>
      <c r="AO215" s="80">
        <f t="shared" si="8"/>
        <v>0</v>
      </c>
      <c r="AP215" s="80">
        <f t="shared" si="8"/>
        <v>0</v>
      </c>
      <c r="AQ215" s="80">
        <f t="shared" si="8"/>
        <v>0</v>
      </c>
      <c r="AR215" s="80">
        <f t="shared" si="8"/>
        <v>0</v>
      </c>
      <c r="AS215" s="80">
        <f t="shared" si="8"/>
        <v>0</v>
      </c>
      <c r="AT215" s="80">
        <f t="shared" si="8"/>
        <v>0</v>
      </c>
      <c r="AU215" s="80">
        <f t="shared" si="8"/>
        <v>0</v>
      </c>
      <c r="AV215" s="80">
        <f t="shared" si="8"/>
        <v>0</v>
      </c>
      <c r="AW215" s="80">
        <f t="shared" si="8"/>
        <v>0</v>
      </c>
      <c r="AX215" s="80">
        <f t="shared" si="8"/>
        <v>0</v>
      </c>
      <c r="AY215" s="80">
        <f t="shared" si="8"/>
        <v>0</v>
      </c>
      <c r="AZ215" s="80">
        <f t="shared" si="8"/>
        <v>0</v>
      </c>
      <c r="BA215" s="80">
        <f t="shared" si="8"/>
        <v>0</v>
      </c>
      <c r="BB215" s="80">
        <f t="shared" si="8"/>
        <v>0</v>
      </c>
      <c r="BC215" s="80">
        <f t="shared" si="8"/>
        <v>0</v>
      </c>
      <c r="BD215" s="80">
        <f t="shared" si="8"/>
        <v>0</v>
      </c>
      <c r="BE215" s="80">
        <f t="shared" si="8"/>
        <v>0</v>
      </c>
      <c r="BF215" s="80">
        <f t="shared" si="8"/>
        <v>0</v>
      </c>
      <c r="BG215" s="80">
        <f t="shared" si="8"/>
        <v>0</v>
      </c>
      <c r="BH215" s="80">
        <f t="shared" si="8"/>
        <v>0</v>
      </c>
      <c r="BI215" s="80">
        <f t="shared" si="8"/>
        <v>0</v>
      </c>
      <c r="BJ215" s="80">
        <f t="shared" si="8"/>
        <v>0</v>
      </c>
      <c r="BK215" s="80">
        <f t="shared" si="8"/>
        <v>0</v>
      </c>
      <c r="BL215" s="80">
        <f t="shared" si="8"/>
        <v>0</v>
      </c>
      <c r="BM215" s="80"/>
      <c r="BN215" s="80"/>
      <c r="BO215" s="80"/>
      <c r="BP215" s="80"/>
      <c r="BQ215" s="80"/>
    </row>
    <row r="216" spans="1:118" x14ac:dyDescent="0.3">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row>
    <row r="218" spans="1:118" x14ac:dyDescent="0.3">
      <c r="A218" s="1" t="s">
        <v>8</v>
      </c>
    </row>
    <row r="219" spans="1:118" x14ac:dyDescent="0.3">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118" x14ac:dyDescent="0.3">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x14ac:dyDescent="0.3">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118" x14ac:dyDescent="0.3">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118" x14ac:dyDescent="0.3">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118" x14ac:dyDescent="0.3">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55" x14ac:dyDescent="0.3">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55" x14ac:dyDescent="0.3">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55" x14ac:dyDescent="0.3">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55" x14ac:dyDescent="0.3">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55" x14ac:dyDescent="0.3">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55" x14ac:dyDescent="0.3">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x14ac:dyDescent="0.3">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55" x14ac:dyDescent="0.3">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55" x14ac:dyDescent="0.3">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55" x14ac:dyDescent="0.3">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55" x14ac:dyDescent="0.3">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55" x14ac:dyDescent="0.3">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55" x14ac:dyDescent="0.3">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55" x14ac:dyDescent="0.3">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55" x14ac:dyDescent="0.3">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55" x14ac:dyDescent="0.3">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row r="241" spans="1:55" x14ac:dyDescent="0.3">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row>
    <row r="242" spans="1:55" x14ac:dyDescent="0.3">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row>
    <row r="243" spans="1:55" x14ac:dyDescent="0.3">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row>
    <row r="244" spans="1:55" x14ac:dyDescent="0.3">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x14ac:dyDescent="0.3">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row>
    <row r="246" spans="1:55" x14ac:dyDescent="0.3">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row>
    <row r="247" spans="1:55" x14ac:dyDescent="0.3">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x14ac:dyDescent="0.3">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x14ac:dyDescent="0.3">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row>
    <row r="250" spans="1:55" x14ac:dyDescent="0.3">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row>
    <row r="251" spans="1:55" x14ac:dyDescent="0.3">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x14ac:dyDescent="0.3">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row>
    <row r="253" spans="1:55" x14ac:dyDescent="0.3">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row>
    <row r="254" spans="1:55" x14ac:dyDescent="0.3">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row>
    <row r="255" spans="1:55" x14ac:dyDescent="0.3">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row>
    <row r="256" spans="1:55" x14ac:dyDescent="0.3">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row>
    <row r="257" spans="1:55" x14ac:dyDescent="0.3">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row>
    <row r="258" spans="1:55" x14ac:dyDescent="0.3">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x14ac:dyDescent="0.3">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row>
    <row r="260" spans="1:55" x14ac:dyDescent="0.3">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row>
    <row r="261" spans="1:55" x14ac:dyDescent="0.3">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row>
    <row r="262" spans="1:55" x14ac:dyDescent="0.3">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row>
    <row r="263" spans="1:55" x14ac:dyDescent="0.3">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row>
    <row r="264" spans="1:55" x14ac:dyDescent="0.3">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row>
    <row r="265" spans="1:55" x14ac:dyDescent="0.3">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row>
    <row r="266" spans="1:55" x14ac:dyDescent="0.3">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row>
    <row r="267" spans="1:55" x14ac:dyDescent="0.3">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row>
    <row r="268" spans="1:55" x14ac:dyDescent="0.3">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row>
    <row r="269" spans="1:55" x14ac:dyDescent="0.3">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row>
    <row r="270" spans="1:55" x14ac:dyDescent="0.3">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row>
    <row r="271" spans="1:55" x14ac:dyDescent="0.3">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row>
    <row r="272" spans="1:55" x14ac:dyDescent="0.3">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x14ac:dyDescent="0.3">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row>
    <row r="274" spans="1:55" x14ac:dyDescent="0.3">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row>
    <row r="275" spans="1:55" x14ac:dyDescent="0.3">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row>
    <row r="276" spans="1:55" x14ac:dyDescent="0.3">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row>
    <row r="277" spans="1:55" x14ac:dyDescent="0.3">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row>
    <row r="278" spans="1:55" x14ac:dyDescent="0.3">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row>
    <row r="279" spans="1:55" x14ac:dyDescent="0.3">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row>
    <row r="280" spans="1:55" x14ac:dyDescent="0.3">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row>
    <row r="281" spans="1:55" x14ac:dyDescent="0.3">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row>
    <row r="282" spans="1:55" x14ac:dyDescent="0.3">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row>
    <row r="283" spans="1:55" x14ac:dyDescent="0.3">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row>
    <row r="284" spans="1:55" x14ac:dyDescent="0.3">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row>
    <row r="285" spans="1:55" x14ac:dyDescent="0.3">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row>
    <row r="286" spans="1:55" x14ac:dyDescent="0.3">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row>
    <row r="287" spans="1:55" x14ac:dyDescent="0.3">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row>
    <row r="288" spans="1:55" x14ac:dyDescent="0.3">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row>
    <row r="289" spans="1:55" x14ac:dyDescent="0.3">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row>
    <row r="290" spans="1:55" x14ac:dyDescent="0.3">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row>
    <row r="291" spans="1:55" x14ac:dyDescent="0.3">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row>
    <row r="292" spans="1:55" x14ac:dyDescent="0.3">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row>
    <row r="293" spans="1:55" x14ac:dyDescent="0.3">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row>
    <row r="294" spans="1:55" x14ac:dyDescent="0.3">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row>
    <row r="295" spans="1:55" x14ac:dyDescent="0.3">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x14ac:dyDescent="0.3">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x14ac:dyDescent="0.3">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x14ac:dyDescent="0.3">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x14ac:dyDescent="0.3">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x14ac:dyDescent="0.3">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x14ac:dyDescent="0.3">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x14ac:dyDescent="0.3">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x14ac:dyDescent="0.3">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x14ac:dyDescent="0.3">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x14ac:dyDescent="0.3">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06" spans="1:55" x14ac:dyDescent="0.3">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row>
    <row r="307" spans="1:55" x14ac:dyDescent="0.3">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row>
    <row r="308" spans="1:55" x14ac:dyDescent="0.3">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row>
    <row r="309" spans="1:55" x14ac:dyDescent="0.3">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row>
    <row r="310" spans="1:55" x14ac:dyDescent="0.3">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row>
    <row r="311" spans="1:55" x14ac:dyDescent="0.3">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row>
    <row r="312" spans="1:55" x14ac:dyDescent="0.3">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row>
    <row r="322" spans="2:53" x14ac:dyDescent="0.3">
      <c r="BA322" s="80"/>
    </row>
    <row r="323" spans="2:53" x14ac:dyDescent="0.3">
      <c r="BA323" s="80"/>
    </row>
    <row r="324" spans="2:53" x14ac:dyDescent="0.3">
      <c r="BA324" s="80"/>
    </row>
    <row r="325" spans="2:53" x14ac:dyDescent="0.3">
      <c r="BA325" s="80"/>
    </row>
    <row r="326" spans="2:53" x14ac:dyDescent="0.3">
      <c r="BA326" s="80"/>
    </row>
    <row r="327" spans="2:53" x14ac:dyDescent="0.3">
      <c r="BA327" s="80"/>
    </row>
    <row r="328" spans="2:53" x14ac:dyDescent="0.3">
      <c r="BA328" s="80"/>
    </row>
    <row r="329" spans="2:53" x14ac:dyDescent="0.3">
      <c r="BA329" s="80"/>
    </row>
    <row r="330" spans="2:53" x14ac:dyDescent="0.3">
      <c r="BA330" s="80"/>
    </row>
    <row r="331" spans="2:53" x14ac:dyDescent="0.3">
      <c r="BA331" s="80"/>
    </row>
    <row r="332" spans="2:53" x14ac:dyDescent="0.3">
      <c r="BA332" s="80"/>
    </row>
    <row r="333" spans="2:53" x14ac:dyDescent="0.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x14ac:dyDescent="0.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x14ac:dyDescent="0.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x14ac:dyDescent="0.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x14ac:dyDescent="0.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x14ac:dyDescent="0.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x14ac:dyDescent="0.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x14ac:dyDescent="0.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x14ac:dyDescent="0.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x14ac:dyDescent="0.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3" spans="1:53" x14ac:dyDescent="0.3">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row>
    <row r="347" spans="1:53" x14ac:dyDescent="0.3">
      <c r="P347" s="136" t="s">
        <v>1616</v>
      </c>
      <c r="Q347" s="136" t="s">
        <v>1617</v>
      </c>
    </row>
    <row r="348" spans="1:53" s="83" customFormat="1" ht="17.25" thickBot="1" x14ac:dyDescent="0.35">
      <c r="B348" s="5">
        <v>2008</v>
      </c>
      <c r="C348" s="5">
        <v>2009</v>
      </c>
      <c r="D348" s="5">
        <v>2010</v>
      </c>
      <c r="E348" s="5">
        <v>2011</v>
      </c>
      <c r="F348" s="5">
        <v>2012</v>
      </c>
      <c r="G348" s="5">
        <v>2013</v>
      </c>
      <c r="H348" s="5">
        <v>2014</v>
      </c>
      <c r="I348" s="5">
        <v>2015</v>
      </c>
      <c r="J348" s="5">
        <v>2016</v>
      </c>
      <c r="K348" s="5">
        <v>2017</v>
      </c>
      <c r="L348" s="5">
        <v>2018</v>
      </c>
      <c r="M348" s="5">
        <v>2019</v>
      </c>
      <c r="N348" s="5">
        <v>2020</v>
      </c>
      <c r="O348" s="5">
        <v>2021</v>
      </c>
      <c r="P348" s="134">
        <v>8</v>
      </c>
      <c r="Q348" s="135">
        <v>2021</v>
      </c>
    </row>
    <row r="349" spans="1:53" x14ac:dyDescent="0.3">
      <c r="A349" s="84"/>
      <c r="B349" s="171" t="s">
        <v>11</v>
      </c>
      <c r="C349" s="171"/>
      <c r="D349" s="171"/>
      <c r="E349" s="171"/>
      <c r="F349" s="171"/>
      <c r="G349" s="171"/>
      <c r="H349" s="171"/>
      <c r="I349" s="171"/>
      <c r="J349" s="171"/>
      <c r="K349" s="171"/>
      <c r="L349" s="171"/>
      <c r="M349" s="171"/>
      <c r="N349" s="171"/>
      <c r="O349" s="115"/>
      <c r="P349" s="6"/>
      <c r="Q349" s="3"/>
    </row>
    <row r="350" spans="1:53" x14ac:dyDescent="0.3">
      <c r="B350" s="172" t="s">
        <v>784</v>
      </c>
      <c r="C350" s="172"/>
      <c r="D350" s="172"/>
      <c r="E350" s="172"/>
      <c r="F350" s="172"/>
      <c r="G350" s="172"/>
      <c r="H350" s="172"/>
      <c r="I350" s="172"/>
      <c r="J350" s="172"/>
      <c r="K350" s="172"/>
      <c r="L350" s="172"/>
      <c r="M350" s="172"/>
      <c r="N350" s="172"/>
      <c r="O350" s="116"/>
      <c r="P350" s="6"/>
      <c r="Q350" s="3"/>
    </row>
    <row r="351" spans="1:53" x14ac:dyDescent="0.3">
      <c r="B351" s="7" t="str">
        <f t="shared" ref="B351:O354" si="9">IFERROR(VLOOKUP($B$350,$4:$126,MATCH($Q351&amp;"/"&amp;B$348,$2:$2,0),FALSE),"")</f>
        <v/>
      </c>
      <c r="C351" s="7" t="str">
        <f t="shared" si="9"/>
        <v/>
      </c>
      <c r="D351" s="7" t="str">
        <f t="shared" si="9"/>
        <v/>
      </c>
      <c r="E351" s="7" t="str">
        <f t="shared" si="9"/>
        <v/>
      </c>
      <c r="F351" s="7" t="str">
        <f t="shared" si="9"/>
        <v/>
      </c>
      <c r="G351" s="7" t="str">
        <f t="shared" si="9"/>
        <v/>
      </c>
      <c r="H351" s="7" t="str">
        <f t="shared" si="9"/>
        <v/>
      </c>
      <c r="I351" s="7" t="str">
        <f t="shared" si="9"/>
        <v/>
      </c>
      <c r="J351" s="7" t="str">
        <f t="shared" si="9"/>
        <v/>
      </c>
      <c r="K351" s="7" t="str">
        <f t="shared" si="9"/>
        <v/>
      </c>
      <c r="L351" s="7" t="str">
        <f t="shared" si="9"/>
        <v/>
      </c>
      <c r="M351" s="7" t="str">
        <f t="shared" si="9"/>
        <v/>
      </c>
      <c r="N351" s="8" t="str">
        <f t="shared" si="9"/>
        <v/>
      </c>
      <c r="O351" s="8" t="str">
        <f t="shared" si="9"/>
        <v/>
      </c>
      <c r="P351" s="6"/>
      <c r="Q351" s="9" t="s">
        <v>12</v>
      </c>
    </row>
    <row r="352" spans="1:53" x14ac:dyDescent="0.3">
      <c r="B352" s="7" t="str">
        <f t="shared" si="9"/>
        <v/>
      </c>
      <c r="C352" s="7" t="str">
        <f t="shared" si="9"/>
        <v/>
      </c>
      <c r="D352" s="7" t="str">
        <f t="shared" si="9"/>
        <v/>
      </c>
      <c r="E352" s="7" t="str">
        <f t="shared" si="9"/>
        <v/>
      </c>
      <c r="F352" s="7" t="str">
        <f t="shared" si="9"/>
        <v/>
      </c>
      <c r="G352" s="7" t="str">
        <f t="shared" si="9"/>
        <v/>
      </c>
      <c r="H352" s="7" t="str">
        <f t="shared" si="9"/>
        <v/>
      </c>
      <c r="I352" s="7" t="str">
        <f t="shared" si="9"/>
        <v/>
      </c>
      <c r="J352" s="7" t="str">
        <f t="shared" si="9"/>
        <v/>
      </c>
      <c r="K352" s="7" t="str">
        <f t="shared" si="9"/>
        <v/>
      </c>
      <c r="L352" s="7" t="str">
        <f t="shared" si="9"/>
        <v/>
      </c>
      <c r="M352" s="7" t="str">
        <f t="shared" si="9"/>
        <v/>
      </c>
      <c r="N352" s="8" t="str">
        <f t="shared" si="9"/>
        <v/>
      </c>
      <c r="O352" s="8" t="str">
        <f t="shared" si="9"/>
        <v/>
      </c>
      <c r="P352" s="6"/>
      <c r="Q352" s="9" t="s">
        <v>13</v>
      </c>
    </row>
    <row r="353" spans="2:17" x14ac:dyDescent="0.3">
      <c r="B353" s="7" t="str">
        <f t="shared" si="9"/>
        <v/>
      </c>
      <c r="C353" s="7" t="str">
        <f t="shared" si="9"/>
        <v/>
      </c>
      <c r="D353" s="7" t="str">
        <f t="shared" si="9"/>
        <v/>
      </c>
      <c r="E353" s="7" t="str">
        <f t="shared" si="9"/>
        <v/>
      </c>
      <c r="F353" s="7" t="str">
        <f t="shared" si="9"/>
        <v/>
      </c>
      <c r="G353" s="7" t="str">
        <f t="shared" si="9"/>
        <v/>
      </c>
      <c r="H353" s="7" t="str">
        <f t="shared" si="9"/>
        <v/>
      </c>
      <c r="I353" s="7" t="str">
        <f t="shared" si="9"/>
        <v/>
      </c>
      <c r="J353" s="7" t="str">
        <f t="shared" si="9"/>
        <v/>
      </c>
      <c r="K353" s="7" t="str">
        <f t="shared" si="9"/>
        <v/>
      </c>
      <c r="L353" s="7" t="str">
        <f t="shared" si="9"/>
        <v/>
      </c>
      <c r="M353" s="7" t="str">
        <f t="shared" si="9"/>
        <v/>
      </c>
      <c r="N353" s="8" t="str">
        <f t="shared" si="9"/>
        <v/>
      </c>
      <c r="O353" s="8" t="str">
        <f t="shared" si="9"/>
        <v/>
      </c>
      <c r="P353" s="6"/>
      <c r="Q353" s="9" t="s">
        <v>14</v>
      </c>
    </row>
    <row r="354" spans="2:17" x14ac:dyDescent="0.3">
      <c r="B354" s="7" t="str">
        <f t="shared" si="9"/>
        <v/>
      </c>
      <c r="C354" s="7" t="str">
        <f t="shared" si="9"/>
        <v/>
      </c>
      <c r="D354" s="7" t="str">
        <f t="shared" si="9"/>
        <v/>
      </c>
      <c r="E354" s="7" t="str">
        <f t="shared" si="9"/>
        <v/>
      </c>
      <c r="F354" s="7" t="str">
        <f t="shared" si="9"/>
        <v/>
      </c>
      <c r="G354" s="7" t="str">
        <f t="shared" si="9"/>
        <v/>
      </c>
      <c r="H354" s="7" t="str">
        <f t="shared" si="9"/>
        <v/>
      </c>
      <c r="I354" s="7" t="str">
        <f t="shared" si="9"/>
        <v/>
      </c>
      <c r="J354" s="7" t="str">
        <f t="shared" si="9"/>
        <v/>
      </c>
      <c r="K354" s="7" t="str">
        <f t="shared" si="9"/>
        <v/>
      </c>
      <c r="L354" s="7" t="str">
        <f t="shared" si="9"/>
        <v/>
      </c>
      <c r="M354" s="7" t="str">
        <f t="shared" si="9"/>
        <v/>
      </c>
      <c r="N354" s="8" t="str">
        <f>IFERROR(VLOOKUP($B$350,$4:$126,MATCH($Q354&amp;"/"&amp;N$348,$2:$2,0),FALSE),IFERROR(VLOOKUP($B$350,$4:$126,MATCH($Q353&amp;"/"&amp;N$348,$2:$2,0),FALSE),IFERROR(VLOOKUP($B$350,$4:$126,MATCH($Q352&amp;"/"&amp;N$348,$2:$2,0),FALSE),IFERROR(VLOOKUP($B$350,$4:$126,MATCH($Q351&amp;"/"&amp;N$348,$2:$2,0),FALSE),""))))</f>
        <v/>
      </c>
      <c r="O354" s="8" t="str">
        <f>IFERROR(VLOOKUP($B$350,$4:$126,MATCH($Q354&amp;"/"&amp;O$348,$2:$2,0),FALSE),IFERROR(VLOOKUP($B$350,$4:$126,MATCH($Q353&amp;"/"&amp;O$348,$2:$2,0),FALSE),IFERROR(VLOOKUP($B$350,$4:$126,MATCH($Q352&amp;"/"&amp;O$348,$2:$2,0),FALSE),IFERROR(VLOOKUP($B$350,$4:$126,MATCH($Q351&amp;"/"&amp;O$348,$2:$2,0),FALSE),""))))</f>
        <v/>
      </c>
      <c r="P354" s="6"/>
      <c r="Q354" s="9" t="s">
        <v>15</v>
      </c>
    </row>
    <row r="355" spans="2:17" x14ac:dyDescent="0.3">
      <c r="B355" s="12" t="e">
        <f t="shared" ref="B355:O355" si="10">+B354/B$402</f>
        <v>#VALUE!</v>
      </c>
      <c r="C355" s="12" t="e">
        <f t="shared" si="10"/>
        <v>#VALUE!</v>
      </c>
      <c r="D355" s="12" t="e">
        <f t="shared" si="10"/>
        <v>#VALUE!</v>
      </c>
      <c r="E355" s="12" t="e">
        <f t="shared" si="10"/>
        <v>#VALUE!</v>
      </c>
      <c r="F355" s="12" t="e">
        <f t="shared" si="10"/>
        <v>#VALUE!</v>
      </c>
      <c r="G355" s="12" t="e">
        <f t="shared" si="10"/>
        <v>#VALUE!</v>
      </c>
      <c r="H355" s="12" t="e">
        <f t="shared" si="10"/>
        <v>#VALUE!</v>
      </c>
      <c r="I355" s="12" t="e">
        <f t="shared" si="10"/>
        <v>#VALUE!</v>
      </c>
      <c r="J355" s="12" t="e">
        <f t="shared" si="10"/>
        <v>#VALUE!</v>
      </c>
      <c r="K355" s="12" t="e">
        <f t="shared" si="10"/>
        <v>#VALUE!</v>
      </c>
      <c r="L355" s="12" t="e">
        <f t="shared" si="10"/>
        <v>#VALUE!</v>
      </c>
      <c r="M355" s="12" t="e">
        <f t="shared" si="10"/>
        <v>#VALUE!</v>
      </c>
      <c r="N355" s="12" t="e">
        <f t="shared" si="10"/>
        <v>#VALUE!</v>
      </c>
      <c r="O355" s="12" t="e">
        <f t="shared" si="10"/>
        <v>#VALUE!</v>
      </c>
      <c r="P355" s="6"/>
      <c r="Q355" s="11" t="s">
        <v>1747</v>
      </c>
    </row>
    <row r="356" spans="2:17" x14ac:dyDescent="0.3">
      <c r="B356" s="172" t="s">
        <v>785</v>
      </c>
      <c r="C356" s="172"/>
      <c r="D356" s="172"/>
      <c r="E356" s="172"/>
      <c r="F356" s="172"/>
      <c r="G356" s="172"/>
      <c r="H356" s="172"/>
      <c r="I356" s="172"/>
      <c r="J356" s="172"/>
      <c r="K356" s="172"/>
      <c r="L356" s="172"/>
      <c r="M356" s="172"/>
      <c r="N356" s="172"/>
      <c r="O356" s="116"/>
      <c r="P356" s="6"/>
      <c r="Q356" s="3"/>
    </row>
    <row r="357" spans="2:17" x14ac:dyDescent="0.3">
      <c r="B357" s="8" t="str">
        <f t="shared" ref="B357:N359" si="11">IFERROR(VLOOKUP($B$356,$4:$126,MATCH($Q357&amp;"/"&amp;B$348,$2:$2,0),FALSE),"")</f>
        <v/>
      </c>
      <c r="C357" s="8" t="str">
        <f t="shared" si="11"/>
        <v/>
      </c>
      <c r="D357" s="8" t="str">
        <f t="shared" si="11"/>
        <v/>
      </c>
      <c r="E357" s="8" t="str">
        <f t="shared" si="11"/>
        <v/>
      </c>
      <c r="F357" s="8" t="str">
        <f t="shared" si="11"/>
        <v/>
      </c>
      <c r="G357" s="8" t="str">
        <f t="shared" si="11"/>
        <v/>
      </c>
      <c r="H357" s="8" t="str">
        <f t="shared" si="11"/>
        <v/>
      </c>
      <c r="I357" s="8" t="str">
        <f t="shared" si="11"/>
        <v/>
      </c>
      <c r="J357" s="8" t="str">
        <f t="shared" si="11"/>
        <v/>
      </c>
      <c r="K357" s="8" t="str">
        <f t="shared" si="11"/>
        <v/>
      </c>
      <c r="L357" s="8" t="str">
        <f t="shared" si="11"/>
        <v/>
      </c>
      <c r="M357" s="8" t="str">
        <f t="shared" si="11"/>
        <v/>
      </c>
      <c r="N357" s="8" t="str">
        <f t="shared" si="11"/>
        <v/>
      </c>
      <c r="O357" s="8" t="str">
        <f>IFERROR(VLOOKUP($B$356,$4:$126,MATCH($Q357&amp;"/"&amp;O$348,$2:$2,0),FALSE),"")</f>
        <v/>
      </c>
      <c r="P357" s="6"/>
      <c r="Q357" s="9" t="s">
        <v>12</v>
      </c>
    </row>
    <row r="358" spans="2:17" x14ac:dyDescent="0.3">
      <c r="B358" s="8" t="str">
        <f t="shared" si="11"/>
        <v/>
      </c>
      <c r="C358" s="8" t="str">
        <f t="shared" si="11"/>
        <v/>
      </c>
      <c r="D358" s="8" t="str">
        <f t="shared" si="11"/>
        <v/>
      </c>
      <c r="E358" s="8" t="str">
        <f t="shared" si="11"/>
        <v/>
      </c>
      <c r="F358" s="8" t="str">
        <f t="shared" si="11"/>
        <v/>
      </c>
      <c r="G358" s="8" t="str">
        <f t="shared" si="11"/>
        <v/>
      </c>
      <c r="H358" s="8" t="str">
        <f t="shared" si="11"/>
        <v/>
      </c>
      <c r="I358" s="8" t="str">
        <f t="shared" si="11"/>
        <v/>
      </c>
      <c r="J358" s="8" t="str">
        <f t="shared" si="11"/>
        <v/>
      </c>
      <c r="K358" s="8" t="str">
        <f t="shared" si="11"/>
        <v/>
      </c>
      <c r="L358" s="8" t="str">
        <f t="shared" si="11"/>
        <v/>
      </c>
      <c r="M358" s="8" t="str">
        <f t="shared" si="11"/>
        <v/>
      </c>
      <c r="N358" s="8" t="str">
        <f t="shared" si="11"/>
        <v/>
      </c>
      <c r="O358" s="8" t="str">
        <f>IFERROR(VLOOKUP($B$356,$4:$126,MATCH($Q358&amp;"/"&amp;O$348,$2:$2,0),FALSE),"")</f>
        <v/>
      </c>
      <c r="P358" s="6"/>
      <c r="Q358" s="9" t="s">
        <v>13</v>
      </c>
    </row>
    <row r="359" spans="2:17" x14ac:dyDescent="0.3">
      <c r="B359" s="8" t="str">
        <f t="shared" si="11"/>
        <v/>
      </c>
      <c r="C359" s="8" t="str">
        <f t="shared" si="11"/>
        <v/>
      </c>
      <c r="D359" s="8" t="str">
        <f t="shared" si="11"/>
        <v/>
      </c>
      <c r="E359" s="8" t="str">
        <f t="shared" si="11"/>
        <v/>
      </c>
      <c r="F359" s="8" t="str">
        <f t="shared" si="11"/>
        <v/>
      </c>
      <c r="G359" s="8" t="str">
        <f t="shared" si="11"/>
        <v/>
      </c>
      <c r="H359" s="8" t="str">
        <f t="shared" si="11"/>
        <v/>
      </c>
      <c r="I359" s="8" t="str">
        <f t="shared" si="11"/>
        <v/>
      </c>
      <c r="J359" s="8" t="str">
        <f t="shared" si="11"/>
        <v/>
      </c>
      <c r="K359" s="8" t="str">
        <f t="shared" si="11"/>
        <v/>
      </c>
      <c r="L359" s="8" t="str">
        <f t="shared" si="11"/>
        <v/>
      </c>
      <c r="M359" s="8" t="str">
        <f t="shared" si="11"/>
        <v/>
      </c>
      <c r="N359" s="8" t="str">
        <f t="shared" si="11"/>
        <v/>
      </c>
      <c r="O359" s="8" t="str">
        <f>IFERROR(VLOOKUP($B$356,$4:$126,MATCH($Q359&amp;"/"&amp;O$348,$2:$2,0),FALSE),"")</f>
        <v/>
      </c>
      <c r="P359" s="6"/>
      <c r="Q359" s="9" t="s">
        <v>14</v>
      </c>
    </row>
    <row r="360" spans="2:17" x14ac:dyDescent="0.3">
      <c r="B360" s="8" t="str">
        <f t="shared" ref="B360:N360" si="12">IFERROR(VLOOKUP($B$356,$4:$126,MATCH($Q360&amp;"/"&amp;B$348,$2:$2,0),FALSE),IFERROR(VLOOKUP($B$356,$4:$126,MATCH($Q359&amp;"/"&amp;B$348,$2:$2,0),FALSE),IFERROR(VLOOKUP($B$356,$4:$126,MATCH($Q358&amp;"/"&amp;B$348,$2:$2,0),FALSE),IFERROR(VLOOKUP($B$356,$4:$126,MATCH($Q357&amp;"/"&amp;B$348,$2:$2,0),FALSE),""))))</f>
        <v/>
      </c>
      <c r="C360" s="8" t="str">
        <f t="shared" si="12"/>
        <v/>
      </c>
      <c r="D360" s="8" t="str">
        <f t="shared" si="12"/>
        <v/>
      </c>
      <c r="E360" s="8" t="str">
        <f t="shared" si="12"/>
        <v/>
      </c>
      <c r="F360" s="8" t="str">
        <f t="shared" si="12"/>
        <v/>
      </c>
      <c r="G360" s="8" t="str">
        <f t="shared" si="12"/>
        <v/>
      </c>
      <c r="H360" s="8" t="str">
        <f t="shared" si="12"/>
        <v/>
      </c>
      <c r="I360" s="8" t="str">
        <f t="shared" si="12"/>
        <v/>
      </c>
      <c r="J360" s="8" t="str">
        <f t="shared" si="12"/>
        <v/>
      </c>
      <c r="K360" s="8" t="str">
        <f t="shared" si="12"/>
        <v/>
      </c>
      <c r="L360" s="8" t="str">
        <f t="shared" si="12"/>
        <v/>
      </c>
      <c r="M360" s="8" t="str">
        <f t="shared" si="12"/>
        <v/>
      </c>
      <c r="N360" s="8" t="str">
        <f t="shared" si="12"/>
        <v/>
      </c>
      <c r="O360" s="8" t="str">
        <f>IFERROR(VLOOKUP($B$356,$4:$126,MATCH($Q360&amp;"/"&amp;O$348,$2:$2,0),FALSE),IFERROR(VLOOKUP($B$356,$4:$126,MATCH($Q359&amp;"/"&amp;O$348,$2:$2,0),FALSE),IFERROR(VLOOKUP($B$356,$4:$126,MATCH($Q358&amp;"/"&amp;O$348,$2:$2,0),FALSE),IFERROR(VLOOKUP($B$356,$4:$126,MATCH($Q357&amp;"/"&amp;O$348,$2:$2,0),FALSE),""))))</f>
        <v/>
      </c>
      <c r="P360" s="6"/>
      <c r="Q360" s="9" t="s">
        <v>15</v>
      </c>
    </row>
    <row r="361" spans="2:17" x14ac:dyDescent="0.3">
      <c r="B361" s="12" t="e">
        <f t="shared" ref="B361:O361" si="13">+B360/B$402</f>
        <v>#VALUE!</v>
      </c>
      <c r="C361" s="12" t="e">
        <f t="shared" si="13"/>
        <v>#VALUE!</v>
      </c>
      <c r="D361" s="12" t="e">
        <f t="shared" si="13"/>
        <v>#VALUE!</v>
      </c>
      <c r="E361" s="12" t="e">
        <f t="shared" si="13"/>
        <v>#VALUE!</v>
      </c>
      <c r="F361" s="12" t="e">
        <f t="shared" si="13"/>
        <v>#VALUE!</v>
      </c>
      <c r="G361" s="12" t="e">
        <f t="shared" si="13"/>
        <v>#VALUE!</v>
      </c>
      <c r="H361" s="12" t="e">
        <f t="shared" si="13"/>
        <v>#VALUE!</v>
      </c>
      <c r="I361" s="12" t="e">
        <f t="shared" si="13"/>
        <v>#VALUE!</v>
      </c>
      <c r="J361" s="12" t="e">
        <f t="shared" si="13"/>
        <v>#VALUE!</v>
      </c>
      <c r="K361" s="12" t="e">
        <f t="shared" si="13"/>
        <v>#VALUE!</v>
      </c>
      <c r="L361" s="12" t="e">
        <f t="shared" si="13"/>
        <v>#VALUE!</v>
      </c>
      <c r="M361" s="12" t="e">
        <f t="shared" si="13"/>
        <v>#VALUE!</v>
      </c>
      <c r="N361" s="12" t="e">
        <f t="shared" si="13"/>
        <v>#VALUE!</v>
      </c>
      <c r="O361" s="12" t="e">
        <f t="shared" si="13"/>
        <v>#VALUE!</v>
      </c>
      <c r="P361" s="6"/>
      <c r="Q361" s="11" t="s">
        <v>1747</v>
      </c>
    </row>
    <row r="362" spans="2:17" x14ac:dyDescent="0.3">
      <c r="B362" s="172" t="s">
        <v>786</v>
      </c>
      <c r="C362" s="172"/>
      <c r="D362" s="172"/>
      <c r="E362" s="172"/>
      <c r="F362" s="172"/>
      <c r="G362" s="172"/>
      <c r="H362" s="172"/>
      <c r="I362" s="172"/>
      <c r="J362" s="172"/>
      <c r="K362" s="172"/>
      <c r="L362" s="172"/>
      <c r="M362" s="172"/>
      <c r="N362" s="172"/>
      <c r="O362" s="116"/>
      <c r="P362" s="6"/>
      <c r="Q362" s="3"/>
    </row>
    <row r="363" spans="2:17" x14ac:dyDescent="0.3">
      <c r="B363" s="8" t="str">
        <f t="shared" ref="B363:O366" si="14">IFERROR(VLOOKUP($B$362,$4:$126,MATCH($Q363&amp;"/"&amp;B$348,$2:$2,0),FALSE),"")</f>
        <v/>
      </c>
      <c r="C363" s="8" t="str">
        <f t="shared" si="14"/>
        <v/>
      </c>
      <c r="D363" s="8" t="str">
        <f t="shared" si="14"/>
        <v/>
      </c>
      <c r="E363" s="8" t="str">
        <f t="shared" si="14"/>
        <v/>
      </c>
      <c r="F363" s="8" t="str">
        <f t="shared" si="14"/>
        <v/>
      </c>
      <c r="G363" s="8" t="str">
        <f t="shared" si="14"/>
        <v/>
      </c>
      <c r="H363" s="8" t="str">
        <f t="shared" si="14"/>
        <v/>
      </c>
      <c r="I363" s="8" t="str">
        <f t="shared" si="14"/>
        <v/>
      </c>
      <c r="J363" s="8" t="str">
        <f t="shared" si="14"/>
        <v/>
      </c>
      <c r="K363" s="8" t="str">
        <f t="shared" si="14"/>
        <v/>
      </c>
      <c r="L363" s="8" t="str">
        <f t="shared" si="14"/>
        <v/>
      </c>
      <c r="M363" s="8" t="str">
        <f t="shared" si="14"/>
        <v/>
      </c>
      <c r="N363" s="8" t="str">
        <f t="shared" si="14"/>
        <v/>
      </c>
      <c r="O363" s="8" t="str">
        <f t="shared" si="14"/>
        <v/>
      </c>
      <c r="P363" s="6"/>
      <c r="Q363" s="9" t="s">
        <v>12</v>
      </c>
    </row>
    <row r="364" spans="2:17" x14ac:dyDescent="0.3">
      <c r="B364" s="8" t="str">
        <f t="shared" si="14"/>
        <v/>
      </c>
      <c r="C364" s="8" t="str">
        <f t="shared" si="14"/>
        <v/>
      </c>
      <c r="D364" s="8" t="str">
        <f t="shared" si="14"/>
        <v/>
      </c>
      <c r="E364" s="8" t="str">
        <f t="shared" si="14"/>
        <v/>
      </c>
      <c r="F364" s="8" t="str">
        <f t="shared" si="14"/>
        <v/>
      </c>
      <c r="G364" s="8" t="str">
        <f t="shared" si="14"/>
        <v/>
      </c>
      <c r="H364" s="8" t="str">
        <f t="shared" si="14"/>
        <v/>
      </c>
      <c r="I364" s="8" t="str">
        <f t="shared" si="14"/>
        <v/>
      </c>
      <c r="J364" s="8" t="str">
        <f t="shared" si="14"/>
        <v/>
      </c>
      <c r="K364" s="8" t="str">
        <f t="shared" si="14"/>
        <v/>
      </c>
      <c r="L364" s="8" t="str">
        <f t="shared" si="14"/>
        <v/>
      </c>
      <c r="M364" s="8" t="str">
        <f t="shared" si="14"/>
        <v/>
      </c>
      <c r="N364" s="8" t="str">
        <f t="shared" si="14"/>
        <v/>
      </c>
      <c r="O364" s="8" t="str">
        <f t="shared" si="14"/>
        <v/>
      </c>
      <c r="P364" s="6"/>
      <c r="Q364" s="9" t="s">
        <v>13</v>
      </c>
    </row>
    <row r="365" spans="2:17" x14ac:dyDescent="0.3">
      <c r="B365" s="8" t="str">
        <f t="shared" si="14"/>
        <v/>
      </c>
      <c r="C365" s="8" t="str">
        <f t="shared" si="14"/>
        <v/>
      </c>
      <c r="D365" s="8" t="str">
        <f t="shared" si="14"/>
        <v/>
      </c>
      <c r="E365" s="8" t="str">
        <f t="shared" si="14"/>
        <v/>
      </c>
      <c r="F365" s="8" t="str">
        <f t="shared" si="14"/>
        <v/>
      </c>
      <c r="G365" s="8" t="str">
        <f t="shared" si="14"/>
        <v/>
      </c>
      <c r="H365" s="8" t="str">
        <f t="shared" si="14"/>
        <v/>
      </c>
      <c r="I365" s="8" t="str">
        <f t="shared" si="14"/>
        <v/>
      </c>
      <c r="J365" s="8" t="str">
        <f t="shared" si="14"/>
        <v/>
      </c>
      <c r="K365" s="8" t="str">
        <f t="shared" si="14"/>
        <v/>
      </c>
      <c r="L365" s="8" t="str">
        <f t="shared" si="14"/>
        <v/>
      </c>
      <c r="M365" s="8" t="str">
        <f t="shared" si="14"/>
        <v/>
      </c>
      <c r="N365" s="8" t="str">
        <f t="shared" si="14"/>
        <v/>
      </c>
      <c r="O365" s="8" t="str">
        <f t="shared" si="14"/>
        <v/>
      </c>
      <c r="P365" s="6"/>
      <c r="Q365" s="9" t="s">
        <v>14</v>
      </c>
    </row>
    <row r="366" spans="2:17" x14ac:dyDescent="0.3">
      <c r="B366" s="8" t="str">
        <f t="shared" si="14"/>
        <v/>
      </c>
      <c r="C366" s="8" t="str">
        <f t="shared" si="14"/>
        <v/>
      </c>
      <c r="D366" s="8" t="str">
        <f t="shared" si="14"/>
        <v/>
      </c>
      <c r="E366" s="8" t="str">
        <f t="shared" si="14"/>
        <v/>
      </c>
      <c r="F366" s="8" t="str">
        <f t="shared" si="14"/>
        <v/>
      </c>
      <c r="G366" s="8" t="str">
        <f t="shared" si="14"/>
        <v/>
      </c>
      <c r="H366" s="8" t="str">
        <f t="shared" si="14"/>
        <v/>
      </c>
      <c r="I366" s="8" t="str">
        <f t="shared" si="14"/>
        <v/>
      </c>
      <c r="J366" s="8" t="str">
        <f t="shared" si="14"/>
        <v/>
      </c>
      <c r="K366" s="8" t="str">
        <f t="shared" si="14"/>
        <v/>
      </c>
      <c r="L366" s="8" t="str">
        <f t="shared" si="14"/>
        <v/>
      </c>
      <c r="M366" s="8" t="str">
        <f t="shared" si="14"/>
        <v/>
      </c>
      <c r="N366" s="8" t="str">
        <f>IFERROR(VLOOKUP($B$362,$4:$126,MATCH($Q366&amp;"/"&amp;N$348,$2:$2,0),FALSE),IFERROR(VLOOKUP($B$362,$4:$126,MATCH($Q365&amp;"/"&amp;N$348,$2:$2,0),FALSE),IFERROR(VLOOKUP($B$362,$4:$126,MATCH($Q364&amp;"/"&amp;N$348,$2:$2,0),FALSE),IFERROR(VLOOKUP($B$362,$4:$126,MATCH($Q363&amp;"/"&amp;N$348,$2:$2,0),FALSE),""))))</f>
        <v/>
      </c>
      <c r="O366" s="8" t="str">
        <f>IFERROR(VLOOKUP($B$362,$4:$126,MATCH($Q366&amp;"/"&amp;O$348,$2:$2,0),FALSE),IFERROR(VLOOKUP($B$362,$4:$126,MATCH($Q365&amp;"/"&amp;O$348,$2:$2,0),FALSE),IFERROR(VLOOKUP($B$362,$4:$126,MATCH($Q364&amp;"/"&amp;O$348,$2:$2,0),FALSE),IFERROR(VLOOKUP($B$362,$4:$126,MATCH($Q363&amp;"/"&amp;O$348,$2:$2,0),FALSE),""))))</f>
        <v/>
      </c>
      <c r="P366" s="6"/>
      <c r="Q366" s="9" t="s">
        <v>15</v>
      </c>
    </row>
    <row r="367" spans="2:17" x14ac:dyDescent="0.3">
      <c r="B367" s="12" t="e">
        <f t="shared" ref="B367:O367" si="15">+B366/B$402</f>
        <v>#VALUE!</v>
      </c>
      <c r="C367" s="12" t="e">
        <f t="shared" si="15"/>
        <v>#VALUE!</v>
      </c>
      <c r="D367" s="12" t="e">
        <f t="shared" si="15"/>
        <v>#VALUE!</v>
      </c>
      <c r="E367" s="12" t="e">
        <f t="shared" si="15"/>
        <v>#VALUE!</v>
      </c>
      <c r="F367" s="12" t="e">
        <f t="shared" si="15"/>
        <v>#VALUE!</v>
      </c>
      <c r="G367" s="12" t="e">
        <f t="shared" si="15"/>
        <v>#VALUE!</v>
      </c>
      <c r="H367" s="12" t="e">
        <f t="shared" si="15"/>
        <v>#VALUE!</v>
      </c>
      <c r="I367" s="12" t="e">
        <f t="shared" si="15"/>
        <v>#VALUE!</v>
      </c>
      <c r="J367" s="12" t="e">
        <f t="shared" si="15"/>
        <v>#VALUE!</v>
      </c>
      <c r="K367" s="12" t="e">
        <f t="shared" si="15"/>
        <v>#VALUE!</v>
      </c>
      <c r="L367" s="12" t="e">
        <f t="shared" si="15"/>
        <v>#VALUE!</v>
      </c>
      <c r="M367" s="12" t="e">
        <f t="shared" si="15"/>
        <v>#VALUE!</v>
      </c>
      <c r="N367" s="12" t="e">
        <f t="shared" si="15"/>
        <v>#VALUE!</v>
      </c>
      <c r="O367" s="12" t="e">
        <f t="shared" si="15"/>
        <v>#VALUE!</v>
      </c>
      <c r="P367" s="6"/>
      <c r="Q367" s="11" t="s">
        <v>1747</v>
      </c>
    </row>
    <row r="368" spans="2:17" x14ac:dyDescent="0.3">
      <c r="B368" s="172" t="s">
        <v>787</v>
      </c>
      <c r="C368" s="172"/>
      <c r="D368" s="172"/>
      <c r="E368" s="172"/>
      <c r="F368" s="172"/>
      <c r="G368" s="172"/>
      <c r="H368" s="172"/>
      <c r="I368" s="172"/>
      <c r="J368" s="172"/>
      <c r="K368" s="172"/>
      <c r="L368" s="172"/>
      <c r="M368" s="172"/>
      <c r="N368" s="172"/>
      <c r="O368" s="116"/>
      <c r="P368" s="6"/>
      <c r="Q368" s="3"/>
    </row>
    <row r="369" spans="1:17" x14ac:dyDescent="0.3">
      <c r="B369" s="8" t="str">
        <f t="shared" ref="B369:O372" si="16">IFERROR(VLOOKUP($B$368,$4:$126,MATCH($Q369&amp;"/"&amp;B$348,$2:$2,0),FALSE),"")</f>
        <v/>
      </c>
      <c r="C369" s="8" t="str">
        <f t="shared" si="16"/>
        <v/>
      </c>
      <c r="D369" s="8" t="str">
        <f t="shared" si="16"/>
        <v/>
      </c>
      <c r="E369" s="8" t="str">
        <f t="shared" si="16"/>
        <v/>
      </c>
      <c r="F369" s="8" t="str">
        <f t="shared" si="16"/>
        <v/>
      </c>
      <c r="G369" s="8" t="str">
        <f t="shared" si="16"/>
        <v/>
      </c>
      <c r="H369" s="8" t="str">
        <f t="shared" si="16"/>
        <v/>
      </c>
      <c r="I369" s="8" t="str">
        <f t="shared" si="16"/>
        <v/>
      </c>
      <c r="J369" s="8" t="str">
        <f t="shared" si="16"/>
        <v/>
      </c>
      <c r="K369" s="8" t="str">
        <f t="shared" si="16"/>
        <v/>
      </c>
      <c r="L369" s="8" t="str">
        <f t="shared" si="16"/>
        <v/>
      </c>
      <c r="M369" s="8" t="str">
        <f t="shared" si="16"/>
        <v/>
      </c>
      <c r="N369" s="8" t="str">
        <f t="shared" si="16"/>
        <v/>
      </c>
      <c r="O369" s="8" t="str">
        <f t="shared" si="16"/>
        <v/>
      </c>
      <c r="P369" s="6"/>
      <c r="Q369" s="9" t="s">
        <v>12</v>
      </c>
    </row>
    <row r="370" spans="1:17" x14ac:dyDescent="0.3">
      <c r="B370" s="8" t="str">
        <f t="shared" si="16"/>
        <v/>
      </c>
      <c r="C370" s="8" t="str">
        <f t="shared" si="16"/>
        <v/>
      </c>
      <c r="D370" s="8" t="str">
        <f t="shared" si="16"/>
        <v/>
      </c>
      <c r="E370" s="8" t="str">
        <f t="shared" si="16"/>
        <v/>
      </c>
      <c r="F370" s="8" t="str">
        <f t="shared" si="16"/>
        <v/>
      </c>
      <c r="G370" s="8" t="str">
        <f t="shared" si="16"/>
        <v/>
      </c>
      <c r="H370" s="8" t="str">
        <f t="shared" si="16"/>
        <v/>
      </c>
      <c r="I370" s="8" t="str">
        <f t="shared" si="16"/>
        <v/>
      </c>
      <c r="J370" s="8" t="str">
        <f t="shared" si="16"/>
        <v/>
      </c>
      <c r="K370" s="8" t="str">
        <f t="shared" si="16"/>
        <v/>
      </c>
      <c r="L370" s="8" t="str">
        <f t="shared" si="16"/>
        <v/>
      </c>
      <c r="M370" s="8" t="str">
        <f t="shared" si="16"/>
        <v/>
      </c>
      <c r="N370" s="8" t="str">
        <f t="shared" si="16"/>
        <v/>
      </c>
      <c r="O370" s="8" t="str">
        <f t="shared" si="16"/>
        <v/>
      </c>
      <c r="P370" s="6"/>
      <c r="Q370" s="9" t="s">
        <v>13</v>
      </c>
    </row>
    <row r="371" spans="1:17" x14ac:dyDescent="0.3">
      <c r="B371" s="8" t="str">
        <f t="shared" si="16"/>
        <v/>
      </c>
      <c r="C371" s="8" t="str">
        <f t="shared" si="16"/>
        <v/>
      </c>
      <c r="D371" s="8" t="str">
        <f t="shared" si="16"/>
        <v/>
      </c>
      <c r="E371" s="8" t="str">
        <f t="shared" si="16"/>
        <v/>
      </c>
      <c r="F371" s="8" t="str">
        <f t="shared" si="16"/>
        <v/>
      </c>
      <c r="G371" s="8" t="str">
        <f t="shared" si="16"/>
        <v/>
      </c>
      <c r="H371" s="8" t="str">
        <f t="shared" si="16"/>
        <v/>
      </c>
      <c r="I371" s="8" t="str">
        <f t="shared" si="16"/>
        <v/>
      </c>
      <c r="J371" s="8" t="str">
        <f t="shared" si="16"/>
        <v/>
      </c>
      <c r="K371" s="8" t="str">
        <f t="shared" si="16"/>
        <v/>
      </c>
      <c r="L371" s="8" t="str">
        <f t="shared" si="16"/>
        <v/>
      </c>
      <c r="M371" s="8" t="str">
        <f t="shared" si="16"/>
        <v/>
      </c>
      <c r="N371" s="8" t="str">
        <f t="shared" si="16"/>
        <v/>
      </c>
      <c r="O371" s="8" t="str">
        <f t="shared" si="16"/>
        <v/>
      </c>
      <c r="P371" s="6"/>
      <c r="Q371" s="9" t="s">
        <v>14</v>
      </c>
    </row>
    <row r="372" spans="1:17" x14ac:dyDescent="0.3">
      <c r="B372" s="8" t="str">
        <f t="shared" si="16"/>
        <v/>
      </c>
      <c r="C372" s="8" t="str">
        <f t="shared" si="16"/>
        <v/>
      </c>
      <c r="D372" s="8" t="str">
        <f t="shared" si="16"/>
        <v/>
      </c>
      <c r="E372" s="8" t="str">
        <f t="shared" si="16"/>
        <v/>
      </c>
      <c r="F372" s="8" t="str">
        <f t="shared" si="16"/>
        <v/>
      </c>
      <c r="G372" s="8" t="str">
        <f t="shared" si="16"/>
        <v/>
      </c>
      <c r="H372" s="8" t="str">
        <f t="shared" si="16"/>
        <v/>
      </c>
      <c r="I372" s="8" t="str">
        <f t="shared" si="16"/>
        <v/>
      </c>
      <c r="J372" s="8" t="str">
        <f t="shared" si="16"/>
        <v/>
      </c>
      <c r="K372" s="8" t="str">
        <f t="shared" si="16"/>
        <v/>
      </c>
      <c r="L372" s="8" t="str">
        <f t="shared" si="16"/>
        <v/>
      </c>
      <c r="M372" s="8" t="str">
        <f t="shared" si="16"/>
        <v/>
      </c>
      <c r="N372" s="8" t="str">
        <f>IFERROR(VLOOKUP($B$368,$4:$126,MATCH($Q372&amp;"/"&amp;N$348,$2:$2,0),FALSE),IFERROR(VLOOKUP($B$368,$4:$126,MATCH($Q371&amp;"/"&amp;N$348,$2:$2,0),FALSE),IFERROR(VLOOKUP($B$368,$4:$126,MATCH($Q370&amp;"/"&amp;N$348,$2:$2,0),FALSE),IFERROR(VLOOKUP($B$368,$4:$126,MATCH($Q369&amp;"/"&amp;N$348,$2:$2,0),FALSE),""))))</f>
        <v/>
      </c>
      <c r="O372" s="8" t="str">
        <f>IFERROR(VLOOKUP($B$368,$4:$126,MATCH($Q372&amp;"/"&amp;O$348,$2:$2,0),FALSE),IFERROR(VLOOKUP($B$368,$4:$126,MATCH($Q371&amp;"/"&amp;O$348,$2:$2,0),FALSE),IFERROR(VLOOKUP($B$368,$4:$126,MATCH($Q370&amp;"/"&amp;O$348,$2:$2,0),FALSE),IFERROR(VLOOKUP($B$368,$4:$126,MATCH($Q369&amp;"/"&amp;O$348,$2:$2,0),FALSE),""))))</f>
        <v/>
      </c>
      <c r="P372" s="6"/>
      <c r="Q372" s="9" t="s">
        <v>15</v>
      </c>
    </row>
    <row r="373" spans="1:17" x14ac:dyDescent="0.3">
      <c r="B373" s="12" t="e">
        <f t="shared" ref="B373:O373" si="17">+B372/B$402</f>
        <v>#VALUE!</v>
      </c>
      <c r="C373" s="12" t="e">
        <f t="shared" si="17"/>
        <v>#VALUE!</v>
      </c>
      <c r="D373" s="12" t="e">
        <f t="shared" si="17"/>
        <v>#VALUE!</v>
      </c>
      <c r="E373" s="12" t="e">
        <f t="shared" si="17"/>
        <v>#VALUE!</v>
      </c>
      <c r="F373" s="12" t="e">
        <f t="shared" si="17"/>
        <v>#VALUE!</v>
      </c>
      <c r="G373" s="12" t="e">
        <f t="shared" si="17"/>
        <v>#VALUE!</v>
      </c>
      <c r="H373" s="12" t="e">
        <f t="shared" si="17"/>
        <v>#VALUE!</v>
      </c>
      <c r="I373" s="12" t="e">
        <f t="shared" si="17"/>
        <v>#VALUE!</v>
      </c>
      <c r="J373" s="12" t="e">
        <f t="shared" si="17"/>
        <v>#VALUE!</v>
      </c>
      <c r="K373" s="12" t="e">
        <f t="shared" si="17"/>
        <v>#VALUE!</v>
      </c>
      <c r="L373" s="12" t="e">
        <f t="shared" si="17"/>
        <v>#VALUE!</v>
      </c>
      <c r="M373" s="12" t="e">
        <f t="shared" si="17"/>
        <v>#VALUE!</v>
      </c>
      <c r="N373" s="12" t="e">
        <f t="shared" si="17"/>
        <v>#VALUE!</v>
      </c>
      <c r="O373" s="12" t="e">
        <f t="shared" si="17"/>
        <v>#VALUE!</v>
      </c>
      <c r="P373" s="6"/>
      <c r="Q373" s="11" t="s">
        <v>1747</v>
      </c>
    </row>
    <row r="374" spans="1:17" x14ac:dyDescent="0.3">
      <c r="A374" s="84"/>
      <c r="B374" s="170" t="s">
        <v>788</v>
      </c>
      <c r="C374" s="170"/>
      <c r="D374" s="170"/>
      <c r="E374" s="170"/>
      <c r="F374" s="170"/>
      <c r="G374" s="170"/>
      <c r="H374" s="170"/>
      <c r="I374" s="170"/>
      <c r="J374" s="170"/>
      <c r="K374" s="170"/>
      <c r="L374" s="170"/>
      <c r="M374" s="170"/>
      <c r="N374" s="170"/>
      <c r="O374" s="116"/>
      <c r="P374" s="6"/>
      <c r="Q374" s="3"/>
    </row>
    <row r="375" spans="1:17" x14ac:dyDescent="0.3">
      <c r="B375" s="8" t="str">
        <f t="shared" ref="B375:O378" si="18">IFERROR(VLOOKUP($B$374,$4:$126,MATCH($Q375&amp;"/"&amp;B$348,$2:$2,0),FALSE),"")</f>
        <v/>
      </c>
      <c r="C375" s="8" t="str">
        <f t="shared" si="18"/>
        <v/>
      </c>
      <c r="D375" s="8" t="str">
        <f t="shared" si="18"/>
        <v/>
      </c>
      <c r="E375" s="8" t="str">
        <f t="shared" si="18"/>
        <v/>
      </c>
      <c r="F375" s="8" t="str">
        <f t="shared" si="18"/>
        <v/>
      </c>
      <c r="G375" s="8" t="str">
        <f t="shared" si="18"/>
        <v/>
      </c>
      <c r="H375" s="8" t="str">
        <f t="shared" si="18"/>
        <v/>
      </c>
      <c r="I375" s="8" t="str">
        <f t="shared" si="18"/>
        <v/>
      </c>
      <c r="J375" s="8" t="str">
        <f t="shared" si="18"/>
        <v/>
      </c>
      <c r="K375" s="8" t="str">
        <f t="shared" si="18"/>
        <v/>
      </c>
      <c r="L375" s="8" t="str">
        <f t="shared" si="18"/>
        <v/>
      </c>
      <c r="M375" s="8" t="str">
        <f t="shared" si="18"/>
        <v/>
      </c>
      <c r="N375" s="8" t="str">
        <f t="shared" si="18"/>
        <v/>
      </c>
      <c r="O375" s="8" t="str">
        <f t="shared" si="18"/>
        <v/>
      </c>
      <c r="P375" s="6"/>
      <c r="Q375" s="9" t="s">
        <v>12</v>
      </c>
    </row>
    <row r="376" spans="1:17" x14ac:dyDescent="0.3">
      <c r="B376" s="8" t="str">
        <f t="shared" si="18"/>
        <v/>
      </c>
      <c r="C376" s="8" t="str">
        <f t="shared" si="18"/>
        <v/>
      </c>
      <c r="D376" s="8" t="str">
        <f t="shared" si="18"/>
        <v/>
      </c>
      <c r="E376" s="8" t="str">
        <f t="shared" si="18"/>
        <v/>
      </c>
      <c r="F376" s="8" t="str">
        <f t="shared" si="18"/>
        <v/>
      </c>
      <c r="G376" s="8" t="str">
        <f t="shared" si="18"/>
        <v/>
      </c>
      <c r="H376" s="8" t="str">
        <f t="shared" si="18"/>
        <v/>
      </c>
      <c r="I376" s="8" t="str">
        <f t="shared" si="18"/>
        <v/>
      </c>
      <c r="J376" s="8" t="str">
        <f t="shared" si="18"/>
        <v/>
      </c>
      <c r="K376" s="8" t="str">
        <f t="shared" si="18"/>
        <v/>
      </c>
      <c r="L376" s="8" t="str">
        <f t="shared" si="18"/>
        <v/>
      </c>
      <c r="M376" s="8" t="str">
        <f t="shared" si="18"/>
        <v/>
      </c>
      <c r="N376" s="8" t="str">
        <f t="shared" si="18"/>
        <v/>
      </c>
      <c r="O376" s="8" t="str">
        <f t="shared" si="18"/>
        <v/>
      </c>
      <c r="P376" s="6"/>
      <c r="Q376" s="9" t="s">
        <v>13</v>
      </c>
    </row>
    <row r="377" spans="1:17" x14ac:dyDescent="0.3">
      <c r="B377" s="8" t="str">
        <f t="shared" si="18"/>
        <v/>
      </c>
      <c r="C377" s="8" t="str">
        <f t="shared" si="18"/>
        <v/>
      </c>
      <c r="D377" s="8" t="str">
        <f t="shared" si="18"/>
        <v/>
      </c>
      <c r="E377" s="8" t="str">
        <f t="shared" si="18"/>
        <v/>
      </c>
      <c r="F377" s="8" t="str">
        <f t="shared" si="18"/>
        <v/>
      </c>
      <c r="G377" s="8" t="str">
        <f t="shared" si="18"/>
        <v/>
      </c>
      <c r="H377" s="8" t="str">
        <f t="shared" si="18"/>
        <v/>
      </c>
      <c r="I377" s="8" t="str">
        <f t="shared" si="18"/>
        <v/>
      </c>
      <c r="J377" s="8" t="str">
        <f t="shared" si="18"/>
        <v/>
      </c>
      <c r="K377" s="8" t="str">
        <f t="shared" si="18"/>
        <v/>
      </c>
      <c r="L377" s="8" t="str">
        <f t="shared" si="18"/>
        <v/>
      </c>
      <c r="M377" s="8" t="str">
        <f t="shared" si="18"/>
        <v/>
      </c>
      <c r="N377" s="8" t="str">
        <f t="shared" si="18"/>
        <v/>
      </c>
      <c r="O377" s="8" t="str">
        <f t="shared" si="18"/>
        <v/>
      </c>
      <c r="P377" s="6"/>
      <c r="Q377" s="9" t="s">
        <v>14</v>
      </c>
    </row>
    <row r="378" spans="1:17" x14ac:dyDescent="0.3">
      <c r="B378" s="8" t="str">
        <f t="shared" si="18"/>
        <v/>
      </c>
      <c r="C378" s="8" t="str">
        <f t="shared" si="18"/>
        <v/>
      </c>
      <c r="D378" s="8" t="str">
        <f t="shared" si="18"/>
        <v/>
      </c>
      <c r="E378" s="8" t="str">
        <f t="shared" si="18"/>
        <v/>
      </c>
      <c r="F378" s="8" t="str">
        <f t="shared" si="18"/>
        <v/>
      </c>
      <c r="G378" s="8" t="str">
        <f t="shared" si="18"/>
        <v/>
      </c>
      <c r="H378" s="8" t="str">
        <f t="shared" si="18"/>
        <v/>
      </c>
      <c r="I378" s="8" t="str">
        <f t="shared" si="18"/>
        <v/>
      </c>
      <c r="J378" s="8" t="str">
        <f t="shared" si="18"/>
        <v/>
      </c>
      <c r="K378" s="8" t="str">
        <f t="shared" si="18"/>
        <v/>
      </c>
      <c r="L378" s="8" t="str">
        <f t="shared" si="18"/>
        <v/>
      </c>
      <c r="M378" s="8" t="str">
        <f t="shared" si="18"/>
        <v/>
      </c>
      <c r="N378" s="8" t="str">
        <f>IFERROR(VLOOKUP($B$374,$4:$126,MATCH($Q378&amp;"/"&amp;N$348,$2:$2,0),FALSE),IFERROR(VLOOKUP($B$374,$4:$126,MATCH($Q377&amp;"/"&amp;N$348,$2:$2,0),FALSE),IFERROR(VLOOKUP($B$374,$4:$126,MATCH($Q376&amp;"/"&amp;N$348,$2:$2,0),FALSE),IFERROR(VLOOKUP($B$374,$4:$126,MATCH($Q375&amp;"/"&amp;N$348,$2:$2,0),FALSE),""))))</f>
        <v/>
      </c>
      <c r="O378" s="8" t="str">
        <f>IFERROR(VLOOKUP($B$374,$4:$126,MATCH($Q378&amp;"/"&amp;O$348,$2:$2,0),FALSE),IFERROR(VLOOKUP($B$374,$4:$126,MATCH($Q377&amp;"/"&amp;O$348,$2:$2,0),FALSE),IFERROR(VLOOKUP($B$374,$4:$126,MATCH($Q376&amp;"/"&amp;O$348,$2:$2,0),FALSE),IFERROR(VLOOKUP($B$374,$4:$126,MATCH($Q375&amp;"/"&amp;O$348,$2:$2,0),FALSE),""))))</f>
        <v/>
      </c>
      <c r="P378" s="6"/>
      <c r="Q378" s="9" t="s">
        <v>15</v>
      </c>
    </row>
    <row r="379" spans="1:17" x14ac:dyDescent="0.3">
      <c r="B379" s="12" t="e">
        <f t="shared" ref="B379:O379" si="19">+B378/B$402</f>
        <v>#VALUE!</v>
      </c>
      <c r="C379" s="12" t="e">
        <f t="shared" si="19"/>
        <v>#VALUE!</v>
      </c>
      <c r="D379" s="12" t="e">
        <f t="shared" si="19"/>
        <v>#VALUE!</v>
      </c>
      <c r="E379" s="12" t="e">
        <f t="shared" si="19"/>
        <v>#VALUE!</v>
      </c>
      <c r="F379" s="12" t="e">
        <f t="shared" si="19"/>
        <v>#VALUE!</v>
      </c>
      <c r="G379" s="12" t="e">
        <f t="shared" si="19"/>
        <v>#VALUE!</v>
      </c>
      <c r="H379" s="12" t="e">
        <f t="shared" si="19"/>
        <v>#VALUE!</v>
      </c>
      <c r="I379" s="12" t="e">
        <f t="shared" si="19"/>
        <v>#VALUE!</v>
      </c>
      <c r="J379" s="12" t="e">
        <f t="shared" si="19"/>
        <v>#VALUE!</v>
      </c>
      <c r="K379" s="12" t="e">
        <f t="shared" si="19"/>
        <v>#VALUE!</v>
      </c>
      <c r="L379" s="12" t="e">
        <f t="shared" si="19"/>
        <v>#VALUE!</v>
      </c>
      <c r="M379" s="12" t="e">
        <f t="shared" si="19"/>
        <v>#VALUE!</v>
      </c>
      <c r="N379" s="12" t="e">
        <f t="shared" si="19"/>
        <v>#VALUE!</v>
      </c>
      <c r="O379" s="12" t="e">
        <f t="shared" si="19"/>
        <v>#VALUE!</v>
      </c>
      <c r="P379" s="6"/>
      <c r="Q379" s="11" t="s">
        <v>1747</v>
      </c>
    </row>
    <row r="380" spans="1:17" x14ac:dyDescent="0.3">
      <c r="B380" s="172" t="s">
        <v>789</v>
      </c>
      <c r="C380" s="172"/>
      <c r="D380" s="172"/>
      <c r="E380" s="172"/>
      <c r="F380" s="172"/>
      <c r="G380" s="172"/>
      <c r="H380" s="172"/>
      <c r="I380" s="172"/>
      <c r="J380" s="172"/>
      <c r="K380" s="172"/>
      <c r="L380" s="172"/>
      <c r="M380" s="172"/>
      <c r="N380" s="172"/>
      <c r="O380" s="116"/>
      <c r="P380" s="6"/>
      <c r="Q380" s="3"/>
    </row>
    <row r="381" spans="1:17" x14ac:dyDescent="0.3">
      <c r="B381" s="8" t="str">
        <f t="shared" ref="B381:O384" si="20">IFERROR(VLOOKUP($B$380,$4:$126,MATCH($Q381&amp;"/"&amp;B$348,$2:$2,0),FALSE),"")</f>
        <v/>
      </c>
      <c r="C381" s="8" t="str">
        <f t="shared" si="20"/>
        <v/>
      </c>
      <c r="D381" s="8" t="str">
        <f t="shared" si="20"/>
        <v/>
      </c>
      <c r="E381" s="8" t="str">
        <f t="shared" si="20"/>
        <v/>
      </c>
      <c r="F381" s="8" t="str">
        <f t="shared" si="20"/>
        <v/>
      </c>
      <c r="G381" s="8" t="str">
        <f t="shared" si="20"/>
        <v/>
      </c>
      <c r="H381" s="8" t="str">
        <f t="shared" si="20"/>
        <v/>
      </c>
      <c r="I381" s="8" t="str">
        <f t="shared" si="20"/>
        <v/>
      </c>
      <c r="J381" s="8" t="str">
        <f t="shared" si="20"/>
        <v/>
      </c>
      <c r="K381" s="8" t="str">
        <f t="shared" si="20"/>
        <v/>
      </c>
      <c r="L381" s="8" t="str">
        <f t="shared" si="20"/>
        <v/>
      </c>
      <c r="M381" s="8" t="str">
        <f t="shared" si="20"/>
        <v/>
      </c>
      <c r="N381" s="8" t="str">
        <f t="shared" si="20"/>
        <v/>
      </c>
      <c r="O381" s="8" t="str">
        <f t="shared" si="20"/>
        <v/>
      </c>
      <c r="P381" s="6"/>
      <c r="Q381" s="9" t="s">
        <v>12</v>
      </c>
    </row>
    <row r="382" spans="1:17" x14ac:dyDescent="0.3">
      <c r="B382" s="8" t="str">
        <f t="shared" si="20"/>
        <v/>
      </c>
      <c r="C382" s="8" t="str">
        <f t="shared" si="20"/>
        <v/>
      </c>
      <c r="D382" s="8" t="str">
        <f t="shared" si="20"/>
        <v/>
      </c>
      <c r="E382" s="8" t="str">
        <f t="shared" si="20"/>
        <v/>
      </c>
      <c r="F382" s="8" t="str">
        <f t="shared" si="20"/>
        <v/>
      </c>
      <c r="G382" s="8" t="str">
        <f t="shared" si="20"/>
        <v/>
      </c>
      <c r="H382" s="8" t="str">
        <f t="shared" si="20"/>
        <v/>
      </c>
      <c r="I382" s="8" t="str">
        <f t="shared" si="20"/>
        <v/>
      </c>
      <c r="J382" s="8" t="str">
        <f t="shared" si="20"/>
        <v/>
      </c>
      <c r="K382" s="8" t="str">
        <f t="shared" si="20"/>
        <v/>
      </c>
      <c r="L382" s="8" t="str">
        <f t="shared" si="20"/>
        <v/>
      </c>
      <c r="M382" s="8" t="str">
        <f t="shared" si="20"/>
        <v/>
      </c>
      <c r="N382" s="8" t="str">
        <f t="shared" si="20"/>
        <v/>
      </c>
      <c r="O382" s="8" t="str">
        <f t="shared" si="20"/>
        <v/>
      </c>
      <c r="P382" s="6"/>
      <c r="Q382" s="9" t="s">
        <v>13</v>
      </c>
    </row>
    <row r="383" spans="1:17" x14ac:dyDescent="0.3">
      <c r="B383" s="8" t="str">
        <f t="shared" si="20"/>
        <v/>
      </c>
      <c r="C383" s="8" t="str">
        <f t="shared" si="20"/>
        <v/>
      </c>
      <c r="D383" s="8" t="str">
        <f t="shared" si="20"/>
        <v/>
      </c>
      <c r="E383" s="8" t="str">
        <f t="shared" si="20"/>
        <v/>
      </c>
      <c r="F383" s="8" t="str">
        <f t="shared" si="20"/>
        <v/>
      </c>
      <c r="G383" s="8" t="str">
        <f t="shared" si="20"/>
        <v/>
      </c>
      <c r="H383" s="8" t="str">
        <f t="shared" si="20"/>
        <v/>
      </c>
      <c r="I383" s="8" t="str">
        <f t="shared" si="20"/>
        <v/>
      </c>
      <c r="J383" s="8" t="str">
        <f t="shared" si="20"/>
        <v/>
      </c>
      <c r="K383" s="8" t="str">
        <f t="shared" si="20"/>
        <v/>
      </c>
      <c r="L383" s="8" t="str">
        <f t="shared" si="20"/>
        <v/>
      </c>
      <c r="M383" s="8" t="str">
        <f t="shared" si="20"/>
        <v/>
      </c>
      <c r="N383" s="8" t="str">
        <f t="shared" si="20"/>
        <v/>
      </c>
      <c r="O383" s="8" t="str">
        <f t="shared" si="20"/>
        <v/>
      </c>
      <c r="P383" s="6"/>
      <c r="Q383" s="9" t="s">
        <v>14</v>
      </c>
    </row>
    <row r="384" spans="1:17" x14ac:dyDescent="0.3">
      <c r="B384" s="8" t="str">
        <f t="shared" si="20"/>
        <v/>
      </c>
      <c r="C384" s="8" t="str">
        <f t="shared" si="20"/>
        <v/>
      </c>
      <c r="D384" s="8" t="str">
        <f t="shared" si="20"/>
        <v/>
      </c>
      <c r="E384" s="8" t="str">
        <f t="shared" si="20"/>
        <v/>
      </c>
      <c r="F384" s="8" t="str">
        <f t="shared" si="20"/>
        <v/>
      </c>
      <c r="G384" s="8" t="str">
        <f t="shared" si="20"/>
        <v/>
      </c>
      <c r="H384" s="8" t="str">
        <f t="shared" si="20"/>
        <v/>
      </c>
      <c r="I384" s="8" t="str">
        <f t="shared" si="20"/>
        <v/>
      </c>
      <c r="J384" s="8" t="str">
        <f t="shared" si="20"/>
        <v/>
      </c>
      <c r="K384" s="8" t="str">
        <f t="shared" si="20"/>
        <v/>
      </c>
      <c r="L384" s="8" t="str">
        <f t="shared" si="20"/>
        <v/>
      </c>
      <c r="M384" s="8" t="str">
        <f t="shared" si="20"/>
        <v/>
      </c>
      <c r="N384" s="8" t="str">
        <f>IFERROR(VLOOKUP($B$380,$4:$126,MATCH($Q384&amp;"/"&amp;N$348,$2:$2,0),FALSE),IFERROR(VLOOKUP($B$380,$4:$126,MATCH($Q383&amp;"/"&amp;N$348,$2:$2,0),FALSE),IFERROR(VLOOKUP($B$380,$4:$126,MATCH($Q382&amp;"/"&amp;N$348,$2:$2,0),FALSE),IFERROR(VLOOKUP($B$380,$4:$126,MATCH($Q381&amp;"/"&amp;N$348,$2:$2,0),FALSE),""))))</f>
        <v/>
      </c>
      <c r="O384" s="8" t="str">
        <f>IFERROR(VLOOKUP($B$380,$4:$126,MATCH($Q384&amp;"/"&amp;O$348,$2:$2,0),FALSE),IFERROR(VLOOKUP($B$380,$4:$126,MATCH($Q383&amp;"/"&amp;O$348,$2:$2,0),FALSE),IFERROR(VLOOKUP($B$380,$4:$126,MATCH($Q382&amp;"/"&amp;O$348,$2:$2,0),FALSE),IFERROR(VLOOKUP($B$380,$4:$126,MATCH($Q381&amp;"/"&amp;O$348,$2:$2,0),FALSE),""))))</f>
        <v/>
      </c>
      <c r="P384" s="6"/>
      <c r="Q384" s="9" t="s">
        <v>15</v>
      </c>
    </row>
    <row r="385" spans="1:17" x14ac:dyDescent="0.3">
      <c r="A385" s="84"/>
      <c r="B385" s="12" t="e">
        <f t="shared" ref="B385:O385" si="21">+B384/B$402</f>
        <v>#VALUE!</v>
      </c>
      <c r="C385" s="12" t="e">
        <f t="shared" si="21"/>
        <v>#VALUE!</v>
      </c>
      <c r="D385" s="12" t="e">
        <f t="shared" si="21"/>
        <v>#VALUE!</v>
      </c>
      <c r="E385" s="12" t="e">
        <f t="shared" si="21"/>
        <v>#VALUE!</v>
      </c>
      <c r="F385" s="12" t="e">
        <f t="shared" si="21"/>
        <v>#VALUE!</v>
      </c>
      <c r="G385" s="12" t="e">
        <f t="shared" si="21"/>
        <v>#VALUE!</v>
      </c>
      <c r="H385" s="12" t="e">
        <f t="shared" si="21"/>
        <v>#VALUE!</v>
      </c>
      <c r="I385" s="12" t="e">
        <f t="shared" si="21"/>
        <v>#VALUE!</v>
      </c>
      <c r="J385" s="12" t="e">
        <f t="shared" si="21"/>
        <v>#VALUE!</v>
      </c>
      <c r="K385" s="12" t="e">
        <f t="shared" si="21"/>
        <v>#VALUE!</v>
      </c>
      <c r="L385" s="12" t="e">
        <f t="shared" si="21"/>
        <v>#VALUE!</v>
      </c>
      <c r="M385" s="12" t="e">
        <f t="shared" si="21"/>
        <v>#VALUE!</v>
      </c>
      <c r="N385" s="12" t="e">
        <f t="shared" si="21"/>
        <v>#VALUE!</v>
      </c>
      <c r="O385" s="12" t="e">
        <f t="shared" si="21"/>
        <v>#VALUE!</v>
      </c>
      <c r="P385" s="6"/>
      <c r="Q385" s="11" t="s">
        <v>1747</v>
      </c>
    </row>
    <row r="386" spans="1:17" x14ac:dyDescent="0.3">
      <c r="B386" s="172" t="s">
        <v>790</v>
      </c>
      <c r="C386" s="172"/>
      <c r="D386" s="172"/>
      <c r="E386" s="172"/>
      <c r="F386" s="172"/>
      <c r="G386" s="172"/>
      <c r="H386" s="172"/>
      <c r="I386" s="172"/>
      <c r="J386" s="172"/>
      <c r="K386" s="172"/>
      <c r="L386" s="172"/>
      <c r="M386" s="172"/>
      <c r="N386" s="172"/>
      <c r="O386" s="116"/>
      <c r="P386" s="6"/>
      <c r="Q386" s="3"/>
    </row>
    <row r="387" spans="1:17" x14ac:dyDescent="0.3">
      <c r="B387" s="8" t="str">
        <f t="shared" ref="B387:O390" si="22">IFERROR(VLOOKUP($B$386,$4:$126,MATCH($Q387&amp;"/"&amp;B$348,$2:$2,0),FALSE),"")</f>
        <v/>
      </c>
      <c r="C387" s="8" t="str">
        <f t="shared" si="22"/>
        <v/>
      </c>
      <c r="D387" s="8" t="str">
        <f t="shared" si="22"/>
        <v/>
      </c>
      <c r="E387" s="8" t="str">
        <f t="shared" si="22"/>
        <v/>
      </c>
      <c r="F387" s="8" t="str">
        <f t="shared" si="22"/>
        <v/>
      </c>
      <c r="G387" s="8" t="str">
        <f t="shared" si="22"/>
        <v/>
      </c>
      <c r="H387" s="8" t="str">
        <f t="shared" si="22"/>
        <v/>
      </c>
      <c r="I387" s="8" t="str">
        <f t="shared" si="22"/>
        <v/>
      </c>
      <c r="J387" s="8" t="str">
        <f t="shared" si="22"/>
        <v/>
      </c>
      <c r="K387" s="8" t="str">
        <f t="shared" si="22"/>
        <v/>
      </c>
      <c r="L387" s="8" t="str">
        <f t="shared" si="22"/>
        <v/>
      </c>
      <c r="M387" s="8" t="str">
        <f t="shared" si="22"/>
        <v/>
      </c>
      <c r="N387" s="8" t="str">
        <f t="shared" si="22"/>
        <v/>
      </c>
      <c r="O387" s="8" t="str">
        <f t="shared" si="22"/>
        <v/>
      </c>
      <c r="P387" s="6"/>
      <c r="Q387" s="9" t="s">
        <v>12</v>
      </c>
    </row>
    <row r="388" spans="1:17" x14ac:dyDescent="0.3">
      <c r="B388" s="8" t="str">
        <f t="shared" si="22"/>
        <v/>
      </c>
      <c r="C388" s="8" t="str">
        <f t="shared" si="22"/>
        <v/>
      </c>
      <c r="D388" s="8" t="str">
        <f t="shared" si="22"/>
        <v/>
      </c>
      <c r="E388" s="8" t="str">
        <f t="shared" si="22"/>
        <v/>
      </c>
      <c r="F388" s="8" t="str">
        <f t="shared" si="22"/>
        <v/>
      </c>
      <c r="G388" s="8" t="str">
        <f t="shared" si="22"/>
        <v/>
      </c>
      <c r="H388" s="8" t="str">
        <f t="shared" si="22"/>
        <v/>
      </c>
      <c r="I388" s="8" t="str">
        <f t="shared" si="22"/>
        <v/>
      </c>
      <c r="J388" s="8" t="str">
        <f t="shared" si="22"/>
        <v/>
      </c>
      <c r="K388" s="8" t="str">
        <f t="shared" si="22"/>
        <v/>
      </c>
      <c r="L388" s="8" t="str">
        <f t="shared" si="22"/>
        <v/>
      </c>
      <c r="M388" s="8" t="str">
        <f t="shared" si="22"/>
        <v/>
      </c>
      <c r="N388" s="8" t="str">
        <f t="shared" si="22"/>
        <v/>
      </c>
      <c r="O388" s="8" t="str">
        <f t="shared" si="22"/>
        <v/>
      </c>
      <c r="P388" s="6"/>
      <c r="Q388" s="9" t="s">
        <v>13</v>
      </c>
    </row>
    <row r="389" spans="1:17" x14ac:dyDescent="0.3">
      <c r="B389" s="8" t="str">
        <f t="shared" si="22"/>
        <v/>
      </c>
      <c r="C389" s="8" t="str">
        <f t="shared" si="22"/>
        <v/>
      </c>
      <c r="D389" s="8" t="str">
        <f t="shared" si="22"/>
        <v/>
      </c>
      <c r="E389" s="8" t="str">
        <f t="shared" si="22"/>
        <v/>
      </c>
      <c r="F389" s="8" t="str">
        <f t="shared" si="22"/>
        <v/>
      </c>
      <c r="G389" s="8" t="str">
        <f t="shared" si="22"/>
        <v/>
      </c>
      <c r="H389" s="8" t="str">
        <f t="shared" si="22"/>
        <v/>
      </c>
      <c r="I389" s="8" t="str">
        <f t="shared" si="22"/>
        <v/>
      </c>
      <c r="J389" s="8" t="str">
        <f t="shared" si="22"/>
        <v/>
      </c>
      <c r="K389" s="8" t="str">
        <f t="shared" si="22"/>
        <v/>
      </c>
      <c r="L389" s="8" t="str">
        <f t="shared" si="22"/>
        <v/>
      </c>
      <c r="M389" s="8" t="str">
        <f t="shared" si="22"/>
        <v/>
      </c>
      <c r="N389" s="8" t="str">
        <f t="shared" si="22"/>
        <v/>
      </c>
      <c r="O389" s="8" t="str">
        <f t="shared" si="22"/>
        <v/>
      </c>
      <c r="P389" s="6"/>
      <c r="Q389" s="9" t="s">
        <v>14</v>
      </c>
    </row>
    <row r="390" spans="1:17" x14ac:dyDescent="0.3">
      <c r="B390" s="8" t="str">
        <f t="shared" si="22"/>
        <v/>
      </c>
      <c r="C390" s="8" t="str">
        <f t="shared" si="22"/>
        <v/>
      </c>
      <c r="D390" s="8" t="str">
        <f t="shared" si="22"/>
        <v/>
      </c>
      <c r="E390" s="8" t="str">
        <f t="shared" si="22"/>
        <v/>
      </c>
      <c r="F390" s="8" t="str">
        <f t="shared" si="22"/>
        <v/>
      </c>
      <c r="G390" s="8" t="str">
        <f t="shared" si="22"/>
        <v/>
      </c>
      <c r="H390" s="8" t="str">
        <f t="shared" si="22"/>
        <v/>
      </c>
      <c r="I390" s="8" t="str">
        <f t="shared" si="22"/>
        <v/>
      </c>
      <c r="J390" s="8" t="str">
        <f t="shared" si="22"/>
        <v/>
      </c>
      <c r="K390" s="8" t="str">
        <f t="shared" si="22"/>
        <v/>
      </c>
      <c r="L390" s="8" t="str">
        <f t="shared" si="22"/>
        <v/>
      </c>
      <c r="M390" s="8" t="str">
        <f t="shared" si="22"/>
        <v/>
      </c>
      <c r="N390" s="8" t="str">
        <f>IFERROR(VLOOKUP($B$386,$4:$126,MATCH($Q390&amp;"/"&amp;N$348,$2:$2,0),FALSE),IFERROR(VLOOKUP($B$386,$4:$126,MATCH($Q389&amp;"/"&amp;N$348,$2:$2,0),FALSE),IFERROR(VLOOKUP($B$386,$4:$126,MATCH($Q388&amp;"/"&amp;N$348,$2:$2,0),FALSE),IFERROR(VLOOKUP($B$386,$4:$126,MATCH($Q387&amp;"/"&amp;N$348,$2:$2,0),FALSE),""))))</f>
        <v/>
      </c>
      <c r="O390" s="8" t="str">
        <f>IFERROR(VLOOKUP($B$386,$4:$126,MATCH($Q390&amp;"/"&amp;O$348,$2:$2,0),FALSE),IFERROR(VLOOKUP($B$386,$4:$126,MATCH($Q389&amp;"/"&amp;O$348,$2:$2,0),FALSE),IFERROR(VLOOKUP($B$386,$4:$126,MATCH($Q388&amp;"/"&amp;O$348,$2:$2,0),FALSE),IFERROR(VLOOKUP($B$386,$4:$126,MATCH($Q387&amp;"/"&amp;O$348,$2:$2,0),FALSE),""))))</f>
        <v/>
      </c>
      <c r="P390" s="6"/>
      <c r="Q390" s="9" t="s">
        <v>15</v>
      </c>
    </row>
    <row r="391" spans="1:17" x14ac:dyDescent="0.3">
      <c r="B391" s="12" t="e">
        <f t="shared" ref="B391:O391" si="23">+B390/B$402</f>
        <v>#VALUE!</v>
      </c>
      <c r="C391" s="12" t="e">
        <f t="shared" si="23"/>
        <v>#VALUE!</v>
      </c>
      <c r="D391" s="12" t="e">
        <f t="shared" si="23"/>
        <v>#VALUE!</v>
      </c>
      <c r="E391" s="12" t="e">
        <f t="shared" si="23"/>
        <v>#VALUE!</v>
      </c>
      <c r="F391" s="12" t="e">
        <f t="shared" si="23"/>
        <v>#VALUE!</v>
      </c>
      <c r="G391" s="12" t="e">
        <f t="shared" si="23"/>
        <v>#VALUE!</v>
      </c>
      <c r="H391" s="12" t="e">
        <f t="shared" si="23"/>
        <v>#VALUE!</v>
      </c>
      <c r="I391" s="12" t="e">
        <f t="shared" si="23"/>
        <v>#VALUE!</v>
      </c>
      <c r="J391" s="12" t="e">
        <f t="shared" si="23"/>
        <v>#VALUE!</v>
      </c>
      <c r="K391" s="12" t="e">
        <f t="shared" si="23"/>
        <v>#VALUE!</v>
      </c>
      <c r="L391" s="12" t="e">
        <f t="shared" si="23"/>
        <v>#VALUE!</v>
      </c>
      <c r="M391" s="12" t="e">
        <f t="shared" si="23"/>
        <v>#VALUE!</v>
      </c>
      <c r="N391" s="12" t="e">
        <f t="shared" si="23"/>
        <v>#VALUE!</v>
      </c>
      <c r="O391" s="12" t="e">
        <f t="shared" si="23"/>
        <v>#VALUE!</v>
      </c>
      <c r="P391" s="6"/>
      <c r="Q391" s="11" t="s">
        <v>1747</v>
      </c>
    </row>
    <row r="392" spans="1:17" x14ac:dyDescent="0.3">
      <c r="A392" s="84"/>
      <c r="B392" s="170" t="s">
        <v>791</v>
      </c>
      <c r="C392" s="170"/>
      <c r="D392" s="170"/>
      <c r="E392" s="170"/>
      <c r="F392" s="170"/>
      <c r="G392" s="170"/>
      <c r="H392" s="170"/>
      <c r="I392" s="170"/>
      <c r="J392" s="170"/>
      <c r="K392" s="170"/>
      <c r="L392" s="170"/>
      <c r="M392" s="170"/>
      <c r="N392" s="170"/>
      <c r="O392" s="116"/>
      <c r="P392" s="6"/>
      <c r="Q392" s="3"/>
    </row>
    <row r="393" spans="1:17" x14ac:dyDescent="0.3">
      <c r="B393" s="8" t="str">
        <f t="shared" ref="B393:O396" si="24">IFERROR(VLOOKUP($B$392,$4:$126,MATCH($Q393&amp;"/"&amp;B$348,$2:$2,0),FALSE),"")</f>
        <v/>
      </c>
      <c r="C393" s="8" t="str">
        <f t="shared" si="24"/>
        <v/>
      </c>
      <c r="D393" s="8" t="str">
        <f t="shared" si="24"/>
        <v/>
      </c>
      <c r="E393" s="8" t="str">
        <f t="shared" si="24"/>
        <v/>
      </c>
      <c r="F393" s="8" t="str">
        <f t="shared" si="24"/>
        <v/>
      </c>
      <c r="G393" s="8" t="str">
        <f t="shared" si="24"/>
        <v/>
      </c>
      <c r="H393" s="8" t="str">
        <f t="shared" si="24"/>
        <v/>
      </c>
      <c r="I393" s="8" t="str">
        <f t="shared" si="24"/>
        <v/>
      </c>
      <c r="J393" s="8" t="str">
        <f t="shared" si="24"/>
        <v/>
      </c>
      <c r="K393" s="8" t="str">
        <f t="shared" si="24"/>
        <v/>
      </c>
      <c r="L393" s="8" t="str">
        <f t="shared" si="24"/>
        <v/>
      </c>
      <c r="M393" s="8" t="str">
        <f t="shared" si="24"/>
        <v/>
      </c>
      <c r="N393" s="8" t="str">
        <f t="shared" si="24"/>
        <v/>
      </c>
      <c r="O393" s="8" t="str">
        <f t="shared" si="24"/>
        <v/>
      </c>
      <c r="P393" s="6"/>
      <c r="Q393" s="9" t="s">
        <v>12</v>
      </c>
    </row>
    <row r="394" spans="1:17" x14ac:dyDescent="0.3">
      <c r="B394" s="8" t="str">
        <f t="shared" si="24"/>
        <v/>
      </c>
      <c r="C394" s="8" t="str">
        <f t="shared" si="24"/>
        <v/>
      </c>
      <c r="D394" s="8" t="str">
        <f t="shared" si="24"/>
        <v/>
      </c>
      <c r="E394" s="8" t="str">
        <f t="shared" si="24"/>
        <v/>
      </c>
      <c r="F394" s="8" t="str">
        <f t="shared" si="24"/>
        <v/>
      </c>
      <c r="G394" s="8" t="str">
        <f t="shared" si="24"/>
        <v/>
      </c>
      <c r="H394" s="8" t="str">
        <f t="shared" si="24"/>
        <v/>
      </c>
      <c r="I394" s="8" t="str">
        <f t="shared" si="24"/>
        <v/>
      </c>
      <c r="J394" s="8" t="str">
        <f t="shared" si="24"/>
        <v/>
      </c>
      <c r="K394" s="8" t="str">
        <f t="shared" si="24"/>
        <v/>
      </c>
      <c r="L394" s="8" t="str">
        <f t="shared" si="24"/>
        <v/>
      </c>
      <c r="M394" s="8" t="str">
        <f t="shared" si="24"/>
        <v/>
      </c>
      <c r="N394" s="8" t="str">
        <f t="shared" si="24"/>
        <v/>
      </c>
      <c r="O394" s="8" t="str">
        <f t="shared" si="24"/>
        <v/>
      </c>
      <c r="P394" s="6"/>
      <c r="Q394" s="9" t="s">
        <v>13</v>
      </c>
    </row>
    <row r="395" spans="1:17" x14ac:dyDescent="0.3">
      <c r="B395" s="8" t="str">
        <f t="shared" si="24"/>
        <v/>
      </c>
      <c r="C395" s="8" t="str">
        <f t="shared" si="24"/>
        <v/>
      </c>
      <c r="D395" s="8" t="str">
        <f t="shared" si="24"/>
        <v/>
      </c>
      <c r="E395" s="8" t="str">
        <f t="shared" si="24"/>
        <v/>
      </c>
      <c r="F395" s="8" t="str">
        <f t="shared" si="24"/>
        <v/>
      </c>
      <c r="G395" s="8" t="str">
        <f t="shared" si="24"/>
        <v/>
      </c>
      <c r="H395" s="8" t="str">
        <f t="shared" si="24"/>
        <v/>
      </c>
      <c r="I395" s="8" t="str">
        <f t="shared" si="24"/>
        <v/>
      </c>
      <c r="J395" s="8" t="str">
        <f t="shared" si="24"/>
        <v/>
      </c>
      <c r="K395" s="8" t="str">
        <f t="shared" si="24"/>
        <v/>
      </c>
      <c r="L395" s="8" t="str">
        <f t="shared" si="24"/>
        <v/>
      </c>
      <c r="M395" s="8" t="str">
        <f t="shared" si="24"/>
        <v/>
      </c>
      <c r="N395" s="8" t="str">
        <f t="shared" si="24"/>
        <v/>
      </c>
      <c r="O395" s="8" t="str">
        <f t="shared" si="24"/>
        <v/>
      </c>
      <c r="P395" s="6"/>
      <c r="Q395" s="9" t="s">
        <v>14</v>
      </c>
    </row>
    <row r="396" spans="1:17" x14ac:dyDescent="0.3">
      <c r="B396" s="8" t="str">
        <f t="shared" si="24"/>
        <v/>
      </c>
      <c r="C396" s="8" t="str">
        <f t="shared" si="24"/>
        <v/>
      </c>
      <c r="D396" s="8" t="str">
        <f t="shared" si="24"/>
        <v/>
      </c>
      <c r="E396" s="8" t="str">
        <f t="shared" si="24"/>
        <v/>
      </c>
      <c r="F396" s="8" t="str">
        <f t="shared" si="24"/>
        <v/>
      </c>
      <c r="G396" s="8" t="str">
        <f t="shared" si="24"/>
        <v/>
      </c>
      <c r="H396" s="8" t="str">
        <f t="shared" si="24"/>
        <v/>
      </c>
      <c r="I396" s="8" t="str">
        <f t="shared" si="24"/>
        <v/>
      </c>
      <c r="J396" s="8" t="str">
        <f t="shared" si="24"/>
        <v/>
      </c>
      <c r="K396" s="8" t="str">
        <f t="shared" si="24"/>
        <v/>
      </c>
      <c r="L396" s="8" t="str">
        <f t="shared" si="24"/>
        <v/>
      </c>
      <c r="M396" s="8" t="str">
        <f t="shared" si="24"/>
        <v/>
      </c>
      <c r="N396" s="8" t="str">
        <f>IFERROR(VLOOKUP($B$392,$4:$126,MATCH($Q396&amp;"/"&amp;N$348,$2:$2,0),FALSE),IFERROR(VLOOKUP($B$392,$4:$126,MATCH($Q395&amp;"/"&amp;N$348,$2:$2,0),FALSE),IFERROR(VLOOKUP($B$392,$4:$126,MATCH($Q394&amp;"/"&amp;N$348,$2:$2,0),FALSE),IFERROR(VLOOKUP($B$392,$4:$126,MATCH($Q393&amp;"/"&amp;N$348,$2:$2,0),FALSE),""))))</f>
        <v/>
      </c>
      <c r="O396" s="8" t="str">
        <f>IFERROR(VLOOKUP($B$392,$4:$126,MATCH($Q396&amp;"/"&amp;O$348,$2:$2,0),FALSE),IFERROR(VLOOKUP($B$392,$4:$126,MATCH($Q395&amp;"/"&amp;O$348,$2:$2,0),FALSE),IFERROR(VLOOKUP($B$392,$4:$126,MATCH($Q394&amp;"/"&amp;O$348,$2:$2,0),FALSE),IFERROR(VLOOKUP($B$392,$4:$126,MATCH($Q393&amp;"/"&amp;O$348,$2:$2,0),FALSE),""))))</f>
        <v/>
      </c>
      <c r="P396" s="6"/>
      <c r="Q396" s="9" t="s">
        <v>15</v>
      </c>
    </row>
    <row r="397" spans="1:17" x14ac:dyDescent="0.3">
      <c r="A397" s="85"/>
      <c r="B397" s="12" t="e">
        <f t="shared" ref="B397:M397" si="25">+B396/B$402</f>
        <v>#VALUE!</v>
      </c>
      <c r="C397" s="12" t="e">
        <f t="shared" si="25"/>
        <v>#VALUE!</v>
      </c>
      <c r="D397" s="12" t="e">
        <f t="shared" si="25"/>
        <v>#VALUE!</v>
      </c>
      <c r="E397" s="12" t="e">
        <f t="shared" si="25"/>
        <v>#VALUE!</v>
      </c>
      <c r="F397" s="12" t="e">
        <f t="shared" si="25"/>
        <v>#VALUE!</v>
      </c>
      <c r="G397" s="12" t="e">
        <f t="shared" si="25"/>
        <v>#VALUE!</v>
      </c>
      <c r="H397" s="12" t="e">
        <f t="shared" si="25"/>
        <v>#VALUE!</v>
      </c>
      <c r="I397" s="12" t="e">
        <f t="shared" si="25"/>
        <v>#VALUE!</v>
      </c>
      <c r="J397" s="12" t="e">
        <f t="shared" si="25"/>
        <v>#VALUE!</v>
      </c>
      <c r="K397" s="12" t="e">
        <f t="shared" si="25"/>
        <v>#VALUE!</v>
      </c>
      <c r="L397" s="12" t="e">
        <f t="shared" si="25"/>
        <v>#VALUE!</v>
      </c>
      <c r="M397" s="12" t="e">
        <f t="shared" si="25"/>
        <v>#VALUE!</v>
      </c>
      <c r="N397" s="12" t="e">
        <f>+N396/N$402</f>
        <v>#VALUE!</v>
      </c>
      <c r="O397" s="12" t="e">
        <f>+O396/O$402</f>
        <v>#VALUE!</v>
      </c>
      <c r="P397" s="6"/>
      <c r="Q397" s="11" t="s">
        <v>1747</v>
      </c>
    </row>
    <row r="398" spans="1:17" x14ac:dyDescent="0.3">
      <c r="B398" s="171" t="s">
        <v>792</v>
      </c>
      <c r="C398" s="171"/>
      <c r="D398" s="171"/>
      <c r="E398" s="171"/>
      <c r="F398" s="171"/>
      <c r="G398" s="171"/>
      <c r="H398" s="171"/>
      <c r="I398" s="171"/>
      <c r="J398" s="171"/>
      <c r="K398" s="171"/>
      <c r="L398" s="171"/>
      <c r="M398" s="171"/>
      <c r="N398" s="171"/>
      <c r="O398" s="115"/>
      <c r="P398" s="6"/>
      <c r="Q398" s="3"/>
    </row>
    <row r="399" spans="1:17" x14ac:dyDescent="0.3">
      <c r="B399" s="8" t="str">
        <f t="shared" ref="B399:O402" si="26">IFERROR(VLOOKUP($B$398,$4:$126,MATCH($Q399&amp;"/"&amp;B$348,$2:$2,0),FALSE),"")</f>
        <v/>
      </c>
      <c r="C399" s="8" t="str">
        <f t="shared" si="26"/>
        <v/>
      </c>
      <c r="D399" s="8" t="str">
        <f t="shared" si="26"/>
        <v/>
      </c>
      <c r="E399" s="8" t="str">
        <f t="shared" si="26"/>
        <v/>
      </c>
      <c r="F399" s="8" t="str">
        <f t="shared" si="26"/>
        <v/>
      </c>
      <c r="G399" s="8" t="str">
        <f t="shared" si="26"/>
        <v/>
      </c>
      <c r="H399" s="8" t="str">
        <f t="shared" si="26"/>
        <v/>
      </c>
      <c r="I399" s="8" t="str">
        <f t="shared" si="26"/>
        <v/>
      </c>
      <c r="J399" s="8" t="str">
        <f t="shared" si="26"/>
        <v/>
      </c>
      <c r="K399" s="8" t="str">
        <f t="shared" si="26"/>
        <v/>
      </c>
      <c r="L399" s="8" t="str">
        <f t="shared" si="26"/>
        <v/>
      </c>
      <c r="M399" s="8" t="str">
        <f t="shared" si="26"/>
        <v/>
      </c>
      <c r="N399" s="8" t="str">
        <f t="shared" si="26"/>
        <v/>
      </c>
      <c r="O399" s="8" t="str">
        <f t="shared" si="26"/>
        <v/>
      </c>
      <c r="P399" s="6"/>
      <c r="Q399" s="9" t="s">
        <v>12</v>
      </c>
    </row>
    <row r="400" spans="1:17" x14ac:dyDescent="0.3">
      <c r="B400" s="8" t="str">
        <f t="shared" si="26"/>
        <v/>
      </c>
      <c r="C400" s="8" t="str">
        <f t="shared" si="26"/>
        <v/>
      </c>
      <c r="D400" s="8" t="str">
        <f t="shared" si="26"/>
        <v/>
      </c>
      <c r="E400" s="8" t="str">
        <f t="shared" si="26"/>
        <v/>
      </c>
      <c r="F400" s="8" t="str">
        <f t="shared" si="26"/>
        <v/>
      </c>
      <c r="G400" s="8" t="str">
        <f t="shared" si="26"/>
        <v/>
      </c>
      <c r="H400" s="8" t="str">
        <f t="shared" si="26"/>
        <v/>
      </c>
      <c r="I400" s="8" t="str">
        <f t="shared" si="26"/>
        <v/>
      </c>
      <c r="J400" s="8" t="str">
        <f t="shared" si="26"/>
        <v/>
      </c>
      <c r="K400" s="8" t="str">
        <f t="shared" si="26"/>
        <v/>
      </c>
      <c r="L400" s="8" t="str">
        <f t="shared" si="26"/>
        <v/>
      </c>
      <c r="M400" s="8" t="str">
        <f t="shared" si="26"/>
        <v/>
      </c>
      <c r="N400" s="8" t="str">
        <f t="shared" si="26"/>
        <v/>
      </c>
      <c r="O400" s="8" t="str">
        <f t="shared" si="26"/>
        <v/>
      </c>
      <c r="P400" s="6"/>
      <c r="Q400" s="9" t="s">
        <v>13</v>
      </c>
    </row>
    <row r="401" spans="1:17" x14ac:dyDescent="0.3">
      <c r="B401" s="8" t="str">
        <f t="shared" si="26"/>
        <v/>
      </c>
      <c r="C401" s="8" t="str">
        <f t="shared" si="26"/>
        <v/>
      </c>
      <c r="D401" s="8" t="str">
        <f t="shared" si="26"/>
        <v/>
      </c>
      <c r="E401" s="8" t="str">
        <f t="shared" si="26"/>
        <v/>
      </c>
      <c r="F401" s="8" t="str">
        <f t="shared" si="26"/>
        <v/>
      </c>
      <c r="G401" s="8" t="str">
        <f t="shared" si="26"/>
        <v/>
      </c>
      <c r="H401" s="8" t="str">
        <f t="shared" si="26"/>
        <v/>
      </c>
      <c r="I401" s="8" t="str">
        <f t="shared" si="26"/>
        <v/>
      </c>
      <c r="J401" s="8" t="str">
        <f t="shared" si="26"/>
        <v/>
      </c>
      <c r="K401" s="8" t="str">
        <f t="shared" si="26"/>
        <v/>
      </c>
      <c r="L401" s="8" t="str">
        <f t="shared" si="26"/>
        <v/>
      </c>
      <c r="M401" s="8" t="str">
        <f t="shared" si="26"/>
        <v/>
      </c>
      <c r="N401" s="8" t="str">
        <f t="shared" si="26"/>
        <v/>
      </c>
      <c r="O401" s="8" t="str">
        <f t="shared" si="26"/>
        <v/>
      </c>
      <c r="P401" s="6"/>
      <c r="Q401" s="9" t="s">
        <v>14</v>
      </c>
    </row>
    <row r="402" spans="1:17" x14ac:dyDescent="0.3">
      <c r="B402" s="8" t="str">
        <f t="shared" si="26"/>
        <v/>
      </c>
      <c r="C402" s="8" t="str">
        <f t="shared" si="26"/>
        <v/>
      </c>
      <c r="D402" s="8" t="str">
        <f t="shared" si="26"/>
        <v/>
      </c>
      <c r="E402" s="8" t="str">
        <f t="shared" si="26"/>
        <v/>
      </c>
      <c r="F402" s="8" t="str">
        <f t="shared" si="26"/>
        <v/>
      </c>
      <c r="G402" s="8" t="str">
        <f t="shared" si="26"/>
        <v/>
      </c>
      <c r="H402" s="8" t="str">
        <f t="shared" si="26"/>
        <v/>
      </c>
      <c r="I402" s="8" t="str">
        <f t="shared" si="26"/>
        <v/>
      </c>
      <c r="J402" s="8" t="str">
        <f t="shared" si="26"/>
        <v/>
      </c>
      <c r="K402" s="8" t="str">
        <f t="shared" si="26"/>
        <v/>
      </c>
      <c r="L402" s="8" t="str">
        <f t="shared" si="26"/>
        <v/>
      </c>
      <c r="M402" s="8" t="str">
        <f t="shared" si="26"/>
        <v/>
      </c>
      <c r="N402" s="8" t="str">
        <f>IFERROR(VLOOKUP($B$398,$4:$126,MATCH($Q402&amp;"/"&amp;N$348,$2:$2,0),FALSE),IFERROR(VLOOKUP($B$398,$4:$126,MATCH($Q401&amp;"/"&amp;N$348,$2:$2,0),FALSE),IFERROR(VLOOKUP($B$398,$4:$126,MATCH($Q400&amp;"/"&amp;N$348,$2:$2,0),FALSE),IFERROR(VLOOKUP($B$398,$4:$126,MATCH($Q399&amp;"/"&amp;N$348,$2:$2,0),FALSE),""))))</f>
        <v/>
      </c>
      <c r="O402" s="8" t="str">
        <f>IFERROR(VLOOKUP($B$398,$4:$126,MATCH($Q402&amp;"/"&amp;O$348,$2:$2,0),FALSE),IFERROR(VLOOKUP($B$398,$4:$126,MATCH($Q401&amp;"/"&amp;O$348,$2:$2,0),FALSE),IFERROR(VLOOKUP($B$398,$4:$126,MATCH($Q400&amp;"/"&amp;O$348,$2:$2,0),FALSE),IFERROR(VLOOKUP($B$398,$4:$126,MATCH($Q399&amp;"/"&amp;O$348,$2:$2,0),FALSE),""))))</f>
        <v/>
      </c>
      <c r="P402" s="6"/>
      <c r="Q402" s="9" t="s">
        <v>15</v>
      </c>
    </row>
    <row r="403" spans="1:17" x14ac:dyDescent="0.3">
      <c r="B403" s="173" t="s">
        <v>1</v>
      </c>
      <c r="C403" s="173"/>
      <c r="D403" s="173"/>
      <c r="E403" s="173"/>
      <c r="F403" s="173"/>
      <c r="G403" s="173"/>
      <c r="H403" s="173"/>
      <c r="I403" s="173"/>
      <c r="J403" s="173"/>
      <c r="K403" s="173"/>
      <c r="L403" s="173"/>
      <c r="M403" s="173"/>
      <c r="N403" s="173"/>
      <c r="O403" s="117"/>
    </row>
    <row r="404" spans="1:17" x14ac:dyDescent="0.3">
      <c r="B404" s="174" t="s">
        <v>794</v>
      </c>
      <c r="C404" s="174"/>
      <c r="D404" s="174"/>
      <c r="E404" s="174"/>
      <c r="F404" s="174"/>
      <c r="G404" s="174"/>
      <c r="H404" s="174"/>
      <c r="I404" s="174"/>
      <c r="J404" s="174"/>
      <c r="K404" s="174"/>
      <c r="L404" s="174"/>
      <c r="M404" s="174"/>
      <c r="N404" s="174"/>
      <c r="O404" s="118"/>
      <c r="P404" s="6"/>
      <c r="Q404" s="3"/>
    </row>
    <row r="405" spans="1:17" x14ac:dyDescent="0.3">
      <c r="B405" s="8" t="str">
        <f t="shared" ref="B405:O408" si="27">IFERROR(VLOOKUP($B$404,$4:$126,MATCH($Q405&amp;"/"&amp;B$348,$2:$2,0),FALSE),"")</f>
        <v/>
      </c>
      <c r="C405" s="8" t="str">
        <f t="shared" si="27"/>
        <v/>
      </c>
      <c r="D405" s="8" t="str">
        <f t="shared" si="27"/>
        <v/>
      </c>
      <c r="E405" s="8" t="str">
        <f t="shared" si="27"/>
        <v/>
      </c>
      <c r="F405" s="8" t="str">
        <f t="shared" si="27"/>
        <v/>
      </c>
      <c r="G405" s="8" t="str">
        <f t="shared" si="27"/>
        <v/>
      </c>
      <c r="H405" s="8" t="str">
        <f t="shared" si="27"/>
        <v/>
      </c>
      <c r="I405" s="8" t="str">
        <f t="shared" si="27"/>
        <v/>
      </c>
      <c r="J405" s="8" t="str">
        <f t="shared" si="27"/>
        <v/>
      </c>
      <c r="K405" s="8" t="str">
        <f t="shared" si="27"/>
        <v/>
      </c>
      <c r="L405" s="8" t="str">
        <f t="shared" si="27"/>
        <v/>
      </c>
      <c r="M405" s="8" t="str">
        <f t="shared" si="27"/>
        <v/>
      </c>
      <c r="N405" s="8" t="str">
        <f t="shared" si="27"/>
        <v/>
      </c>
      <c r="O405" s="8" t="str">
        <f t="shared" si="27"/>
        <v/>
      </c>
      <c r="P405" s="6"/>
      <c r="Q405" s="9" t="s">
        <v>12</v>
      </c>
    </row>
    <row r="406" spans="1:17" x14ac:dyDescent="0.3">
      <c r="B406" s="8" t="str">
        <f t="shared" si="27"/>
        <v/>
      </c>
      <c r="C406" s="8" t="str">
        <f t="shared" si="27"/>
        <v/>
      </c>
      <c r="D406" s="8" t="str">
        <f t="shared" si="27"/>
        <v/>
      </c>
      <c r="E406" s="8" t="str">
        <f t="shared" si="27"/>
        <v/>
      </c>
      <c r="F406" s="8" t="str">
        <f t="shared" si="27"/>
        <v/>
      </c>
      <c r="G406" s="8" t="str">
        <f t="shared" si="27"/>
        <v/>
      </c>
      <c r="H406" s="8" t="str">
        <f t="shared" si="27"/>
        <v/>
      </c>
      <c r="I406" s="8" t="str">
        <f t="shared" si="27"/>
        <v/>
      </c>
      <c r="J406" s="8" t="str">
        <f t="shared" si="27"/>
        <v/>
      </c>
      <c r="K406" s="8" t="str">
        <f t="shared" si="27"/>
        <v/>
      </c>
      <c r="L406" s="8" t="str">
        <f t="shared" si="27"/>
        <v/>
      </c>
      <c r="M406" s="8" t="str">
        <f t="shared" si="27"/>
        <v/>
      </c>
      <c r="N406" s="8" t="str">
        <f t="shared" si="27"/>
        <v/>
      </c>
      <c r="O406" s="8" t="str">
        <f t="shared" si="27"/>
        <v/>
      </c>
      <c r="P406" s="6"/>
      <c r="Q406" s="9" t="s">
        <v>13</v>
      </c>
    </row>
    <row r="407" spans="1:17" x14ac:dyDescent="0.3">
      <c r="B407" s="8" t="str">
        <f t="shared" si="27"/>
        <v/>
      </c>
      <c r="C407" s="8" t="str">
        <f t="shared" si="27"/>
        <v/>
      </c>
      <c r="D407" s="8" t="str">
        <f t="shared" si="27"/>
        <v/>
      </c>
      <c r="E407" s="8" t="str">
        <f t="shared" si="27"/>
        <v/>
      </c>
      <c r="F407" s="8" t="str">
        <f t="shared" si="27"/>
        <v/>
      </c>
      <c r="G407" s="8" t="str">
        <f t="shared" si="27"/>
        <v/>
      </c>
      <c r="H407" s="8" t="str">
        <f t="shared" si="27"/>
        <v/>
      </c>
      <c r="I407" s="8" t="str">
        <f t="shared" si="27"/>
        <v/>
      </c>
      <c r="J407" s="8" t="str">
        <f t="shared" si="27"/>
        <v/>
      </c>
      <c r="K407" s="8" t="str">
        <f t="shared" si="27"/>
        <v/>
      </c>
      <c r="L407" s="8" t="str">
        <f t="shared" si="27"/>
        <v/>
      </c>
      <c r="M407" s="8" t="str">
        <f t="shared" si="27"/>
        <v/>
      </c>
      <c r="N407" s="8" t="str">
        <f t="shared" si="27"/>
        <v/>
      </c>
      <c r="O407" s="8" t="str">
        <f t="shared" si="27"/>
        <v/>
      </c>
      <c r="P407" s="6"/>
      <c r="Q407" s="9" t="s">
        <v>14</v>
      </c>
    </row>
    <row r="408" spans="1:17" x14ac:dyDescent="0.3">
      <c r="B408" s="8" t="str">
        <f t="shared" si="27"/>
        <v/>
      </c>
      <c r="C408" s="8" t="str">
        <f t="shared" si="27"/>
        <v/>
      </c>
      <c r="D408" s="8" t="str">
        <f t="shared" si="27"/>
        <v/>
      </c>
      <c r="E408" s="8" t="str">
        <f t="shared" si="27"/>
        <v/>
      </c>
      <c r="F408" s="8" t="str">
        <f t="shared" si="27"/>
        <v/>
      </c>
      <c r="G408" s="8" t="str">
        <f t="shared" si="27"/>
        <v/>
      </c>
      <c r="H408" s="8" t="str">
        <f t="shared" si="27"/>
        <v/>
      </c>
      <c r="I408" s="8" t="str">
        <f t="shared" si="27"/>
        <v/>
      </c>
      <c r="J408" s="8" t="str">
        <f t="shared" si="27"/>
        <v/>
      </c>
      <c r="K408" s="8" t="str">
        <f t="shared" si="27"/>
        <v/>
      </c>
      <c r="L408" s="8" t="str">
        <f t="shared" si="27"/>
        <v/>
      </c>
      <c r="M408" s="8" t="str">
        <f t="shared" si="27"/>
        <v/>
      </c>
      <c r="N408" s="8" t="str">
        <f>IFERROR(VLOOKUP($B$404,$4:$126,MATCH($Q408&amp;"/"&amp;N$348,$2:$2,0),FALSE),IFERROR(VLOOKUP($B$404,$4:$126,MATCH($Q407&amp;"/"&amp;N$348,$2:$2,0),FALSE),IFERROR(VLOOKUP($B$404,$4:$126,MATCH($Q406&amp;"/"&amp;N$348,$2:$2,0),FALSE),IFERROR(VLOOKUP($B$404,$4:$126,MATCH($Q405&amp;"/"&amp;N$348,$2:$2,0),FALSE),""))))</f>
        <v/>
      </c>
      <c r="O408" s="8" t="str">
        <f>IFERROR(VLOOKUP($B$404,$4:$126,MATCH($Q408&amp;"/"&amp;O$348,$2:$2,0),FALSE),IFERROR(VLOOKUP($B$404,$4:$126,MATCH($Q407&amp;"/"&amp;O$348,$2:$2,0),FALSE),IFERROR(VLOOKUP($B$404,$4:$126,MATCH($Q406&amp;"/"&amp;O$348,$2:$2,0),FALSE),IFERROR(VLOOKUP($B$404,$4:$126,MATCH($Q405&amp;"/"&amp;O$348,$2:$2,0),FALSE),""))))</f>
        <v/>
      </c>
      <c r="P408" s="6"/>
      <c r="Q408" s="9" t="s">
        <v>15</v>
      </c>
    </row>
    <row r="409" spans="1:17" x14ac:dyDescent="0.3">
      <c r="A409" s="84"/>
      <c r="B409" s="12" t="e">
        <f t="shared" ref="B409:M409" si="28">+B408/B$402</f>
        <v>#VALUE!</v>
      </c>
      <c r="C409" s="12" t="e">
        <f t="shared" si="28"/>
        <v>#VALUE!</v>
      </c>
      <c r="D409" s="12" t="e">
        <f t="shared" si="28"/>
        <v>#VALUE!</v>
      </c>
      <c r="E409" s="12" t="e">
        <f t="shared" si="28"/>
        <v>#VALUE!</v>
      </c>
      <c r="F409" s="12" t="e">
        <f t="shared" si="28"/>
        <v>#VALUE!</v>
      </c>
      <c r="G409" s="12" t="e">
        <f t="shared" si="28"/>
        <v>#VALUE!</v>
      </c>
      <c r="H409" s="12" t="e">
        <f t="shared" si="28"/>
        <v>#VALUE!</v>
      </c>
      <c r="I409" s="12" t="e">
        <f t="shared" si="28"/>
        <v>#VALUE!</v>
      </c>
      <c r="J409" s="12" t="e">
        <f t="shared" si="28"/>
        <v>#VALUE!</v>
      </c>
      <c r="K409" s="12" t="e">
        <f t="shared" si="28"/>
        <v>#VALUE!</v>
      </c>
      <c r="L409" s="12" t="e">
        <f t="shared" si="28"/>
        <v>#VALUE!</v>
      </c>
      <c r="M409" s="12" t="e">
        <f t="shared" si="28"/>
        <v>#VALUE!</v>
      </c>
      <c r="N409" s="12" t="e">
        <f>+N408/N$402</f>
        <v>#VALUE!</v>
      </c>
      <c r="O409" s="12" t="e">
        <f>+O408/O$402</f>
        <v>#VALUE!</v>
      </c>
      <c r="P409" s="6"/>
      <c r="Q409" s="11" t="s">
        <v>1747</v>
      </c>
    </row>
    <row r="410" spans="1:17" x14ac:dyDescent="0.3">
      <c r="A410" s="84"/>
      <c r="B410" s="174" t="s">
        <v>797</v>
      </c>
      <c r="C410" s="174"/>
      <c r="D410" s="174"/>
      <c r="E410" s="174"/>
      <c r="F410" s="174"/>
      <c r="G410" s="174"/>
      <c r="H410" s="174"/>
      <c r="I410" s="174"/>
      <c r="J410" s="174"/>
      <c r="K410" s="174"/>
      <c r="L410" s="174"/>
      <c r="M410" s="174"/>
      <c r="N410" s="174"/>
      <c r="O410" s="118"/>
      <c r="P410" s="6"/>
      <c r="Q410" s="3"/>
    </row>
    <row r="411" spans="1:17" x14ac:dyDescent="0.3">
      <c r="B411" s="8" t="str">
        <f t="shared" ref="B411:O414" si="29">IFERROR(VLOOKUP($B$410,$4:$126,MATCH($Q411&amp;"/"&amp;B$348,$2:$2,0),FALSE),"")</f>
        <v/>
      </c>
      <c r="C411" s="8" t="str">
        <f t="shared" si="29"/>
        <v/>
      </c>
      <c r="D411" s="8" t="str">
        <f t="shared" si="29"/>
        <v/>
      </c>
      <c r="E411" s="8" t="str">
        <f t="shared" si="29"/>
        <v/>
      </c>
      <c r="F411" s="8" t="str">
        <f t="shared" si="29"/>
        <v/>
      </c>
      <c r="G411" s="8" t="str">
        <f t="shared" si="29"/>
        <v/>
      </c>
      <c r="H411" s="8" t="str">
        <f t="shared" si="29"/>
        <v/>
      </c>
      <c r="I411" s="8" t="str">
        <f t="shared" si="29"/>
        <v/>
      </c>
      <c r="J411" s="8" t="str">
        <f t="shared" si="29"/>
        <v/>
      </c>
      <c r="K411" s="8" t="str">
        <f t="shared" si="29"/>
        <v/>
      </c>
      <c r="L411" s="8" t="str">
        <f t="shared" si="29"/>
        <v/>
      </c>
      <c r="M411" s="8" t="str">
        <f t="shared" si="29"/>
        <v/>
      </c>
      <c r="N411" s="8" t="str">
        <f t="shared" si="29"/>
        <v/>
      </c>
      <c r="O411" s="8" t="str">
        <f t="shared" si="29"/>
        <v/>
      </c>
      <c r="P411" s="6"/>
      <c r="Q411" s="9" t="s">
        <v>12</v>
      </c>
    </row>
    <row r="412" spans="1:17" x14ac:dyDescent="0.3">
      <c r="B412" s="8" t="str">
        <f t="shared" si="29"/>
        <v/>
      </c>
      <c r="C412" s="8" t="str">
        <f t="shared" si="29"/>
        <v/>
      </c>
      <c r="D412" s="8" t="str">
        <f t="shared" si="29"/>
        <v/>
      </c>
      <c r="E412" s="8" t="str">
        <f t="shared" si="29"/>
        <v/>
      </c>
      <c r="F412" s="8" t="str">
        <f t="shared" si="29"/>
        <v/>
      </c>
      <c r="G412" s="8" t="str">
        <f t="shared" si="29"/>
        <v/>
      </c>
      <c r="H412" s="8" t="str">
        <f t="shared" si="29"/>
        <v/>
      </c>
      <c r="I412" s="8" t="str">
        <f t="shared" si="29"/>
        <v/>
      </c>
      <c r="J412" s="8" t="str">
        <f t="shared" si="29"/>
        <v/>
      </c>
      <c r="K412" s="8" t="str">
        <f t="shared" si="29"/>
        <v/>
      </c>
      <c r="L412" s="8" t="str">
        <f t="shared" si="29"/>
        <v/>
      </c>
      <c r="M412" s="8" t="str">
        <f t="shared" si="29"/>
        <v/>
      </c>
      <c r="N412" s="8" t="str">
        <f t="shared" si="29"/>
        <v/>
      </c>
      <c r="O412" s="8" t="str">
        <f t="shared" si="29"/>
        <v/>
      </c>
      <c r="P412" s="6"/>
      <c r="Q412" s="9" t="s">
        <v>13</v>
      </c>
    </row>
    <row r="413" spans="1:17" x14ac:dyDescent="0.3">
      <c r="B413" s="8" t="str">
        <f t="shared" si="29"/>
        <v/>
      </c>
      <c r="C413" s="8" t="str">
        <f t="shared" si="29"/>
        <v/>
      </c>
      <c r="D413" s="8" t="str">
        <f t="shared" si="29"/>
        <v/>
      </c>
      <c r="E413" s="8" t="str">
        <f t="shared" si="29"/>
        <v/>
      </c>
      <c r="F413" s="8" t="str">
        <f t="shared" si="29"/>
        <v/>
      </c>
      <c r="G413" s="8" t="str">
        <f t="shared" si="29"/>
        <v/>
      </c>
      <c r="H413" s="8" t="str">
        <f t="shared" si="29"/>
        <v/>
      </c>
      <c r="I413" s="8" t="str">
        <f t="shared" si="29"/>
        <v/>
      </c>
      <c r="J413" s="8" t="str">
        <f t="shared" si="29"/>
        <v/>
      </c>
      <c r="K413" s="8" t="str">
        <f t="shared" si="29"/>
        <v/>
      </c>
      <c r="L413" s="8" t="str">
        <f t="shared" si="29"/>
        <v/>
      </c>
      <c r="M413" s="8" t="str">
        <f t="shared" si="29"/>
        <v/>
      </c>
      <c r="N413" s="8" t="str">
        <f t="shared" si="29"/>
        <v/>
      </c>
      <c r="O413" s="8" t="str">
        <f t="shared" si="29"/>
        <v/>
      </c>
      <c r="P413" s="6"/>
      <c r="Q413" s="9" t="s">
        <v>14</v>
      </c>
    </row>
    <row r="414" spans="1:17" x14ac:dyDescent="0.3">
      <c r="B414" s="8" t="str">
        <f t="shared" si="29"/>
        <v/>
      </c>
      <c r="C414" s="8" t="str">
        <f t="shared" si="29"/>
        <v/>
      </c>
      <c r="D414" s="8" t="str">
        <f t="shared" si="29"/>
        <v/>
      </c>
      <c r="E414" s="8" t="str">
        <f t="shared" si="29"/>
        <v/>
      </c>
      <c r="F414" s="8" t="str">
        <f t="shared" si="29"/>
        <v/>
      </c>
      <c r="G414" s="8" t="str">
        <f t="shared" si="29"/>
        <v/>
      </c>
      <c r="H414" s="8" t="str">
        <f t="shared" si="29"/>
        <v/>
      </c>
      <c r="I414" s="8" t="str">
        <f t="shared" si="29"/>
        <v/>
      </c>
      <c r="J414" s="8" t="str">
        <f t="shared" si="29"/>
        <v/>
      </c>
      <c r="K414" s="8" t="str">
        <f t="shared" si="29"/>
        <v/>
      </c>
      <c r="L414" s="8" t="str">
        <f t="shared" si="29"/>
        <v/>
      </c>
      <c r="M414" s="8" t="str">
        <f t="shared" si="29"/>
        <v/>
      </c>
      <c r="N414" s="8" t="str">
        <f>IFERROR(VLOOKUP($B$410,$4:$126,MATCH($Q414&amp;"/"&amp;N$348,$2:$2,0),FALSE),IFERROR(VLOOKUP($B$410,$4:$126,MATCH($Q413&amp;"/"&amp;N$348,$2:$2,0),FALSE),IFERROR(VLOOKUP($B$410,$4:$126,MATCH($Q412&amp;"/"&amp;N$348,$2:$2,0),FALSE),IFERROR(VLOOKUP($B$410,$4:$126,MATCH($Q411&amp;"/"&amp;N$348,$2:$2,0),FALSE),""))))</f>
        <v/>
      </c>
      <c r="O414" s="8" t="str">
        <f>IFERROR(VLOOKUP($B$410,$4:$126,MATCH($Q414&amp;"/"&amp;O$348,$2:$2,0),FALSE),IFERROR(VLOOKUP($B$410,$4:$126,MATCH($Q413&amp;"/"&amp;O$348,$2:$2,0),FALSE),IFERROR(VLOOKUP($B$410,$4:$126,MATCH($Q412&amp;"/"&amp;O$348,$2:$2,0),FALSE),IFERROR(VLOOKUP($B$410,$4:$126,MATCH($Q411&amp;"/"&amp;O$348,$2:$2,0),FALSE),""))))</f>
        <v/>
      </c>
      <c r="P414" s="6"/>
      <c r="Q414" s="9" t="s">
        <v>15</v>
      </c>
    </row>
    <row r="415" spans="1:17" x14ac:dyDescent="0.3">
      <c r="B415" s="12" t="e">
        <f t="shared" ref="B415:M415" si="30">+B414/B$402</f>
        <v>#VALUE!</v>
      </c>
      <c r="C415" s="12" t="e">
        <f t="shared" si="30"/>
        <v>#VALUE!</v>
      </c>
      <c r="D415" s="12" t="e">
        <f t="shared" si="30"/>
        <v>#VALUE!</v>
      </c>
      <c r="E415" s="12" t="e">
        <f t="shared" si="30"/>
        <v>#VALUE!</v>
      </c>
      <c r="F415" s="12" t="e">
        <f t="shared" si="30"/>
        <v>#VALUE!</v>
      </c>
      <c r="G415" s="12" t="e">
        <f t="shared" si="30"/>
        <v>#VALUE!</v>
      </c>
      <c r="H415" s="12" t="e">
        <f t="shared" si="30"/>
        <v>#VALUE!</v>
      </c>
      <c r="I415" s="12" t="e">
        <f t="shared" si="30"/>
        <v>#VALUE!</v>
      </c>
      <c r="J415" s="12" t="e">
        <f t="shared" si="30"/>
        <v>#VALUE!</v>
      </c>
      <c r="K415" s="12" t="e">
        <f t="shared" si="30"/>
        <v>#VALUE!</v>
      </c>
      <c r="L415" s="12" t="e">
        <f t="shared" si="30"/>
        <v>#VALUE!</v>
      </c>
      <c r="M415" s="12" t="e">
        <f t="shared" si="30"/>
        <v>#VALUE!</v>
      </c>
      <c r="N415" s="12" t="e">
        <f>+N414/N$402</f>
        <v>#VALUE!</v>
      </c>
      <c r="O415" s="12" t="e">
        <f>+O414/O$402</f>
        <v>#VALUE!</v>
      </c>
      <c r="P415" s="6"/>
      <c r="Q415" s="11" t="s">
        <v>1747</v>
      </c>
    </row>
    <row r="416" spans="1:17" x14ac:dyDescent="0.3">
      <c r="B416" s="175" t="s">
        <v>2</v>
      </c>
      <c r="C416" s="175"/>
      <c r="D416" s="175"/>
      <c r="E416" s="175"/>
      <c r="F416" s="175"/>
      <c r="G416" s="175"/>
      <c r="H416" s="175"/>
      <c r="I416" s="175"/>
      <c r="J416" s="175"/>
      <c r="K416" s="175"/>
      <c r="L416" s="175"/>
      <c r="M416" s="175"/>
      <c r="N416" s="175"/>
      <c r="O416" s="119"/>
      <c r="P416" s="6"/>
      <c r="Q416" s="3"/>
    </row>
    <row r="417" spans="2:17" x14ac:dyDescent="0.3">
      <c r="B417" s="8" t="str">
        <f t="shared" ref="B417:O420" si="31">IFERROR(VLOOKUP($B$416,$4:$126,MATCH($Q417&amp;"/"&amp;B$348,$2:$2,0),FALSE),"")</f>
        <v/>
      </c>
      <c r="C417" s="8" t="str">
        <f t="shared" si="31"/>
        <v/>
      </c>
      <c r="D417" s="8" t="str">
        <f t="shared" si="31"/>
        <v/>
      </c>
      <c r="E417" s="8" t="str">
        <f t="shared" si="31"/>
        <v/>
      </c>
      <c r="F417" s="8" t="str">
        <f t="shared" si="31"/>
        <v/>
      </c>
      <c r="G417" s="8" t="str">
        <f t="shared" si="31"/>
        <v/>
      </c>
      <c r="H417" s="8" t="str">
        <f t="shared" si="31"/>
        <v/>
      </c>
      <c r="I417" s="8" t="str">
        <f t="shared" si="31"/>
        <v/>
      </c>
      <c r="J417" s="8" t="str">
        <f t="shared" si="31"/>
        <v/>
      </c>
      <c r="K417" s="8" t="str">
        <f t="shared" si="31"/>
        <v/>
      </c>
      <c r="L417" s="8" t="str">
        <f t="shared" si="31"/>
        <v/>
      </c>
      <c r="M417" s="8" t="str">
        <f t="shared" si="31"/>
        <v/>
      </c>
      <c r="N417" s="8" t="str">
        <f t="shared" si="31"/>
        <v/>
      </c>
      <c r="O417" s="8" t="str">
        <f t="shared" si="31"/>
        <v/>
      </c>
      <c r="P417" s="6"/>
      <c r="Q417" s="9" t="s">
        <v>12</v>
      </c>
    </row>
    <row r="418" spans="2:17" x14ac:dyDescent="0.3">
      <c r="B418" s="8" t="str">
        <f t="shared" si="31"/>
        <v/>
      </c>
      <c r="C418" s="8" t="str">
        <f t="shared" si="31"/>
        <v/>
      </c>
      <c r="D418" s="8" t="str">
        <f t="shared" si="31"/>
        <v/>
      </c>
      <c r="E418" s="8" t="str">
        <f t="shared" si="31"/>
        <v/>
      </c>
      <c r="F418" s="8" t="str">
        <f t="shared" si="31"/>
        <v/>
      </c>
      <c r="G418" s="8" t="str">
        <f t="shared" si="31"/>
        <v/>
      </c>
      <c r="H418" s="8" t="str">
        <f t="shared" si="31"/>
        <v/>
      </c>
      <c r="I418" s="8" t="str">
        <f t="shared" si="31"/>
        <v/>
      </c>
      <c r="J418" s="8" t="str">
        <f t="shared" si="31"/>
        <v/>
      </c>
      <c r="K418" s="8" t="str">
        <f t="shared" si="31"/>
        <v/>
      </c>
      <c r="L418" s="8" t="str">
        <f t="shared" si="31"/>
        <v/>
      </c>
      <c r="M418" s="8" t="str">
        <f t="shared" si="31"/>
        <v/>
      </c>
      <c r="N418" s="8" t="str">
        <f t="shared" si="31"/>
        <v/>
      </c>
      <c r="O418" s="8" t="str">
        <f t="shared" si="31"/>
        <v/>
      </c>
      <c r="P418" s="6"/>
      <c r="Q418" s="9" t="s">
        <v>13</v>
      </c>
    </row>
    <row r="419" spans="2:17" x14ac:dyDescent="0.3">
      <c r="B419" s="8" t="str">
        <f t="shared" si="31"/>
        <v/>
      </c>
      <c r="C419" s="8" t="str">
        <f t="shared" si="31"/>
        <v/>
      </c>
      <c r="D419" s="8" t="str">
        <f t="shared" si="31"/>
        <v/>
      </c>
      <c r="E419" s="8" t="str">
        <f t="shared" si="31"/>
        <v/>
      </c>
      <c r="F419" s="8" t="str">
        <f t="shared" si="31"/>
        <v/>
      </c>
      <c r="G419" s="8" t="str">
        <f t="shared" si="31"/>
        <v/>
      </c>
      <c r="H419" s="8" t="str">
        <f t="shared" si="31"/>
        <v/>
      </c>
      <c r="I419" s="8" t="str">
        <f t="shared" si="31"/>
        <v/>
      </c>
      <c r="J419" s="8" t="str">
        <f t="shared" si="31"/>
        <v/>
      </c>
      <c r="K419" s="8" t="str">
        <f t="shared" si="31"/>
        <v/>
      </c>
      <c r="L419" s="8" t="str">
        <f t="shared" si="31"/>
        <v/>
      </c>
      <c r="M419" s="8" t="str">
        <f t="shared" si="31"/>
        <v/>
      </c>
      <c r="N419" s="8" t="str">
        <f t="shared" si="31"/>
        <v/>
      </c>
      <c r="O419" s="8" t="str">
        <f t="shared" si="31"/>
        <v/>
      </c>
      <c r="P419" s="6"/>
      <c r="Q419" s="9" t="s">
        <v>14</v>
      </c>
    </row>
    <row r="420" spans="2:17" x14ac:dyDescent="0.3">
      <c r="B420" s="8" t="str">
        <f t="shared" si="31"/>
        <v/>
      </c>
      <c r="C420" s="8" t="str">
        <f t="shared" si="31"/>
        <v/>
      </c>
      <c r="D420" s="8" t="str">
        <f t="shared" si="31"/>
        <v/>
      </c>
      <c r="E420" s="8" t="str">
        <f t="shared" si="31"/>
        <v/>
      </c>
      <c r="F420" s="8" t="str">
        <f t="shared" si="31"/>
        <v/>
      </c>
      <c r="G420" s="8" t="str">
        <f t="shared" si="31"/>
        <v/>
      </c>
      <c r="H420" s="8" t="str">
        <f t="shared" si="31"/>
        <v/>
      </c>
      <c r="I420" s="8" t="str">
        <f t="shared" si="31"/>
        <v/>
      </c>
      <c r="J420" s="8" t="str">
        <f t="shared" si="31"/>
        <v/>
      </c>
      <c r="K420" s="8" t="str">
        <f t="shared" si="31"/>
        <v/>
      </c>
      <c r="L420" s="8" t="str">
        <f t="shared" si="31"/>
        <v/>
      </c>
      <c r="M420" s="8" t="str">
        <f t="shared" si="31"/>
        <v/>
      </c>
      <c r="N420" s="8" t="str">
        <f>IFERROR(VLOOKUP($B$416,$4:$126,MATCH($Q420&amp;"/"&amp;N$348,$2:$2,0),FALSE),IFERROR(VLOOKUP($B$416,$4:$126,MATCH($Q419&amp;"/"&amp;N$348,$2:$2,0),FALSE),IFERROR(VLOOKUP($B$416,$4:$126,MATCH($Q418&amp;"/"&amp;N$348,$2:$2,0),FALSE),IFERROR(VLOOKUP($B$416,$4:$126,MATCH($Q417&amp;"/"&amp;N$348,$2:$2,0),FALSE),""))))</f>
        <v/>
      </c>
      <c r="O420" s="8" t="str">
        <f>IFERROR(VLOOKUP($B$416,$4:$126,MATCH($Q420&amp;"/"&amp;O$348,$2:$2,0),FALSE),IFERROR(VLOOKUP($B$416,$4:$126,MATCH($Q419&amp;"/"&amp;O$348,$2:$2,0),FALSE),IFERROR(VLOOKUP($B$416,$4:$126,MATCH($Q418&amp;"/"&amp;O$348,$2:$2,0),FALSE),IFERROR(VLOOKUP($B$416,$4:$126,MATCH($Q417&amp;"/"&amp;O$348,$2:$2,0),FALSE),""))))</f>
        <v/>
      </c>
      <c r="P420" s="6"/>
      <c r="Q420" s="9" t="s">
        <v>15</v>
      </c>
    </row>
    <row r="421" spans="2:17" x14ac:dyDescent="0.3">
      <c r="B421" s="12" t="e">
        <f t="shared" ref="B421:M421" si="32">+B420/B$402</f>
        <v>#VALUE!</v>
      </c>
      <c r="C421" s="12" t="e">
        <f t="shared" si="32"/>
        <v>#VALUE!</v>
      </c>
      <c r="D421" s="12" t="e">
        <f t="shared" si="32"/>
        <v>#VALUE!</v>
      </c>
      <c r="E421" s="12" t="e">
        <f t="shared" si="32"/>
        <v>#VALUE!</v>
      </c>
      <c r="F421" s="12" t="e">
        <f t="shared" si="32"/>
        <v>#VALUE!</v>
      </c>
      <c r="G421" s="12" t="e">
        <f t="shared" si="32"/>
        <v>#VALUE!</v>
      </c>
      <c r="H421" s="12" t="e">
        <f t="shared" si="32"/>
        <v>#VALUE!</v>
      </c>
      <c r="I421" s="12" t="e">
        <f t="shared" si="32"/>
        <v>#VALUE!</v>
      </c>
      <c r="J421" s="12" t="e">
        <f t="shared" si="32"/>
        <v>#VALUE!</v>
      </c>
      <c r="K421" s="12" t="e">
        <f t="shared" si="32"/>
        <v>#VALUE!</v>
      </c>
      <c r="L421" s="12" t="e">
        <f t="shared" si="32"/>
        <v>#VALUE!</v>
      </c>
      <c r="M421" s="12" t="e">
        <f t="shared" si="32"/>
        <v>#VALUE!</v>
      </c>
      <c r="N421" s="12" t="e">
        <f>+N420/N$402</f>
        <v>#VALUE!</v>
      </c>
      <c r="O421" s="12" t="e">
        <f>+O420/O$402</f>
        <v>#VALUE!</v>
      </c>
      <c r="P421" s="6"/>
      <c r="Q421" s="11" t="s">
        <v>1747</v>
      </c>
    </row>
    <row r="422" spans="2:17" x14ac:dyDescent="0.3">
      <c r="B422" s="174" t="s">
        <v>3</v>
      </c>
      <c r="C422" s="174"/>
      <c r="D422" s="174"/>
      <c r="E422" s="174"/>
      <c r="F422" s="174"/>
      <c r="G422" s="174"/>
      <c r="H422" s="174"/>
      <c r="I422" s="174"/>
      <c r="J422" s="174"/>
      <c r="K422" s="174"/>
      <c r="L422" s="174"/>
      <c r="M422" s="174"/>
      <c r="N422" s="174"/>
      <c r="O422" s="118"/>
      <c r="P422" s="6"/>
      <c r="Q422" s="3"/>
    </row>
    <row r="423" spans="2:17" x14ac:dyDescent="0.3">
      <c r="B423" s="8" t="str">
        <f t="shared" ref="B423:O426" si="33">IFERROR(VLOOKUP($B$422,$4:$126,MATCH($Q423&amp;"/"&amp;B$348,$2:$2,0),FALSE),"")</f>
        <v/>
      </c>
      <c r="C423" s="8" t="str">
        <f t="shared" si="33"/>
        <v/>
      </c>
      <c r="D423" s="8" t="str">
        <f t="shared" si="33"/>
        <v/>
      </c>
      <c r="E423" s="8" t="str">
        <f t="shared" si="33"/>
        <v/>
      </c>
      <c r="F423" s="8" t="str">
        <f t="shared" si="33"/>
        <v/>
      </c>
      <c r="G423" s="8" t="str">
        <f t="shared" si="33"/>
        <v/>
      </c>
      <c r="H423" s="8" t="str">
        <f t="shared" si="33"/>
        <v/>
      </c>
      <c r="I423" s="8" t="str">
        <f t="shared" si="33"/>
        <v/>
      </c>
      <c r="J423" s="8" t="str">
        <f t="shared" si="33"/>
        <v/>
      </c>
      <c r="K423" s="8" t="str">
        <f t="shared" si="33"/>
        <v/>
      </c>
      <c r="L423" s="8" t="str">
        <f t="shared" si="33"/>
        <v/>
      </c>
      <c r="M423" s="8" t="str">
        <f t="shared" si="33"/>
        <v/>
      </c>
      <c r="N423" s="8" t="str">
        <f t="shared" si="33"/>
        <v/>
      </c>
      <c r="O423" s="8" t="str">
        <f t="shared" si="33"/>
        <v/>
      </c>
      <c r="P423" s="6"/>
      <c r="Q423" s="9" t="s">
        <v>12</v>
      </c>
    </row>
    <row r="424" spans="2:17" x14ac:dyDescent="0.3">
      <c r="B424" s="8" t="str">
        <f t="shared" si="33"/>
        <v/>
      </c>
      <c r="C424" s="8" t="str">
        <f t="shared" si="33"/>
        <v/>
      </c>
      <c r="D424" s="8" t="str">
        <f t="shared" si="33"/>
        <v/>
      </c>
      <c r="E424" s="8" t="str">
        <f t="shared" si="33"/>
        <v/>
      </c>
      <c r="F424" s="8" t="str">
        <f t="shared" si="33"/>
        <v/>
      </c>
      <c r="G424" s="8" t="str">
        <f t="shared" si="33"/>
        <v/>
      </c>
      <c r="H424" s="8" t="str">
        <f t="shared" si="33"/>
        <v/>
      </c>
      <c r="I424" s="8" t="str">
        <f t="shared" si="33"/>
        <v/>
      </c>
      <c r="J424" s="8" t="str">
        <f t="shared" si="33"/>
        <v/>
      </c>
      <c r="K424" s="8" t="str">
        <f t="shared" si="33"/>
        <v/>
      </c>
      <c r="L424" s="8" t="str">
        <f t="shared" si="33"/>
        <v/>
      </c>
      <c r="M424" s="8" t="str">
        <f t="shared" si="33"/>
        <v/>
      </c>
      <c r="N424" s="8" t="str">
        <f t="shared" si="33"/>
        <v/>
      </c>
      <c r="O424" s="8" t="str">
        <f t="shared" si="33"/>
        <v/>
      </c>
      <c r="P424" s="6"/>
      <c r="Q424" s="9" t="s">
        <v>13</v>
      </c>
    </row>
    <row r="425" spans="2:17" x14ac:dyDescent="0.3">
      <c r="B425" s="8" t="str">
        <f t="shared" si="33"/>
        <v/>
      </c>
      <c r="C425" s="8" t="str">
        <f t="shared" si="33"/>
        <v/>
      </c>
      <c r="D425" s="8" t="str">
        <f t="shared" si="33"/>
        <v/>
      </c>
      <c r="E425" s="8" t="str">
        <f t="shared" si="33"/>
        <v/>
      </c>
      <c r="F425" s="8" t="str">
        <f t="shared" si="33"/>
        <v/>
      </c>
      <c r="G425" s="8" t="str">
        <f t="shared" si="33"/>
        <v/>
      </c>
      <c r="H425" s="8" t="str">
        <f t="shared" si="33"/>
        <v/>
      </c>
      <c r="I425" s="8" t="str">
        <f t="shared" si="33"/>
        <v/>
      </c>
      <c r="J425" s="8" t="str">
        <f t="shared" si="33"/>
        <v/>
      </c>
      <c r="K425" s="8" t="str">
        <f t="shared" si="33"/>
        <v/>
      </c>
      <c r="L425" s="8" t="str">
        <f t="shared" si="33"/>
        <v/>
      </c>
      <c r="M425" s="8" t="str">
        <f t="shared" si="33"/>
        <v/>
      </c>
      <c r="N425" s="8" t="str">
        <f t="shared" si="33"/>
        <v/>
      </c>
      <c r="O425" s="8" t="str">
        <f t="shared" si="33"/>
        <v/>
      </c>
      <c r="P425" s="6"/>
      <c r="Q425" s="9" t="s">
        <v>14</v>
      </c>
    </row>
    <row r="426" spans="2:17" x14ac:dyDescent="0.3">
      <c r="B426" s="8" t="str">
        <f t="shared" si="33"/>
        <v/>
      </c>
      <c r="C426" s="8" t="str">
        <f t="shared" si="33"/>
        <v/>
      </c>
      <c r="D426" s="8" t="str">
        <f t="shared" si="33"/>
        <v/>
      </c>
      <c r="E426" s="8" t="str">
        <f t="shared" si="33"/>
        <v/>
      </c>
      <c r="F426" s="8" t="str">
        <f t="shared" si="33"/>
        <v/>
      </c>
      <c r="G426" s="8" t="str">
        <f t="shared" si="33"/>
        <v/>
      </c>
      <c r="H426" s="8" t="str">
        <f t="shared" si="33"/>
        <v/>
      </c>
      <c r="I426" s="8" t="str">
        <f t="shared" si="33"/>
        <v/>
      </c>
      <c r="J426" s="8" t="str">
        <f t="shared" si="33"/>
        <v/>
      </c>
      <c r="K426" s="8" t="str">
        <f t="shared" si="33"/>
        <v/>
      </c>
      <c r="L426" s="8" t="str">
        <f t="shared" si="33"/>
        <v/>
      </c>
      <c r="M426" s="8" t="str">
        <f t="shared" si="33"/>
        <v/>
      </c>
      <c r="N426" s="8" t="str">
        <f>IFERROR(VLOOKUP($B$422,$4:$126,MATCH($Q426&amp;"/"&amp;N$348,$2:$2,0),FALSE),IFERROR(VLOOKUP($B$422,$4:$126,MATCH($Q425&amp;"/"&amp;N$348,$2:$2,0),FALSE),IFERROR(VLOOKUP($B$422,$4:$126,MATCH($Q424&amp;"/"&amp;N$348,$2:$2,0),FALSE),IFERROR(VLOOKUP($B$422,$4:$126,MATCH($Q423&amp;"/"&amp;N$348,$2:$2,0),FALSE),""))))</f>
        <v/>
      </c>
      <c r="O426" s="8" t="str">
        <f>IFERROR(VLOOKUP($B$422,$4:$126,MATCH($Q426&amp;"/"&amp;O$348,$2:$2,0),FALSE),IFERROR(VLOOKUP($B$422,$4:$126,MATCH($Q425&amp;"/"&amp;O$348,$2:$2,0),FALSE),IFERROR(VLOOKUP($B$422,$4:$126,MATCH($Q424&amp;"/"&amp;O$348,$2:$2,0),FALSE),IFERROR(VLOOKUP($B$422,$4:$126,MATCH($Q423&amp;"/"&amp;O$348,$2:$2,0),FALSE),""))))</f>
        <v/>
      </c>
      <c r="P426" s="6"/>
      <c r="Q426" s="9" t="s">
        <v>15</v>
      </c>
    </row>
    <row r="427" spans="2:17" x14ac:dyDescent="0.3">
      <c r="B427" s="12" t="e">
        <f t="shared" ref="B427:M427" si="34">+B426/B$402</f>
        <v>#VALUE!</v>
      </c>
      <c r="C427" s="12" t="e">
        <f t="shared" si="34"/>
        <v>#VALUE!</v>
      </c>
      <c r="D427" s="12" t="e">
        <f t="shared" si="34"/>
        <v>#VALUE!</v>
      </c>
      <c r="E427" s="12" t="e">
        <f t="shared" si="34"/>
        <v>#VALUE!</v>
      </c>
      <c r="F427" s="12" t="e">
        <f t="shared" si="34"/>
        <v>#VALUE!</v>
      </c>
      <c r="G427" s="12" t="e">
        <f t="shared" si="34"/>
        <v>#VALUE!</v>
      </c>
      <c r="H427" s="12" t="e">
        <f t="shared" si="34"/>
        <v>#VALUE!</v>
      </c>
      <c r="I427" s="12" t="e">
        <f t="shared" si="34"/>
        <v>#VALUE!</v>
      </c>
      <c r="J427" s="12" t="e">
        <f t="shared" si="34"/>
        <v>#VALUE!</v>
      </c>
      <c r="K427" s="12" t="e">
        <f t="shared" si="34"/>
        <v>#VALUE!</v>
      </c>
      <c r="L427" s="12" t="e">
        <f t="shared" si="34"/>
        <v>#VALUE!</v>
      </c>
      <c r="M427" s="12" t="e">
        <f t="shared" si="34"/>
        <v>#VALUE!</v>
      </c>
      <c r="N427" s="12" t="e">
        <f>+N426/N$402</f>
        <v>#VALUE!</v>
      </c>
      <c r="O427" s="12" t="e">
        <f>+O426/O$402</f>
        <v>#VALUE!</v>
      </c>
      <c r="P427" s="6"/>
      <c r="Q427" s="11" t="s">
        <v>1747</v>
      </c>
    </row>
    <row r="428" spans="2:17" x14ac:dyDescent="0.3">
      <c r="B428" s="174" t="s">
        <v>4</v>
      </c>
      <c r="C428" s="174"/>
      <c r="D428" s="174"/>
      <c r="E428" s="174"/>
      <c r="F428" s="174"/>
      <c r="G428" s="174"/>
      <c r="H428" s="174"/>
      <c r="I428" s="174"/>
      <c r="J428" s="174"/>
      <c r="K428" s="174"/>
      <c r="L428" s="174"/>
      <c r="M428" s="174"/>
      <c r="N428" s="174"/>
      <c r="O428" s="118"/>
      <c r="P428" s="6"/>
      <c r="Q428" s="3"/>
    </row>
    <row r="429" spans="2:17" x14ac:dyDescent="0.3">
      <c r="B429" s="8" t="str">
        <f t="shared" ref="B429:O432" si="35">IFERROR(VLOOKUP($B$428,$4:$126,MATCH($Q429&amp;"/"&amp;B$348,$2:$2,0),FALSE),"")</f>
        <v/>
      </c>
      <c r="C429" s="8" t="str">
        <f t="shared" si="35"/>
        <v/>
      </c>
      <c r="D429" s="8" t="str">
        <f t="shared" si="35"/>
        <v/>
      </c>
      <c r="E429" s="8" t="str">
        <f t="shared" si="35"/>
        <v/>
      </c>
      <c r="F429" s="8" t="str">
        <f t="shared" si="35"/>
        <v/>
      </c>
      <c r="G429" s="8" t="str">
        <f t="shared" si="35"/>
        <v/>
      </c>
      <c r="H429" s="8" t="str">
        <f t="shared" si="35"/>
        <v/>
      </c>
      <c r="I429" s="8" t="str">
        <f t="shared" si="35"/>
        <v/>
      </c>
      <c r="J429" s="8" t="str">
        <f t="shared" si="35"/>
        <v/>
      </c>
      <c r="K429" s="8" t="str">
        <f t="shared" si="35"/>
        <v/>
      </c>
      <c r="L429" s="8" t="str">
        <f t="shared" si="35"/>
        <v/>
      </c>
      <c r="M429" s="8" t="str">
        <f t="shared" si="35"/>
        <v/>
      </c>
      <c r="N429" s="8" t="str">
        <f t="shared" si="35"/>
        <v/>
      </c>
      <c r="O429" s="8" t="str">
        <f t="shared" si="35"/>
        <v/>
      </c>
      <c r="P429" s="6"/>
      <c r="Q429" s="9" t="s">
        <v>12</v>
      </c>
    </row>
    <row r="430" spans="2:17" x14ac:dyDescent="0.3">
      <c r="B430" s="8" t="str">
        <f t="shared" si="35"/>
        <v/>
      </c>
      <c r="C430" s="8" t="str">
        <f t="shared" si="35"/>
        <v/>
      </c>
      <c r="D430" s="8" t="str">
        <f t="shared" si="35"/>
        <v/>
      </c>
      <c r="E430" s="8" t="str">
        <f t="shared" si="35"/>
        <v/>
      </c>
      <c r="F430" s="8" t="str">
        <f t="shared" si="35"/>
        <v/>
      </c>
      <c r="G430" s="8" t="str">
        <f t="shared" si="35"/>
        <v/>
      </c>
      <c r="H430" s="8" t="str">
        <f t="shared" si="35"/>
        <v/>
      </c>
      <c r="I430" s="8" t="str">
        <f t="shared" si="35"/>
        <v/>
      </c>
      <c r="J430" s="8" t="str">
        <f t="shared" si="35"/>
        <v/>
      </c>
      <c r="K430" s="8" t="str">
        <f t="shared" si="35"/>
        <v/>
      </c>
      <c r="L430" s="8" t="str">
        <f t="shared" si="35"/>
        <v/>
      </c>
      <c r="M430" s="8" t="str">
        <f t="shared" si="35"/>
        <v/>
      </c>
      <c r="N430" s="8" t="str">
        <f t="shared" si="35"/>
        <v/>
      </c>
      <c r="O430" s="8" t="str">
        <f t="shared" si="35"/>
        <v/>
      </c>
      <c r="P430" s="6"/>
      <c r="Q430" s="9" t="s">
        <v>13</v>
      </c>
    </row>
    <row r="431" spans="2:17" x14ac:dyDescent="0.3">
      <c r="B431" s="8" t="str">
        <f t="shared" si="35"/>
        <v/>
      </c>
      <c r="C431" s="8" t="str">
        <f t="shared" si="35"/>
        <v/>
      </c>
      <c r="D431" s="8" t="str">
        <f t="shared" si="35"/>
        <v/>
      </c>
      <c r="E431" s="8" t="str">
        <f t="shared" si="35"/>
        <v/>
      </c>
      <c r="F431" s="8" t="str">
        <f t="shared" si="35"/>
        <v/>
      </c>
      <c r="G431" s="8" t="str">
        <f t="shared" si="35"/>
        <v/>
      </c>
      <c r="H431" s="8" t="str">
        <f t="shared" si="35"/>
        <v/>
      </c>
      <c r="I431" s="8" t="str">
        <f t="shared" si="35"/>
        <v/>
      </c>
      <c r="J431" s="8" t="str">
        <f t="shared" si="35"/>
        <v/>
      </c>
      <c r="K431" s="8" t="str">
        <f t="shared" si="35"/>
        <v/>
      </c>
      <c r="L431" s="8" t="str">
        <f t="shared" si="35"/>
        <v/>
      </c>
      <c r="M431" s="8" t="str">
        <f t="shared" si="35"/>
        <v/>
      </c>
      <c r="N431" s="8" t="str">
        <f t="shared" si="35"/>
        <v/>
      </c>
      <c r="O431" s="8" t="str">
        <f t="shared" si="35"/>
        <v/>
      </c>
      <c r="P431" s="6"/>
      <c r="Q431" s="9" t="s">
        <v>14</v>
      </c>
    </row>
    <row r="432" spans="2:17" x14ac:dyDescent="0.3">
      <c r="B432" s="8" t="str">
        <f t="shared" si="35"/>
        <v/>
      </c>
      <c r="C432" s="8" t="str">
        <f t="shared" si="35"/>
        <v/>
      </c>
      <c r="D432" s="8" t="str">
        <f t="shared" si="35"/>
        <v/>
      </c>
      <c r="E432" s="8" t="str">
        <f t="shared" si="35"/>
        <v/>
      </c>
      <c r="F432" s="8" t="str">
        <f t="shared" si="35"/>
        <v/>
      </c>
      <c r="G432" s="8" t="str">
        <f t="shared" si="35"/>
        <v/>
      </c>
      <c r="H432" s="8" t="str">
        <f t="shared" si="35"/>
        <v/>
      </c>
      <c r="I432" s="8" t="str">
        <f t="shared" si="35"/>
        <v/>
      </c>
      <c r="J432" s="8" t="str">
        <f t="shared" si="35"/>
        <v/>
      </c>
      <c r="K432" s="8" t="str">
        <f t="shared" si="35"/>
        <v/>
      </c>
      <c r="L432" s="8" t="str">
        <f t="shared" si="35"/>
        <v/>
      </c>
      <c r="M432" s="8" t="str">
        <f t="shared" si="35"/>
        <v/>
      </c>
      <c r="N432" s="8" t="str">
        <f>IFERROR(VLOOKUP($B$428,$4:$126,MATCH($Q432&amp;"/"&amp;N$348,$2:$2,0),FALSE),IFERROR(VLOOKUP($B$428,$4:$126,MATCH($Q431&amp;"/"&amp;N$348,$2:$2,0),FALSE),IFERROR(VLOOKUP($B$428,$4:$126,MATCH($Q430&amp;"/"&amp;N$348,$2:$2,0),FALSE),IFERROR(VLOOKUP($B$428,$4:$126,MATCH($Q429&amp;"/"&amp;N$348,$2:$2,0),FALSE),""))))</f>
        <v/>
      </c>
      <c r="O432" s="8" t="str">
        <f>IFERROR(VLOOKUP($B$428,$4:$126,MATCH($Q432&amp;"/"&amp;O$348,$2:$2,0),FALSE),IFERROR(VLOOKUP($B$428,$4:$126,MATCH($Q431&amp;"/"&amp;O$348,$2:$2,0),FALSE),IFERROR(VLOOKUP($B$428,$4:$126,MATCH($Q430&amp;"/"&amp;O$348,$2:$2,0),FALSE),IFERROR(VLOOKUP($B$428,$4:$126,MATCH($Q429&amp;"/"&amp;O$348,$2:$2,0),FALSE),""))))</f>
        <v/>
      </c>
      <c r="P432" s="6"/>
      <c r="Q432" s="9" t="s">
        <v>15</v>
      </c>
    </row>
    <row r="433" spans="1:17" s="87" customFormat="1" x14ac:dyDescent="0.3">
      <c r="A433" s="86"/>
      <c r="B433" s="13" t="e">
        <f t="shared" ref="B433:O433" si="36">+B432/B$457</f>
        <v>#VALUE!</v>
      </c>
      <c r="C433" s="13" t="e">
        <f t="shared" si="36"/>
        <v>#VALUE!</v>
      </c>
      <c r="D433" s="13" t="e">
        <f t="shared" si="36"/>
        <v>#VALUE!</v>
      </c>
      <c r="E433" s="13" t="e">
        <f t="shared" si="36"/>
        <v>#VALUE!</v>
      </c>
      <c r="F433" s="13" t="e">
        <f t="shared" si="36"/>
        <v>#VALUE!</v>
      </c>
      <c r="G433" s="13" t="e">
        <f t="shared" si="36"/>
        <v>#VALUE!</v>
      </c>
      <c r="H433" s="13" t="e">
        <f t="shared" si="36"/>
        <v>#VALUE!</v>
      </c>
      <c r="I433" s="13" t="e">
        <f t="shared" si="36"/>
        <v>#VALUE!</v>
      </c>
      <c r="J433" s="13" t="e">
        <f t="shared" si="36"/>
        <v>#VALUE!</v>
      </c>
      <c r="K433" s="13" t="e">
        <f t="shared" si="36"/>
        <v>#VALUE!</v>
      </c>
      <c r="L433" s="13" t="e">
        <f t="shared" si="36"/>
        <v>#VALUE!</v>
      </c>
      <c r="M433" s="13" t="e">
        <f t="shared" si="36"/>
        <v>#VALUE!</v>
      </c>
      <c r="N433" s="13" t="e">
        <f t="shared" si="36"/>
        <v>#VALUE!</v>
      </c>
      <c r="O433" s="13" t="e">
        <f t="shared" si="36"/>
        <v>#VALUE!</v>
      </c>
      <c r="P433" s="6"/>
      <c r="Q433" s="14" t="s">
        <v>16</v>
      </c>
    </row>
    <row r="434" spans="1:17" x14ac:dyDescent="0.3">
      <c r="A434" s="84"/>
      <c r="B434" s="174" t="s">
        <v>799</v>
      </c>
      <c r="C434" s="174"/>
      <c r="D434" s="174"/>
      <c r="E434" s="174"/>
      <c r="F434" s="174"/>
      <c r="G434" s="174"/>
      <c r="H434" s="174"/>
      <c r="I434" s="174"/>
      <c r="J434" s="174"/>
      <c r="K434" s="174"/>
      <c r="L434" s="174"/>
      <c r="M434" s="174"/>
      <c r="N434" s="174"/>
      <c r="O434" s="118"/>
      <c r="P434" s="6"/>
      <c r="Q434" s="3"/>
    </row>
    <row r="435" spans="1:17" x14ac:dyDescent="0.3">
      <c r="B435" s="8" t="str">
        <f t="shared" ref="B435:O438" si="37">IFERROR(VLOOKUP($B$434,$4:$126,MATCH($Q435&amp;"/"&amp;B$348,$2:$2,0),FALSE),"")</f>
        <v/>
      </c>
      <c r="C435" s="8" t="str">
        <f t="shared" si="37"/>
        <v/>
      </c>
      <c r="D435" s="8" t="str">
        <f t="shared" si="37"/>
        <v/>
      </c>
      <c r="E435" s="8" t="str">
        <f t="shared" si="37"/>
        <v/>
      </c>
      <c r="F435" s="8" t="str">
        <f t="shared" si="37"/>
        <v/>
      </c>
      <c r="G435" s="8" t="str">
        <f t="shared" si="37"/>
        <v/>
      </c>
      <c r="H435" s="8" t="str">
        <f t="shared" si="37"/>
        <v/>
      </c>
      <c r="I435" s="8" t="str">
        <f t="shared" si="37"/>
        <v/>
      </c>
      <c r="J435" s="8" t="str">
        <f t="shared" si="37"/>
        <v/>
      </c>
      <c r="K435" s="8" t="str">
        <f t="shared" si="37"/>
        <v/>
      </c>
      <c r="L435" s="8" t="str">
        <f t="shared" si="37"/>
        <v/>
      </c>
      <c r="M435" s="8" t="str">
        <f t="shared" si="37"/>
        <v/>
      </c>
      <c r="N435" s="8" t="str">
        <f t="shared" si="37"/>
        <v/>
      </c>
      <c r="O435" s="8" t="str">
        <f t="shared" si="37"/>
        <v/>
      </c>
      <c r="P435" s="6"/>
      <c r="Q435" s="9" t="s">
        <v>12</v>
      </c>
    </row>
    <row r="436" spans="1:17" x14ac:dyDescent="0.3">
      <c r="B436" s="8" t="str">
        <f t="shared" si="37"/>
        <v/>
      </c>
      <c r="C436" s="8" t="str">
        <f t="shared" si="37"/>
        <v/>
      </c>
      <c r="D436" s="8" t="str">
        <f t="shared" si="37"/>
        <v/>
      </c>
      <c r="E436" s="8" t="str">
        <f t="shared" si="37"/>
        <v/>
      </c>
      <c r="F436" s="8" t="str">
        <f t="shared" si="37"/>
        <v/>
      </c>
      <c r="G436" s="8" t="str">
        <f t="shared" si="37"/>
        <v/>
      </c>
      <c r="H436" s="8" t="str">
        <f t="shared" si="37"/>
        <v/>
      </c>
      <c r="I436" s="8" t="str">
        <f t="shared" si="37"/>
        <v/>
      </c>
      <c r="J436" s="8" t="str">
        <f t="shared" si="37"/>
        <v/>
      </c>
      <c r="K436" s="8" t="str">
        <f t="shared" si="37"/>
        <v/>
      </c>
      <c r="L436" s="8" t="str">
        <f t="shared" si="37"/>
        <v/>
      </c>
      <c r="M436" s="8" t="str">
        <f t="shared" si="37"/>
        <v/>
      </c>
      <c r="N436" s="8" t="str">
        <f t="shared" si="37"/>
        <v/>
      </c>
      <c r="O436" s="8" t="str">
        <f t="shared" si="37"/>
        <v/>
      </c>
      <c r="P436" s="6"/>
      <c r="Q436" s="9" t="s">
        <v>13</v>
      </c>
    </row>
    <row r="437" spans="1:17" x14ac:dyDescent="0.3">
      <c r="B437" s="8" t="str">
        <f t="shared" si="37"/>
        <v/>
      </c>
      <c r="C437" s="8" t="str">
        <f t="shared" si="37"/>
        <v/>
      </c>
      <c r="D437" s="8" t="str">
        <f t="shared" si="37"/>
        <v/>
      </c>
      <c r="E437" s="8" t="str">
        <f t="shared" si="37"/>
        <v/>
      </c>
      <c r="F437" s="8" t="str">
        <f t="shared" si="37"/>
        <v/>
      </c>
      <c r="G437" s="8" t="str">
        <f t="shared" si="37"/>
        <v/>
      </c>
      <c r="H437" s="8" t="str">
        <f t="shared" si="37"/>
        <v/>
      </c>
      <c r="I437" s="8" t="str">
        <f t="shared" si="37"/>
        <v/>
      </c>
      <c r="J437" s="8" t="str">
        <f t="shared" si="37"/>
        <v/>
      </c>
      <c r="K437" s="8" t="str">
        <f t="shared" si="37"/>
        <v/>
      </c>
      <c r="L437" s="8" t="str">
        <f t="shared" si="37"/>
        <v/>
      </c>
      <c r="M437" s="8" t="str">
        <f t="shared" si="37"/>
        <v/>
      </c>
      <c r="N437" s="8" t="str">
        <f t="shared" si="37"/>
        <v/>
      </c>
      <c r="O437" s="8" t="str">
        <f t="shared" si="37"/>
        <v/>
      </c>
      <c r="P437" s="6"/>
      <c r="Q437" s="9" t="s">
        <v>14</v>
      </c>
    </row>
    <row r="438" spans="1:17" x14ac:dyDescent="0.3">
      <c r="B438" s="8" t="str">
        <f t="shared" si="37"/>
        <v/>
      </c>
      <c r="C438" s="8" t="str">
        <f t="shared" si="37"/>
        <v/>
      </c>
      <c r="D438" s="8" t="str">
        <f t="shared" si="37"/>
        <v/>
      </c>
      <c r="E438" s="8" t="str">
        <f t="shared" si="37"/>
        <v/>
      </c>
      <c r="F438" s="8" t="str">
        <f t="shared" si="37"/>
        <v/>
      </c>
      <c r="G438" s="8" t="str">
        <f t="shared" si="37"/>
        <v/>
      </c>
      <c r="H438" s="8" t="str">
        <f t="shared" si="37"/>
        <v/>
      </c>
      <c r="I438" s="8" t="str">
        <f t="shared" si="37"/>
        <v/>
      </c>
      <c r="J438" s="8" t="str">
        <f t="shared" si="37"/>
        <v/>
      </c>
      <c r="K438" s="8" t="str">
        <f t="shared" si="37"/>
        <v/>
      </c>
      <c r="L438" s="8" t="str">
        <f t="shared" si="37"/>
        <v/>
      </c>
      <c r="M438" s="8" t="str">
        <f t="shared" si="37"/>
        <v/>
      </c>
      <c r="N438" s="8" t="str">
        <f>IFERROR(VLOOKUP($B$434,$4:$126,MATCH($Q438&amp;"/"&amp;N$348,$2:$2,0),FALSE),IFERROR(VLOOKUP($B$434,$4:$126,MATCH($Q437&amp;"/"&amp;N$348,$2:$2,0),FALSE),IFERROR(VLOOKUP($B$434,$4:$126,MATCH($Q436&amp;"/"&amp;N$348,$2:$2,0),FALSE),IFERROR(VLOOKUP($B$434,$4:$126,MATCH($Q435&amp;"/"&amp;N$348,$2:$2,0),FALSE),""))))</f>
        <v/>
      </c>
      <c r="O438" s="8" t="str">
        <f>IFERROR(VLOOKUP($B$434,$4:$126,MATCH($Q438&amp;"/"&amp;O$348,$2:$2,0),FALSE),IFERROR(VLOOKUP($B$434,$4:$126,MATCH($Q437&amp;"/"&amp;O$348,$2:$2,0),FALSE),IFERROR(VLOOKUP($B$434,$4:$126,MATCH($Q436&amp;"/"&amp;O$348,$2:$2,0),FALSE),IFERROR(VLOOKUP($B$434,$4:$126,MATCH($Q435&amp;"/"&amp;O$348,$2:$2,0),FALSE),""))))</f>
        <v/>
      </c>
      <c r="P438" s="6"/>
      <c r="Q438" s="9" t="s">
        <v>15</v>
      </c>
    </row>
    <row r="439" spans="1:17" x14ac:dyDescent="0.3">
      <c r="B439" s="12" t="e">
        <f t="shared" ref="B439:M439" si="38">+B438/B$402</f>
        <v>#VALUE!</v>
      </c>
      <c r="C439" s="12" t="e">
        <f t="shared" si="38"/>
        <v>#VALUE!</v>
      </c>
      <c r="D439" s="12" t="e">
        <f t="shared" si="38"/>
        <v>#VALUE!</v>
      </c>
      <c r="E439" s="12" t="e">
        <f t="shared" si="38"/>
        <v>#VALUE!</v>
      </c>
      <c r="F439" s="12" t="e">
        <f t="shared" si="38"/>
        <v>#VALUE!</v>
      </c>
      <c r="G439" s="12" t="e">
        <f t="shared" si="38"/>
        <v>#VALUE!</v>
      </c>
      <c r="H439" s="12" t="e">
        <f t="shared" si="38"/>
        <v>#VALUE!</v>
      </c>
      <c r="I439" s="12" t="e">
        <f t="shared" si="38"/>
        <v>#VALUE!</v>
      </c>
      <c r="J439" s="12" t="e">
        <f t="shared" si="38"/>
        <v>#VALUE!</v>
      </c>
      <c r="K439" s="12" t="e">
        <f t="shared" si="38"/>
        <v>#VALUE!</v>
      </c>
      <c r="L439" s="12" t="e">
        <f t="shared" si="38"/>
        <v>#VALUE!</v>
      </c>
      <c r="M439" s="12" t="e">
        <f t="shared" si="38"/>
        <v>#VALUE!</v>
      </c>
      <c r="N439" s="12" t="e">
        <f>+N438/N$402</f>
        <v>#VALUE!</v>
      </c>
      <c r="O439" s="12" t="e">
        <f>+O438/O$402</f>
        <v>#VALUE!</v>
      </c>
      <c r="P439" s="6"/>
      <c r="Q439" s="11" t="s">
        <v>1747</v>
      </c>
    </row>
    <row r="440" spans="1:17" x14ac:dyDescent="0.3">
      <c r="B440" s="173" t="s">
        <v>800</v>
      </c>
      <c r="C440" s="173"/>
      <c r="D440" s="173"/>
      <c r="E440" s="173"/>
      <c r="F440" s="173"/>
      <c r="G440" s="173"/>
      <c r="H440" s="173"/>
      <c r="I440" s="173"/>
      <c r="J440" s="173"/>
      <c r="K440" s="173"/>
      <c r="L440" s="173"/>
      <c r="M440" s="173"/>
      <c r="N440" s="173"/>
      <c r="O440" s="117"/>
      <c r="P440" s="6"/>
      <c r="Q440" s="3"/>
    </row>
    <row r="441" spans="1:17" x14ac:dyDescent="0.3">
      <c r="B441" s="8" t="str">
        <f t="shared" ref="B441:O444" si="39">IFERROR(VLOOKUP($B$440,$4:$126,MATCH($Q441&amp;"/"&amp;B$348,$2:$2,0),FALSE),"")</f>
        <v/>
      </c>
      <c r="C441" s="8" t="str">
        <f t="shared" si="39"/>
        <v/>
      </c>
      <c r="D441" s="8" t="str">
        <f t="shared" si="39"/>
        <v/>
      </c>
      <c r="E441" s="8" t="str">
        <f t="shared" si="39"/>
        <v/>
      </c>
      <c r="F441" s="8" t="str">
        <f t="shared" si="39"/>
        <v/>
      </c>
      <c r="G441" s="8" t="str">
        <f t="shared" si="39"/>
        <v/>
      </c>
      <c r="H441" s="8" t="str">
        <f t="shared" si="39"/>
        <v/>
      </c>
      <c r="I441" s="8" t="str">
        <f t="shared" si="39"/>
        <v/>
      </c>
      <c r="J441" s="8" t="str">
        <f t="shared" si="39"/>
        <v/>
      </c>
      <c r="K441" s="8" t="str">
        <f t="shared" si="39"/>
        <v/>
      </c>
      <c r="L441" s="8" t="str">
        <f t="shared" si="39"/>
        <v/>
      </c>
      <c r="M441" s="8" t="str">
        <f t="shared" si="39"/>
        <v/>
      </c>
      <c r="N441" s="8" t="str">
        <f t="shared" si="39"/>
        <v/>
      </c>
      <c r="O441" s="8" t="str">
        <f t="shared" si="39"/>
        <v/>
      </c>
      <c r="P441" s="6"/>
      <c r="Q441" s="9" t="s">
        <v>12</v>
      </c>
    </row>
    <row r="442" spans="1:17" x14ac:dyDescent="0.3">
      <c r="B442" s="8" t="str">
        <f t="shared" si="39"/>
        <v/>
      </c>
      <c r="C442" s="8" t="str">
        <f t="shared" si="39"/>
        <v/>
      </c>
      <c r="D442" s="8" t="str">
        <f t="shared" si="39"/>
        <v/>
      </c>
      <c r="E442" s="8" t="str">
        <f t="shared" si="39"/>
        <v/>
      </c>
      <c r="F442" s="8" t="str">
        <f t="shared" si="39"/>
        <v/>
      </c>
      <c r="G442" s="8" t="str">
        <f t="shared" si="39"/>
        <v/>
      </c>
      <c r="H442" s="8" t="str">
        <f t="shared" si="39"/>
        <v/>
      </c>
      <c r="I442" s="8" t="str">
        <f t="shared" si="39"/>
        <v/>
      </c>
      <c r="J442" s="8" t="str">
        <f t="shared" si="39"/>
        <v/>
      </c>
      <c r="K442" s="8" t="str">
        <f t="shared" si="39"/>
        <v/>
      </c>
      <c r="L442" s="8" t="str">
        <f t="shared" si="39"/>
        <v/>
      </c>
      <c r="M442" s="8" t="str">
        <f t="shared" si="39"/>
        <v/>
      </c>
      <c r="N442" s="8" t="str">
        <f t="shared" si="39"/>
        <v/>
      </c>
      <c r="O442" s="8" t="str">
        <f t="shared" si="39"/>
        <v/>
      </c>
      <c r="P442" s="6"/>
      <c r="Q442" s="9" t="s">
        <v>13</v>
      </c>
    </row>
    <row r="443" spans="1:17" x14ac:dyDescent="0.3">
      <c r="B443" s="8" t="str">
        <f t="shared" si="39"/>
        <v/>
      </c>
      <c r="C443" s="8" t="str">
        <f t="shared" si="39"/>
        <v/>
      </c>
      <c r="D443" s="8" t="str">
        <f t="shared" si="39"/>
        <v/>
      </c>
      <c r="E443" s="8" t="str">
        <f t="shared" si="39"/>
        <v/>
      </c>
      <c r="F443" s="8" t="str">
        <f t="shared" si="39"/>
        <v/>
      </c>
      <c r="G443" s="8" t="str">
        <f t="shared" si="39"/>
        <v/>
      </c>
      <c r="H443" s="8" t="str">
        <f t="shared" si="39"/>
        <v/>
      </c>
      <c r="I443" s="8" t="str">
        <f t="shared" si="39"/>
        <v/>
      </c>
      <c r="J443" s="8" t="str">
        <f t="shared" si="39"/>
        <v/>
      </c>
      <c r="K443" s="8" t="str">
        <f t="shared" si="39"/>
        <v/>
      </c>
      <c r="L443" s="8" t="str">
        <f t="shared" si="39"/>
        <v/>
      </c>
      <c r="M443" s="8" t="str">
        <f t="shared" si="39"/>
        <v/>
      </c>
      <c r="N443" s="8" t="str">
        <f t="shared" si="39"/>
        <v/>
      </c>
      <c r="O443" s="8" t="str">
        <f t="shared" si="39"/>
        <v/>
      </c>
      <c r="P443" s="6"/>
      <c r="Q443" s="9" t="s">
        <v>14</v>
      </c>
    </row>
    <row r="444" spans="1:17" x14ac:dyDescent="0.3">
      <c r="B444" s="8" t="str">
        <f t="shared" si="39"/>
        <v/>
      </c>
      <c r="C444" s="8" t="str">
        <f t="shared" si="39"/>
        <v/>
      </c>
      <c r="D444" s="8" t="str">
        <f t="shared" si="39"/>
        <v/>
      </c>
      <c r="E444" s="8" t="str">
        <f t="shared" si="39"/>
        <v/>
      </c>
      <c r="F444" s="8" t="str">
        <f t="shared" si="39"/>
        <v/>
      </c>
      <c r="G444" s="8" t="str">
        <f t="shared" si="39"/>
        <v/>
      </c>
      <c r="H444" s="8" t="str">
        <f t="shared" si="39"/>
        <v/>
      </c>
      <c r="I444" s="8" t="str">
        <f t="shared" si="39"/>
        <v/>
      </c>
      <c r="J444" s="8" t="str">
        <f t="shared" si="39"/>
        <v/>
      </c>
      <c r="K444" s="8" t="str">
        <f t="shared" si="39"/>
        <v/>
      </c>
      <c r="L444" s="8" t="str">
        <f t="shared" si="39"/>
        <v/>
      </c>
      <c r="M444" s="8" t="str">
        <f t="shared" si="39"/>
        <v/>
      </c>
      <c r="N444" s="8" t="str">
        <f>IFERROR(VLOOKUP($B$440,$4:$126,MATCH($Q444&amp;"/"&amp;N$348,$2:$2,0),FALSE),IFERROR(VLOOKUP($B$440,$4:$126,MATCH($Q443&amp;"/"&amp;N$348,$2:$2,0),FALSE),IFERROR(VLOOKUP($B$440,$4:$126,MATCH($Q442&amp;"/"&amp;N$348,$2:$2,0),FALSE),IFERROR(VLOOKUP($B$440,$4:$126,MATCH($Q441&amp;"/"&amp;N$348,$2:$2,0),FALSE),""))))</f>
        <v/>
      </c>
      <c r="O444" s="8" t="str">
        <f>IFERROR(VLOOKUP($B$440,$4:$126,MATCH($Q444&amp;"/"&amp;O$348,$2:$2,0),FALSE),IFERROR(VLOOKUP($B$440,$4:$126,MATCH($Q443&amp;"/"&amp;O$348,$2:$2,0),FALSE),IFERROR(VLOOKUP($B$440,$4:$126,MATCH($Q442&amp;"/"&amp;O$348,$2:$2,0),FALSE),IFERROR(VLOOKUP($B$440,$4:$126,MATCH($Q441&amp;"/"&amp;O$348,$2:$2,0),FALSE),""))))</f>
        <v/>
      </c>
      <c r="P444" s="6"/>
      <c r="Q444" s="9" t="s">
        <v>15</v>
      </c>
    </row>
    <row r="445" spans="1:17" x14ac:dyDescent="0.3">
      <c r="B445" s="12" t="e">
        <f t="shared" ref="B445:M445" si="40">+B444/B$402</f>
        <v>#VALUE!</v>
      </c>
      <c r="C445" s="12" t="e">
        <f t="shared" si="40"/>
        <v>#VALUE!</v>
      </c>
      <c r="D445" s="12" t="e">
        <f t="shared" si="40"/>
        <v>#VALUE!</v>
      </c>
      <c r="E445" s="12" t="e">
        <f t="shared" si="40"/>
        <v>#VALUE!</v>
      </c>
      <c r="F445" s="12" t="e">
        <f t="shared" si="40"/>
        <v>#VALUE!</v>
      </c>
      <c r="G445" s="12" t="e">
        <f t="shared" si="40"/>
        <v>#VALUE!</v>
      </c>
      <c r="H445" s="12" t="e">
        <f t="shared" si="40"/>
        <v>#VALUE!</v>
      </c>
      <c r="I445" s="12" t="e">
        <f t="shared" si="40"/>
        <v>#VALUE!</v>
      </c>
      <c r="J445" s="12" t="e">
        <f t="shared" si="40"/>
        <v>#VALUE!</v>
      </c>
      <c r="K445" s="12" t="e">
        <f t="shared" si="40"/>
        <v>#VALUE!</v>
      </c>
      <c r="L445" s="12" t="e">
        <f t="shared" si="40"/>
        <v>#VALUE!</v>
      </c>
      <c r="M445" s="12" t="e">
        <f t="shared" si="40"/>
        <v>#VALUE!</v>
      </c>
      <c r="N445" s="12" t="e">
        <f>+N444/N$402</f>
        <v>#VALUE!</v>
      </c>
      <c r="O445" s="12" t="e">
        <f>+O444/O$402</f>
        <v>#VALUE!</v>
      </c>
      <c r="P445" s="6"/>
      <c r="Q445" s="11" t="s">
        <v>1747</v>
      </c>
    </row>
    <row r="446" spans="1:17" x14ac:dyDescent="0.3">
      <c r="B446" s="176" t="s">
        <v>17</v>
      </c>
      <c r="C446" s="176"/>
      <c r="D446" s="176"/>
      <c r="E446" s="176"/>
      <c r="F446" s="176"/>
      <c r="G446" s="176"/>
      <c r="H446" s="176"/>
      <c r="I446" s="176"/>
      <c r="J446" s="176"/>
      <c r="K446" s="176"/>
      <c r="L446" s="176"/>
      <c r="M446" s="176"/>
      <c r="N446" s="176"/>
      <c r="O446" s="120"/>
      <c r="P446" s="6"/>
      <c r="Q446" s="11"/>
    </row>
    <row r="447" spans="1:17" x14ac:dyDescent="0.3">
      <c r="B447" s="177" t="s">
        <v>801</v>
      </c>
      <c r="C447" s="177"/>
      <c r="D447" s="177"/>
      <c r="E447" s="177"/>
      <c r="F447" s="177"/>
      <c r="G447" s="177"/>
      <c r="H447" s="177"/>
      <c r="I447" s="177"/>
      <c r="J447" s="177"/>
      <c r="K447" s="177"/>
      <c r="L447" s="177"/>
      <c r="M447" s="177"/>
      <c r="N447" s="177"/>
      <c r="O447" s="121"/>
    </row>
    <row r="448" spans="1:17" x14ac:dyDescent="0.3">
      <c r="B448" s="8" t="str">
        <f t="shared" ref="B448:O451" si="41">IFERROR(VLOOKUP($B$447,$4:$126,MATCH($Q448&amp;"/"&amp;B$348,$2:$2,0),FALSE),"")</f>
        <v/>
      </c>
      <c r="C448" s="8" t="str">
        <f t="shared" si="41"/>
        <v/>
      </c>
      <c r="D448" s="8" t="str">
        <f t="shared" si="41"/>
        <v/>
      </c>
      <c r="E448" s="8" t="str">
        <f t="shared" si="41"/>
        <v/>
      </c>
      <c r="F448" s="8" t="str">
        <f t="shared" si="41"/>
        <v/>
      </c>
      <c r="G448" s="8" t="str">
        <f t="shared" si="41"/>
        <v/>
      </c>
      <c r="H448" s="8" t="str">
        <f t="shared" si="41"/>
        <v/>
      </c>
      <c r="I448" s="8" t="str">
        <f t="shared" si="41"/>
        <v/>
      </c>
      <c r="J448" s="8" t="str">
        <f t="shared" si="41"/>
        <v/>
      </c>
      <c r="K448" s="8" t="str">
        <f t="shared" si="41"/>
        <v/>
      </c>
      <c r="L448" s="8" t="str">
        <f t="shared" si="41"/>
        <v/>
      </c>
      <c r="M448" s="8" t="str">
        <f t="shared" si="41"/>
        <v/>
      </c>
      <c r="N448" s="8" t="str">
        <f t="shared" si="41"/>
        <v/>
      </c>
      <c r="O448" s="8" t="str">
        <f t="shared" si="41"/>
        <v/>
      </c>
      <c r="P448" s="6"/>
      <c r="Q448" s="9" t="s">
        <v>12</v>
      </c>
    </row>
    <row r="449" spans="1:18" x14ac:dyDescent="0.3">
      <c r="B449" s="8" t="str">
        <f t="shared" si="41"/>
        <v/>
      </c>
      <c r="C449" s="8" t="str">
        <f t="shared" si="41"/>
        <v/>
      </c>
      <c r="D449" s="8" t="str">
        <f t="shared" si="41"/>
        <v/>
      </c>
      <c r="E449" s="8" t="str">
        <f t="shared" si="41"/>
        <v/>
      </c>
      <c r="F449" s="8" t="str">
        <f t="shared" si="41"/>
        <v/>
      </c>
      <c r="G449" s="8" t="str">
        <f t="shared" si="41"/>
        <v/>
      </c>
      <c r="H449" s="8" t="str">
        <f t="shared" si="41"/>
        <v/>
      </c>
      <c r="I449" s="8" t="str">
        <f t="shared" si="41"/>
        <v/>
      </c>
      <c r="J449" s="8" t="str">
        <f t="shared" si="41"/>
        <v/>
      </c>
      <c r="K449" s="8" t="str">
        <f t="shared" si="41"/>
        <v/>
      </c>
      <c r="L449" s="8" t="str">
        <f t="shared" si="41"/>
        <v/>
      </c>
      <c r="M449" s="8" t="str">
        <f t="shared" si="41"/>
        <v/>
      </c>
      <c r="N449" s="8" t="str">
        <f t="shared" si="41"/>
        <v/>
      </c>
      <c r="O449" s="8" t="str">
        <f t="shared" si="41"/>
        <v/>
      </c>
      <c r="P449" s="6"/>
      <c r="Q449" s="9" t="s">
        <v>13</v>
      </c>
    </row>
    <row r="450" spans="1:18" x14ac:dyDescent="0.3">
      <c r="B450" s="8" t="str">
        <f t="shared" si="41"/>
        <v/>
      </c>
      <c r="C450" s="8" t="str">
        <f t="shared" si="41"/>
        <v/>
      </c>
      <c r="D450" s="8" t="str">
        <f t="shared" si="41"/>
        <v/>
      </c>
      <c r="E450" s="8" t="str">
        <f t="shared" si="41"/>
        <v/>
      </c>
      <c r="F450" s="8" t="str">
        <f t="shared" si="41"/>
        <v/>
      </c>
      <c r="G450" s="8" t="str">
        <f t="shared" si="41"/>
        <v/>
      </c>
      <c r="H450" s="8" t="str">
        <f t="shared" si="41"/>
        <v/>
      </c>
      <c r="I450" s="8" t="str">
        <f t="shared" si="41"/>
        <v/>
      </c>
      <c r="J450" s="8" t="str">
        <f t="shared" si="41"/>
        <v/>
      </c>
      <c r="K450" s="8" t="str">
        <f t="shared" si="41"/>
        <v/>
      </c>
      <c r="L450" s="8" t="str">
        <f t="shared" si="41"/>
        <v/>
      </c>
      <c r="M450" s="8" t="str">
        <f t="shared" si="41"/>
        <v/>
      </c>
      <c r="N450" s="8" t="str">
        <f t="shared" si="41"/>
        <v/>
      </c>
      <c r="O450" s="8" t="str">
        <f t="shared" si="41"/>
        <v/>
      </c>
      <c r="P450" s="6"/>
      <c r="Q450" s="9" t="s">
        <v>14</v>
      </c>
    </row>
    <row r="451" spans="1:18" x14ac:dyDescent="0.3">
      <c r="B451" s="8" t="str">
        <f t="shared" si="41"/>
        <v/>
      </c>
      <c r="C451" s="8" t="str">
        <f t="shared" si="41"/>
        <v/>
      </c>
      <c r="D451" s="8" t="str">
        <f t="shared" si="41"/>
        <v/>
      </c>
      <c r="E451" s="8" t="str">
        <f t="shared" si="41"/>
        <v/>
      </c>
      <c r="F451" s="8" t="str">
        <f t="shared" si="41"/>
        <v/>
      </c>
      <c r="G451" s="8" t="str">
        <f t="shared" si="41"/>
        <v/>
      </c>
      <c r="H451" s="8" t="str">
        <f t="shared" si="41"/>
        <v/>
      </c>
      <c r="I451" s="8" t="str">
        <f t="shared" si="41"/>
        <v/>
      </c>
      <c r="J451" s="8" t="str">
        <f t="shared" si="41"/>
        <v/>
      </c>
      <c r="K451" s="8" t="str">
        <f t="shared" si="41"/>
        <v/>
      </c>
      <c r="L451" s="8" t="str">
        <f t="shared" si="41"/>
        <v/>
      </c>
      <c r="M451" s="8" t="str">
        <f t="shared" si="41"/>
        <v/>
      </c>
      <c r="N451" s="8" t="str">
        <f>IFERROR(VLOOKUP($B$447,$4:$126,MATCH($Q451&amp;"/"&amp;N$348,$2:$2,0),FALSE),IFERROR(VLOOKUP($B$447,$4:$126,MATCH($Q450&amp;"/"&amp;N$348,$2:$2,0),FALSE),IFERROR(VLOOKUP($B$447,$4:$126,MATCH($Q449&amp;"/"&amp;N$348,$2:$2,0),FALSE),IFERROR(VLOOKUP($B$447,$4:$126,MATCH($Q448&amp;"/"&amp;N$348,$2:$2,0),FALSE),""))))</f>
        <v/>
      </c>
      <c r="O451" s="8" t="str">
        <f>IFERROR(VLOOKUP($B$447,$4:$126,MATCH($Q451&amp;"/"&amp;O$348,$2:$2,0),FALSE),IFERROR(VLOOKUP($B$447,$4:$126,MATCH($Q450&amp;"/"&amp;O$348,$2:$2,0),FALSE),IFERROR(VLOOKUP($B$447,$4:$126,MATCH($Q449&amp;"/"&amp;O$348,$2:$2,0),FALSE),IFERROR(VLOOKUP($B$447,$4:$126,MATCH($Q448&amp;"/"&amp;O$348,$2:$2,0),FALSE),""))))</f>
        <v/>
      </c>
      <c r="P451" s="6"/>
      <c r="Q451" s="9" t="s">
        <v>15</v>
      </c>
    </row>
    <row r="452" spans="1:18" x14ac:dyDescent="0.3">
      <c r="A452" s="85"/>
      <c r="B452" s="12" t="e">
        <f t="shared" ref="B452:M452" si="42">+B451/B$402</f>
        <v>#VALUE!</v>
      </c>
      <c r="C452" s="12" t="e">
        <f t="shared" si="42"/>
        <v>#VALUE!</v>
      </c>
      <c r="D452" s="12" t="e">
        <f t="shared" si="42"/>
        <v>#VALUE!</v>
      </c>
      <c r="E452" s="12" t="e">
        <f t="shared" si="42"/>
        <v>#VALUE!</v>
      </c>
      <c r="F452" s="12" t="e">
        <f t="shared" si="42"/>
        <v>#VALUE!</v>
      </c>
      <c r="G452" s="12" t="e">
        <f t="shared" si="42"/>
        <v>#VALUE!</v>
      </c>
      <c r="H452" s="12" t="e">
        <f t="shared" si="42"/>
        <v>#VALUE!</v>
      </c>
      <c r="I452" s="12" t="e">
        <f t="shared" si="42"/>
        <v>#VALUE!</v>
      </c>
      <c r="J452" s="12" t="e">
        <f t="shared" si="42"/>
        <v>#VALUE!</v>
      </c>
      <c r="K452" s="12" t="e">
        <f t="shared" si="42"/>
        <v>#VALUE!</v>
      </c>
      <c r="L452" s="12" t="e">
        <f t="shared" si="42"/>
        <v>#VALUE!</v>
      </c>
      <c r="M452" s="12" t="e">
        <f t="shared" si="42"/>
        <v>#VALUE!</v>
      </c>
      <c r="N452" s="12" t="e">
        <f>+N451/N$402</f>
        <v>#VALUE!</v>
      </c>
      <c r="O452" s="12" t="e">
        <f>+O451/O$402</f>
        <v>#VALUE!</v>
      </c>
      <c r="P452" s="6"/>
      <c r="Q452" s="11" t="s">
        <v>1747</v>
      </c>
    </row>
    <row r="453" spans="1:18" x14ac:dyDescent="0.3">
      <c r="B453" s="176" t="s">
        <v>802</v>
      </c>
      <c r="C453" s="176"/>
      <c r="D453" s="176"/>
      <c r="E453" s="176"/>
      <c r="F453" s="176"/>
      <c r="G453" s="176"/>
      <c r="H453" s="176"/>
      <c r="I453" s="176"/>
      <c r="J453" s="176"/>
      <c r="K453" s="176"/>
      <c r="L453" s="176"/>
      <c r="M453" s="176"/>
      <c r="N453" s="176"/>
      <c r="O453" s="120"/>
    </row>
    <row r="454" spans="1:18" x14ac:dyDescent="0.3">
      <c r="B454" s="8" t="str">
        <f t="shared" ref="B454:O457" si="43">IFERROR(VLOOKUP($B$453,$4:$126,MATCH($Q454&amp;"/"&amp;B$348,$2:$2,0),FALSE),"")</f>
        <v/>
      </c>
      <c r="C454" s="8" t="str">
        <f t="shared" si="43"/>
        <v/>
      </c>
      <c r="D454" s="8" t="str">
        <f t="shared" si="43"/>
        <v/>
      </c>
      <c r="E454" s="8" t="str">
        <f t="shared" si="43"/>
        <v/>
      </c>
      <c r="F454" s="8" t="str">
        <f t="shared" si="43"/>
        <v/>
      </c>
      <c r="G454" s="8" t="str">
        <f t="shared" si="43"/>
        <v/>
      </c>
      <c r="H454" s="8" t="str">
        <f t="shared" si="43"/>
        <v/>
      </c>
      <c r="I454" s="8" t="str">
        <f t="shared" si="43"/>
        <v/>
      </c>
      <c r="J454" s="8" t="str">
        <f t="shared" si="43"/>
        <v/>
      </c>
      <c r="K454" s="8" t="str">
        <f t="shared" si="43"/>
        <v/>
      </c>
      <c r="L454" s="8" t="str">
        <f t="shared" si="43"/>
        <v/>
      </c>
      <c r="M454" s="8" t="str">
        <f t="shared" si="43"/>
        <v/>
      </c>
      <c r="N454" s="8" t="str">
        <f t="shared" si="43"/>
        <v/>
      </c>
      <c r="O454" s="8" t="str">
        <f t="shared" si="43"/>
        <v/>
      </c>
      <c r="P454" s="6"/>
      <c r="Q454" s="9" t="s">
        <v>12</v>
      </c>
    </row>
    <row r="455" spans="1:18" x14ac:dyDescent="0.3">
      <c r="B455" s="8" t="str">
        <f t="shared" si="43"/>
        <v/>
      </c>
      <c r="C455" s="8" t="str">
        <f t="shared" si="43"/>
        <v/>
      </c>
      <c r="D455" s="8" t="str">
        <f t="shared" si="43"/>
        <v/>
      </c>
      <c r="E455" s="8" t="str">
        <f t="shared" si="43"/>
        <v/>
      </c>
      <c r="F455" s="8" t="str">
        <f t="shared" si="43"/>
        <v/>
      </c>
      <c r="G455" s="8" t="str">
        <f t="shared" si="43"/>
        <v/>
      </c>
      <c r="H455" s="8" t="str">
        <f t="shared" si="43"/>
        <v/>
      </c>
      <c r="I455" s="8" t="str">
        <f t="shared" si="43"/>
        <v/>
      </c>
      <c r="J455" s="8" t="str">
        <f t="shared" si="43"/>
        <v/>
      </c>
      <c r="K455" s="8" t="str">
        <f t="shared" si="43"/>
        <v/>
      </c>
      <c r="L455" s="8" t="str">
        <f t="shared" si="43"/>
        <v/>
      </c>
      <c r="M455" s="8" t="str">
        <f t="shared" si="43"/>
        <v/>
      </c>
      <c r="N455" s="8" t="str">
        <f t="shared" si="43"/>
        <v/>
      </c>
      <c r="O455" s="8" t="str">
        <f t="shared" si="43"/>
        <v/>
      </c>
      <c r="P455" s="6"/>
      <c r="Q455" s="9" t="s">
        <v>13</v>
      </c>
    </row>
    <row r="456" spans="1:18" x14ac:dyDescent="0.3">
      <c r="B456" s="8" t="str">
        <f t="shared" si="43"/>
        <v/>
      </c>
      <c r="C456" s="8" t="str">
        <f t="shared" si="43"/>
        <v/>
      </c>
      <c r="D456" s="8" t="str">
        <f t="shared" si="43"/>
        <v/>
      </c>
      <c r="E456" s="8" t="str">
        <f t="shared" si="43"/>
        <v/>
      </c>
      <c r="F456" s="8" t="str">
        <f t="shared" si="43"/>
        <v/>
      </c>
      <c r="G456" s="8" t="str">
        <f t="shared" si="43"/>
        <v/>
      </c>
      <c r="H456" s="8" t="str">
        <f t="shared" si="43"/>
        <v/>
      </c>
      <c r="I456" s="8" t="str">
        <f t="shared" si="43"/>
        <v/>
      </c>
      <c r="J456" s="8" t="str">
        <f t="shared" si="43"/>
        <v/>
      </c>
      <c r="K456" s="8" t="str">
        <f t="shared" si="43"/>
        <v/>
      </c>
      <c r="L456" s="8" t="str">
        <f t="shared" si="43"/>
        <v/>
      </c>
      <c r="M456" s="8" t="str">
        <f t="shared" si="43"/>
        <v/>
      </c>
      <c r="N456" s="8" t="str">
        <f t="shared" si="43"/>
        <v/>
      </c>
      <c r="O456" s="8" t="str">
        <f t="shared" si="43"/>
        <v/>
      </c>
      <c r="P456" s="6"/>
      <c r="Q456" s="9" t="s">
        <v>14</v>
      </c>
    </row>
    <row r="457" spans="1:18" x14ac:dyDescent="0.3">
      <c r="B457" s="8" t="str">
        <f t="shared" si="43"/>
        <v/>
      </c>
      <c r="C457" s="8" t="str">
        <f t="shared" si="43"/>
        <v/>
      </c>
      <c r="D457" s="8" t="str">
        <f t="shared" si="43"/>
        <v/>
      </c>
      <c r="E457" s="8" t="str">
        <f t="shared" si="43"/>
        <v/>
      </c>
      <c r="F457" s="8" t="str">
        <f t="shared" si="43"/>
        <v/>
      </c>
      <c r="G457" s="8" t="str">
        <f t="shared" si="43"/>
        <v/>
      </c>
      <c r="H457" s="8" t="str">
        <f t="shared" si="43"/>
        <v/>
      </c>
      <c r="I457" s="8" t="str">
        <f t="shared" si="43"/>
        <v/>
      </c>
      <c r="J457" s="8" t="str">
        <f t="shared" si="43"/>
        <v/>
      </c>
      <c r="K457" s="8" t="str">
        <f t="shared" si="43"/>
        <v/>
      </c>
      <c r="L457" s="8" t="str">
        <f t="shared" si="43"/>
        <v/>
      </c>
      <c r="M457" s="8" t="str">
        <f t="shared" si="43"/>
        <v/>
      </c>
      <c r="N457" s="8" t="str">
        <f>IFERROR(VLOOKUP($B$453,$4:$126,MATCH($Q457&amp;"/"&amp;N$348,$2:$2,0),FALSE),IFERROR(VLOOKUP($B$453,$4:$126,MATCH($Q456&amp;"/"&amp;N$348,$2:$2,0),FALSE),IFERROR(VLOOKUP($B$453,$4:$126,MATCH($Q455&amp;"/"&amp;N$348,$2:$2,0),FALSE),IFERROR(VLOOKUP($B$453,$4:$126,MATCH($Q454&amp;"/"&amp;N$348,$2:$2,0),FALSE),""))))</f>
        <v/>
      </c>
      <c r="O457" s="8" t="str">
        <f>IFERROR(VLOOKUP($B$453,$4:$126,MATCH($Q457&amp;"/"&amp;O$348,$2:$2,0),FALSE),IFERROR(VLOOKUP($B$453,$4:$126,MATCH($Q456&amp;"/"&amp;O$348,$2:$2,0),FALSE),IFERROR(VLOOKUP($B$453,$4:$126,MATCH($Q455&amp;"/"&amp;O$348,$2:$2,0),FALSE),IFERROR(VLOOKUP($B$453,$4:$126,MATCH($Q454&amp;"/"&amp;O$348,$2:$2,0),FALSE),""))))</f>
        <v/>
      </c>
      <c r="P457" s="6"/>
      <c r="Q457" s="9" t="s">
        <v>15</v>
      </c>
    </row>
    <row r="458" spans="1:18" x14ac:dyDescent="0.3">
      <c r="A458" s="85"/>
      <c r="B458" s="12" t="e">
        <f t="shared" ref="B458:M458" si="44">+B457/B$402</f>
        <v>#VALUE!</v>
      </c>
      <c r="C458" s="12" t="e">
        <f t="shared" si="44"/>
        <v>#VALUE!</v>
      </c>
      <c r="D458" s="12" t="e">
        <f t="shared" si="44"/>
        <v>#VALUE!</v>
      </c>
      <c r="E458" s="12" t="e">
        <f t="shared" si="44"/>
        <v>#VALUE!</v>
      </c>
      <c r="F458" s="12" t="e">
        <f t="shared" si="44"/>
        <v>#VALUE!</v>
      </c>
      <c r="G458" s="12" t="e">
        <f t="shared" si="44"/>
        <v>#VALUE!</v>
      </c>
      <c r="H458" s="12" t="e">
        <f t="shared" si="44"/>
        <v>#VALUE!</v>
      </c>
      <c r="I458" s="12" t="e">
        <f t="shared" si="44"/>
        <v>#VALUE!</v>
      </c>
      <c r="J458" s="12" t="e">
        <f t="shared" si="44"/>
        <v>#VALUE!</v>
      </c>
      <c r="K458" s="12" t="e">
        <f t="shared" si="44"/>
        <v>#VALUE!</v>
      </c>
      <c r="L458" s="12" t="e">
        <f t="shared" si="44"/>
        <v>#VALUE!</v>
      </c>
      <c r="M458" s="12" t="e">
        <f t="shared" si="44"/>
        <v>#VALUE!</v>
      </c>
      <c r="N458" s="12" t="e">
        <f>+N457/N$402</f>
        <v>#VALUE!</v>
      </c>
      <c r="O458" s="12" t="e">
        <f>+O457/O$402</f>
        <v>#VALUE!</v>
      </c>
      <c r="P458" s="6"/>
      <c r="Q458" s="11" t="s">
        <v>1747</v>
      </c>
    </row>
    <row r="459" spans="1:18" x14ac:dyDescent="0.3">
      <c r="B459" s="171" t="s">
        <v>18</v>
      </c>
      <c r="C459" s="171"/>
      <c r="D459" s="171"/>
      <c r="E459" s="171"/>
      <c r="F459" s="171"/>
      <c r="G459" s="171"/>
      <c r="H459" s="171"/>
      <c r="I459" s="171"/>
      <c r="J459" s="171"/>
      <c r="K459" s="171"/>
      <c r="L459" s="171"/>
      <c r="M459" s="171"/>
      <c r="N459" s="171"/>
      <c r="O459" s="115"/>
      <c r="P459" s="6"/>
      <c r="Q459" s="15"/>
    </row>
    <row r="460" spans="1:18" x14ac:dyDescent="0.3">
      <c r="B460" s="171" t="s">
        <v>864</v>
      </c>
      <c r="C460" s="171"/>
      <c r="D460" s="171"/>
      <c r="E460" s="171"/>
      <c r="F460" s="171"/>
      <c r="G460" s="171"/>
      <c r="H460" s="171"/>
      <c r="I460" s="171"/>
      <c r="J460" s="171"/>
      <c r="K460" s="171"/>
      <c r="L460" s="171"/>
      <c r="M460" s="171"/>
      <c r="N460" s="171"/>
      <c r="O460" s="115"/>
      <c r="P460" s="6"/>
      <c r="Q460" s="9"/>
    </row>
    <row r="461" spans="1:18" x14ac:dyDescent="0.3">
      <c r="B461" s="7" t="str">
        <f t="shared" ref="B461:O464" si="45">IFERROR(VLOOKUP($B$460,$130:$216,MATCH($Q461&amp;"/"&amp;B$348,$128:$128,0),FALSE),"")</f>
        <v/>
      </c>
      <c r="C461" s="7" t="str">
        <f t="shared" si="45"/>
        <v/>
      </c>
      <c r="D461" s="7" t="str">
        <f t="shared" si="45"/>
        <v/>
      </c>
      <c r="E461" s="7" t="str">
        <f t="shared" si="45"/>
        <v/>
      </c>
      <c r="F461" s="7" t="str">
        <f t="shared" si="45"/>
        <v/>
      </c>
      <c r="G461" s="7" t="str">
        <f t="shared" si="45"/>
        <v/>
      </c>
      <c r="H461" s="7" t="str">
        <f t="shared" si="45"/>
        <v/>
      </c>
      <c r="I461" s="7" t="str">
        <f t="shared" si="45"/>
        <v/>
      </c>
      <c r="J461" s="7" t="str">
        <f t="shared" si="45"/>
        <v/>
      </c>
      <c r="K461" s="7" t="str">
        <f t="shared" si="45"/>
        <v/>
      </c>
      <c r="L461" s="7" t="str">
        <f t="shared" si="45"/>
        <v/>
      </c>
      <c r="M461" s="7" t="str">
        <f t="shared" si="45"/>
        <v/>
      </c>
      <c r="N461" s="7" t="str">
        <f t="shared" si="45"/>
        <v/>
      </c>
      <c r="O461" s="7" t="str">
        <f t="shared" si="45"/>
        <v/>
      </c>
      <c r="P461" s="17"/>
      <c r="Q461" s="9" t="s">
        <v>12</v>
      </c>
      <c r="R461" s="88"/>
    </row>
    <row r="462" spans="1:18" x14ac:dyDescent="0.3">
      <c r="B462" s="7" t="str">
        <f t="shared" si="45"/>
        <v/>
      </c>
      <c r="C462" s="7" t="str">
        <f t="shared" si="45"/>
        <v/>
      </c>
      <c r="D462" s="7" t="str">
        <f t="shared" si="45"/>
        <v/>
      </c>
      <c r="E462" s="7" t="str">
        <f t="shared" si="45"/>
        <v/>
      </c>
      <c r="F462" s="7" t="str">
        <f t="shared" si="45"/>
        <v/>
      </c>
      <c r="G462" s="7" t="str">
        <f t="shared" si="45"/>
        <v/>
      </c>
      <c r="H462" s="7" t="str">
        <f t="shared" si="45"/>
        <v/>
      </c>
      <c r="I462" s="7" t="str">
        <f t="shared" si="45"/>
        <v/>
      </c>
      <c r="J462" s="7" t="str">
        <f t="shared" si="45"/>
        <v/>
      </c>
      <c r="K462" s="7" t="str">
        <f t="shared" si="45"/>
        <v/>
      </c>
      <c r="L462" s="7" t="str">
        <f t="shared" si="45"/>
        <v/>
      </c>
      <c r="M462" s="7" t="str">
        <f t="shared" si="45"/>
        <v/>
      </c>
      <c r="N462" s="7" t="str">
        <f t="shared" si="45"/>
        <v/>
      </c>
      <c r="O462" s="7" t="str">
        <f t="shared" si="45"/>
        <v/>
      </c>
      <c r="P462" s="17"/>
      <c r="Q462" s="9" t="s">
        <v>13</v>
      </c>
    </row>
    <row r="463" spans="1:18" x14ac:dyDescent="0.3">
      <c r="B463" s="7" t="str">
        <f t="shared" si="45"/>
        <v/>
      </c>
      <c r="C463" s="7" t="str">
        <f t="shared" si="45"/>
        <v/>
      </c>
      <c r="D463" s="7" t="str">
        <f t="shared" si="45"/>
        <v/>
      </c>
      <c r="E463" s="7" t="str">
        <f t="shared" si="45"/>
        <v/>
      </c>
      <c r="F463" s="7" t="str">
        <f t="shared" si="45"/>
        <v/>
      </c>
      <c r="G463" s="7" t="str">
        <f t="shared" si="45"/>
        <v/>
      </c>
      <c r="H463" s="7" t="str">
        <f t="shared" si="45"/>
        <v/>
      </c>
      <c r="I463" s="7" t="str">
        <f t="shared" si="45"/>
        <v/>
      </c>
      <c r="J463" s="7" t="str">
        <f t="shared" si="45"/>
        <v/>
      </c>
      <c r="K463" s="7" t="str">
        <f t="shared" si="45"/>
        <v/>
      </c>
      <c r="L463" s="7" t="str">
        <f t="shared" si="45"/>
        <v/>
      </c>
      <c r="M463" s="7" t="str">
        <f t="shared" si="45"/>
        <v/>
      </c>
      <c r="N463" s="7" t="str">
        <f t="shared" si="45"/>
        <v/>
      </c>
      <c r="O463" s="7" t="str">
        <f t="shared" si="45"/>
        <v/>
      </c>
      <c r="P463" s="17"/>
      <c r="Q463" s="9" t="s">
        <v>14</v>
      </c>
    </row>
    <row r="464" spans="1:18" x14ac:dyDescent="0.3">
      <c r="B464" s="18" t="str">
        <f t="shared" si="45"/>
        <v/>
      </c>
      <c r="C464" s="18" t="str">
        <f t="shared" si="45"/>
        <v/>
      </c>
      <c r="D464" s="18" t="str">
        <f t="shared" si="45"/>
        <v/>
      </c>
      <c r="E464" s="18" t="str">
        <f t="shared" si="45"/>
        <v/>
      </c>
      <c r="F464" s="18" t="str">
        <f t="shared" si="45"/>
        <v/>
      </c>
      <c r="G464" s="18" t="str">
        <f t="shared" si="45"/>
        <v/>
      </c>
      <c r="H464" s="18" t="str">
        <f t="shared" si="45"/>
        <v/>
      </c>
      <c r="I464" s="18" t="str">
        <f t="shared" si="45"/>
        <v/>
      </c>
      <c r="J464" s="18" t="str">
        <f t="shared" si="45"/>
        <v/>
      </c>
      <c r="K464" s="18" t="str">
        <f t="shared" si="45"/>
        <v/>
      </c>
      <c r="L464" s="18" t="str">
        <f t="shared" si="45"/>
        <v/>
      </c>
      <c r="M464" s="18" t="str">
        <f t="shared" si="45"/>
        <v/>
      </c>
      <c r="N464" s="18" t="str">
        <f t="shared" si="45"/>
        <v/>
      </c>
      <c r="O464" s="18" t="str">
        <f t="shared" si="45"/>
        <v/>
      </c>
      <c r="P464" s="17"/>
      <c r="Q464" s="9" t="s">
        <v>19</v>
      </c>
    </row>
    <row r="465" spans="1:17" x14ac:dyDescent="0.3">
      <c r="B465" s="16">
        <f>SUM(B461:B464)</f>
        <v>0</v>
      </c>
      <c r="C465" s="16">
        <f t="shared" ref="C465:M465" si="46">SUM(C461:C464)</f>
        <v>0</v>
      </c>
      <c r="D465" s="16">
        <f t="shared" si="46"/>
        <v>0</v>
      </c>
      <c r="E465" s="16">
        <f t="shared" si="46"/>
        <v>0</v>
      </c>
      <c r="F465" s="16">
        <f t="shared" si="46"/>
        <v>0</v>
      </c>
      <c r="G465" s="16">
        <f t="shared" si="46"/>
        <v>0</v>
      </c>
      <c r="H465" s="16">
        <f t="shared" si="46"/>
        <v>0</v>
      </c>
      <c r="I465" s="16">
        <f t="shared" si="46"/>
        <v>0</v>
      </c>
      <c r="J465" s="16">
        <f t="shared" si="46"/>
        <v>0</v>
      </c>
      <c r="K465" s="16">
        <f t="shared" si="46"/>
        <v>0</v>
      </c>
      <c r="L465" s="16">
        <f t="shared" si="46"/>
        <v>0</v>
      </c>
      <c r="M465" s="16">
        <f t="shared" si="46"/>
        <v>0</v>
      </c>
      <c r="N465" s="16" t="e">
        <f>IF(N462="",N461*4,IF(N463="",(N462+N461)*2,IF(N464="",((N463+N462+N461)/3)*4,SUM(N461:N464))))</f>
        <v>#VALUE!</v>
      </c>
      <c r="O465" s="16" t="e">
        <f>IF(O462="",O461*4,IF(O463="",(O462+O461)*2,IF(O464="",((O463+O462+O461)/3)*4,SUM(O461:O464))))</f>
        <v>#VALUE!</v>
      </c>
      <c r="P465" s="6"/>
      <c r="Q465" s="9" t="s">
        <v>15</v>
      </c>
    </row>
    <row r="466" spans="1:17" s="87" customFormat="1" x14ac:dyDescent="0.3">
      <c r="A466" s="86"/>
      <c r="B466" s="19"/>
      <c r="C466" s="20" t="e">
        <f t="shared" ref="C466:M466" si="47">C465/B465-1</f>
        <v>#DIV/0!</v>
      </c>
      <c r="D466" s="20" t="e">
        <f t="shared" si="47"/>
        <v>#DIV/0!</v>
      </c>
      <c r="E466" s="20" t="e">
        <f t="shared" si="47"/>
        <v>#DIV/0!</v>
      </c>
      <c r="F466" s="20" t="e">
        <f t="shared" si="47"/>
        <v>#DIV/0!</v>
      </c>
      <c r="G466" s="20" t="e">
        <f t="shared" si="47"/>
        <v>#DIV/0!</v>
      </c>
      <c r="H466" s="20" t="e">
        <f t="shared" si="47"/>
        <v>#DIV/0!</v>
      </c>
      <c r="I466" s="20" t="e">
        <f t="shared" si="47"/>
        <v>#DIV/0!</v>
      </c>
      <c r="J466" s="20" t="e">
        <f t="shared" si="47"/>
        <v>#DIV/0!</v>
      </c>
      <c r="K466" s="20" t="e">
        <f t="shared" si="47"/>
        <v>#DIV/0!</v>
      </c>
      <c r="L466" s="20" t="e">
        <f t="shared" si="47"/>
        <v>#DIV/0!</v>
      </c>
      <c r="M466" s="20" t="e">
        <f t="shared" si="47"/>
        <v>#DIV/0!</v>
      </c>
      <c r="N466" s="12" t="e">
        <f>N465/M465-1</f>
        <v>#VALUE!</v>
      </c>
      <c r="O466" s="12" t="e">
        <f>O465/N465-1</f>
        <v>#VALUE!</v>
      </c>
      <c r="P466" s="17"/>
      <c r="Q466" s="14" t="s">
        <v>20</v>
      </c>
    </row>
    <row r="467" spans="1:17" x14ac:dyDescent="0.3">
      <c r="B467" s="171" t="s">
        <v>783</v>
      </c>
      <c r="C467" s="171"/>
      <c r="D467" s="171"/>
      <c r="E467" s="171"/>
      <c r="F467" s="171"/>
      <c r="G467" s="171"/>
      <c r="H467" s="171"/>
      <c r="I467" s="171"/>
      <c r="J467" s="171"/>
      <c r="K467" s="171"/>
      <c r="L467" s="171"/>
      <c r="M467" s="171"/>
      <c r="N467" s="171"/>
      <c r="O467" s="115"/>
      <c r="P467" s="6"/>
      <c r="Q467" s="9"/>
    </row>
    <row r="468" spans="1:17" x14ac:dyDescent="0.3">
      <c r="B468" s="7" t="str">
        <f t="shared" ref="B468:O471" si="48">IFERROR(VLOOKUP($B$467,$130:$216,MATCH($Q468&amp;"/"&amp;B$348,$128:$128,0),FALSE),"")</f>
        <v/>
      </c>
      <c r="C468" s="7" t="str">
        <f t="shared" si="48"/>
        <v/>
      </c>
      <c r="D468" s="7" t="str">
        <f t="shared" si="48"/>
        <v/>
      </c>
      <c r="E468" s="7" t="str">
        <f t="shared" si="48"/>
        <v/>
      </c>
      <c r="F468" s="7" t="str">
        <f t="shared" si="48"/>
        <v/>
      </c>
      <c r="G468" s="7" t="str">
        <f t="shared" si="48"/>
        <v/>
      </c>
      <c r="H468" s="7" t="str">
        <f t="shared" si="48"/>
        <v/>
      </c>
      <c r="I468" s="7" t="str">
        <f t="shared" si="48"/>
        <v/>
      </c>
      <c r="J468" s="7" t="str">
        <f t="shared" si="48"/>
        <v/>
      </c>
      <c r="K468" s="7" t="str">
        <f t="shared" si="48"/>
        <v/>
      </c>
      <c r="L468" s="7" t="str">
        <f t="shared" si="48"/>
        <v/>
      </c>
      <c r="M468" s="7" t="str">
        <f t="shared" si="48"/>
        <v/>
      </c>
      <c r="N468" s="7" t="str">
        <f t="shared" si="48"/>
        <v/>
      </c>
      <c r="O468" s="7" t="str">
        <f t="shared" si="48"/>
        <v/>
      </c>
      <c r="P468" s="6"/>
      <c r="Q468" s="9" t="s">
        <v>12</v>
      </c>
    </row>
    <row r="469" spans="1:17" x14ac:dyDescent="0.3">
      <c r="B469" s="7" t="str">
        <f t="shared" si="48"/>
        <v/>
      </c>
      <c r="C469" s="7" t="str">
        <f t="shared" si="48"/>
        <v/>
      </c>
      <c r="D469" s="7" t="str">
        <f t="shared" si="48"/>
        <v/>
      </c>
      <c r="E469" s="7" t="str">
        <f t="shared" si="48"/>
        <v/>
      </c>
      <c r="F469" s="7" t="str">
        <f t="shared" si="48"/>
        <v/>
      </c>
      <c r="G469" s="7" t="str">
        <f t="shared" si="48"/>
        <v/>
      </c>
      <c r="H469" s="7" t="str">
        <f t="shared" si="48"/>
        <v/>
      </c>
      <c r="I469" s="7" t="str">
        <f t="shared" si="48"/>
        <v/>
      </c>
      <c r="J469" s="7" t="str">
        <f t="shared" si="48"/>
        <v/>
      </c>
      <c r="K469" s="7" t="str">
        <f t="shared" si="48"/>
        <v/>
      </c>
      <c r="L469" s="7" t="str">
        <f t="shared" si="48"/>
        <v/>
      </c>
      <c r="M469" s="7" t="str">
        <f t="shared" si="48"/>
        <v/>
      </c>
      <c r="N469" s="7" t="str">
        <f t="shared" si="48"/>
        <v/>
      </c>
      <c r="O469" s="7" t="str">
        <f t="shared" si="48"/>
        <v/>
      </c>
      <c r="P469" s="6"/>
      <c r="Q469" s="9" t="s">
        <v>13</v>
      </c>
    </row>
    <row r="470" spans="1:17" x14ac:dyDescent="0.3">
      <c r="B470" s="7" t="str">
        <f t="shared" si="48"/>
        <v/>
      </c>
      <c r="C470" s="7" t="str">
        <f t="shared" si="48"/>
        <v/>
      </c>
      <c r="D470" s="7" t="str">
        <f t="shared" si="48"/>
        <v/>
      </c>
      <c r="E470" s="7" t="str">
        <f t="shared" si="48"/>
        <v/>
      </c>
      <c r="F470" s="7" t="str">
        <f t="shared" si="48"/>
        <v/>
      </c>
      <c r="G470" s="7" t="str">
        <f t="shared" si="48"/>
        <v/>
      </c>
      <c r="H470" s="7" t="str">
        <f t="shared" si="48"/>
        <v/>
      </c>
      <c r="I470" s="7" t="str">
        <f t="shared" si="48"/>
        <v/>
      </c>
      <c r="J470" s="7" t="str">
        <f t="shared" si="48"/>
        <v/>
      </c>
      <c r="K470" s="7" t="str">
        <f t="shared" si="48"/>
        <v/>
      </c>
      <c r="L470" s="7" t="str">
        <f t="shared" si="48"/>
        <v/>
      </c>
      <c r="M470" s="7" t="str">
        <f t="shared" si="48"/>
        <v/>
      </c>
      <c r="N470" s="7" t="str">
        <f t="shared" si="48"/>
        <v/>
      </c>
      <c r="O470" s="7" t="str">
        <f t="shared" si="48"/>
        <v/>
      </c>
      <c r="P470" s="6"/>
      <c r="Q470" s="9" t="s">
        <v>14</v>
      </c>
    </row>
    <row r="471" spans="1:17" x14ac:dyDescent="0.3">
      <c r="B471" s="18" t="str">
        <f t="shared" si="48"/>
        <v/>
      </c>
      <c r="C471" s="18" t="str">
        <f t="shared" si="48"/>
        <v/>
      </c>
      <c r="D471" s="18" t="str">
        <f t="shared" si="48"/>
        <v/>
      </c>
      <c r="E471" s="18" t="str">
        <f t="shared" si="48"/>
        <v/>
      </c>
      <c r="F471" s="18" t="str">
        <f t="shared" si="48"/>
        <v/>
      </c>
      <c r="G471" s="18" t="str">
        <f t="shared" si="48"/>
        <v/>
      </c>
      <c r="H471" s="18" t="str">
        <f t="shared" si="48"/>
        <v/>
      </c>
      <c r="I471" s="18" t="str">
        <f t="shared" si="48"/>
        <v/>
      </c>
      <c r="J471" s="18" t="str">
        <f t="shared" si="48"/>
        <v/>
      </c>
      <c r="K471" s="18" t="str">
        <f t="shared" si="48"/>
        <v/>
      </c>
      <c r="L471" s="18" t="str">
        <f t="shared" si="48"/>
        <v/>
      </c>
      <c r="M471" s="18" t="str">
        <f t="shared" si="48"/>
        <v/>
      </c>
      <c r="N471" s="18" t="str">
        <f t="shared" si="48"/>
        <v/>
      </c>
      <c r="O471" s="18" t="str">
        <f t="shared" si="48"/>
        <v/>
      </c>
      <c r="P471" s="6"/>
      <c r="Q471" s="9" t="s">
        <v>19</v>
      </c>
    </row>
    <row r="472" spans="1:17" x14ac:dyDescent="0.3">
      <c r="B472" s="7">
        <f>SUM(B468:B471)</f>
        <v>0</v>
      </c>
      <c r="C472" s="112">
        <f t="shared" ref="C472:M472" si="49">SUM(C468:C471)</f>
        <v>0</v>
      </c>
      <c r="D472" s="112">
        <f t="shared" si="49"/>
        <v>0</v>
      </c>
      <c r="E472" s="112">
        <f t="shared" si="49"/>
        <v>0</v>
      </c>
      <c r="F472" s="112">
        <f t="shared" si="49"/>
        <v>0</v>
      </c>
      <c r="G472" s="112">
        <f t="shared" si="49"/>
        <v>0</v>
      </c>
      <c r="H472" s="112">
        <f t="shared" si="49"/>
        <v>0</v>
      </c>
      <c r="I472" s="112">
        <f t="shared" si="49"/>
        <v>0</v>
      </c>
      <c r="J472" s="112">
        <f t="shared" si="49"/>
        <v>0</v>
      </c>
      <c r="K472" s="112">
        <f t="shared" si="49"/>
        <v>0</v>
      </c>
      <c r="L472" s="112">
        <f t="shared" si="49"/>
        <v>0</v>
      </c>
      <c r="M472" s="112">
        <f t="shared" si="49"/>
        <v>0</v>
      </c>
      <c r="N472" s="112" t="e">
        <f>IF(N469="",N468*4,IF(N470="",(N469+N468)*2,IF(N471="",((N470+N469+N468)/3)*4,SUM(N468:N471))))</f>
        <v>#VALUE!</v>
      </c>
      <c r="O472" s="112" t="e">
        <f>IF(O469="",O468*4,IF(O470="",(O469+O468)*2,IF(O471="",((O470+O469+O468)/3)*4,SUM(O468:O471))))</f>
        <v>#VALUE!</v>
      </c>
      <c r="P472" s="6"/>
      <c r="Q472" s="9" t="s">
        <v>15</v>
      </c>
    </row>
    <row r="473" spans="1:17" x14ac:dyDescent="0.3">
      <c r="B473" s="171" t="s">
        <v>865</v>
      </c>
      <c r="C473" s="171"/>
      <c r="D473" s="171"/>
      <c r="E473" s="171"/>
      <c r="F473" s="171"/>
      <c r="G473" s="171"/>
      <c r="H473" s="171"/>
      <c r="I473" s="171"/>
      <c r="J473" s="171"/>
      <c r="K473" s="171"/>
      <c r="L473" s="171"/>
      <c r="M473" s="171"/>
      <c r="N473" s="171"/>
      <c r="O473" s="115"/>
      <c r="P473" s="6"/>
      <c r="Q473" s="9"/>
    </row>
    <row r="474" spans="1:17" x14ac:dyDescent="0.3">
      <c r="B474" s="7" t="str">
        <f t="shared" ref="B474:O477" si="50">IFERROR(VLOOKUP($B$473,$130:$216,MATCH($Q474&amp;"/"&amp;B$348,$128:$128,0),FALSE),"")</f>
        <v/>
      </c>
      <c r="C474" s="7" t="str">
        <f t="shared" si="50"/>
        <v/>
      </c>
      <c r="D474" s="7" t="str">
        <f t="shared" si="50"/>
        <v/>
      </c>
      <c r="E474" s="7" t="str">
        <f t="shared" si="50"/>
        <v/>
      </c>
      <c r="F474" s="7" t="str">
        <f t="shared" si="50"/>
        <v/>
      </c>
      <c r="G474" s="7" t="str">
        <f t="shared" si="50"/>
        <v/>
      </c>
      <c r="H474" s="7" t="str">
        <f t="shared" si="50"/>
        <v/>
      </c>
      <c r="I474" s="7" t="str">
        <f t="shared" si="50"/>
        <v/>
      </c>
      <c r="J474" s="7" t="str">
        <f t="shared" si="50"/>
        <v/>
      </c>
      <c r="K474" s="7" t="str">
        <f t="shared" si="50"/>
        <v/>
      </c>
      <c r="L474" s="7" t="str">
        <f t="shared" si="50"/>
        <v/>
      </c>
      <c r="M474" s="7" t="str">
        <f t="shared" si="50"/>
        <v/>
      </c>
      <c r="N474" s="7" t="str">
        <f t="shared" si="50"/>
        <v/>
      </c>
      <c r="O474" s="7" t="str">
        <f t="shared" si="50"/>
        <v/>
      </c>
      <c r="P474" s="6"/>
      <c r="Q474" s="9" t="s">
        <v>12</v>
      </c>
    </row>
    <row r="475" spans="1:17" x14ac:dyDescent="0.3">
      <c r="B475" s="7" t="str">
        <f t="shared" si="50"/>
        <v/>
      </c>
      <c r="C475" s="7" t="str">
        <f t="shared" si="50"/>
        <v/>
      </c>
      <c r="D475" s="7" t="str">
        <f t="shared" si="50"/>
        <v/>
      </c>
      <c r="E475" s="7" t="str">
        <f t="shared" si="50"/>
        <v/>
      </c>
      <c r="F475" s="7" t="str">
        <f t="shared" si="50"/>
        <v/>
      </c>
      <c r="G475" s="7" t="str">
        <f t="shared" si="50"/>
        <v/>
      </c>
      <c r="H475" s="7" t="str">
        <f t="shared" si="50"/>
        <v/>
      </c>
      <c r="I475" s="7" t="str">
        <f t="shared" si="50"/>
        <v/>
      </c>
      <c r="J475" s="7" t="str">
        <f t="shared" si="50"/>
        <v/>
      </c>
      <c r="K475" s="7" t="str">
        <f t="shared" si="50"/>
        <v/>
      </c>
      <c r="L475" s="7" t="str">
        <f t="shared" si="50"/>
        <v/>
      </c>
      <c r="M475" s="7" t="str">
        <f t="shared" si="50"/>
        <v/>
      </c>
      <c r="N475" s="7" t="str">
        <f t="shared" si="50"/>
        <v/>
      </c>
      <c r="O475" s="7" t="str">
        <f t="shared" si="50"/>
        <v/>
      </c>
      <c r="P475" s="6"/>
      <c r="Q475" s="9" t="s">
        <v>13</v>
      </c>
    </row>
    <row r="476" spans="1:17" x14ac:dyDescent="0.3">
      <c r="B476" s="7" t="str">
        <f t="shared" si="50"/>
        <v/>
      </c>
      <c r="C476" s="7" t="str">
        <f t="shared" si="50"/>
        <v/>
      </c>
      <c r="D476" s="7" t="str">
        <f t="shared" si="50"/>
        <v/>
      </c>
      <c r="E476" s="7" t="str">
        <f t="shared" si="50"/>
        <v/>
      </c>
      <c r="F476" s="7" t="str">
        <f t="shared" si="50"/>
        <v/>
      </c>
      <c r="G476" s="7" t="str">
        <f t="shared" si="50"/>
        <v/>
      </c>
      <c r="H476" s="7" t="str">
        <f t="shared" si="50"/>
        <v/>
      </c>
      <c r="I476" s="7" t="str">
        <f t="shared" si="50"/>
        <v/>
      </c>
      <c r="J476" s="7" t="str">
        <f t="shared" si="50"/>
        <v/>
      </c>
      <c r="K476" s="7" t="str">
        <f t="shared" si="50"/>
        <v/>
      </c>
      <c r="L476" s="7" t="str">
        <f t="shared" si="50"/>
        <v/>
      </c>
      <c r="M476" s="7" t="str">
        <f t="shared" si="50"/>
        <v/>
      </c>
      <c r="N476" s="7" t="str">
        <f t="shared" si="50"/>
        <v/>
      </c>
      <c r="O476" s="7" t="str">
        <f t="shared" si="50"/>
        <v/>
      </c>
      <c r="P476" s="6"/>
      <c r="Q476" s="9" t="s">
        <v>14</v>
      </c>
    </row>
    <row r="477" spans="1:17" x14ac:dyDescent="0.3">
      <c r="B477" s="18" t="str">
        <f t="shared" si="50"/>
        <v/>
      </c>
      <c r="C477" s="18" t="str">
        <f t="shared" si="50"/>
        <v/>
      </c>
      <c r="D477" s="18" t="str">
        <f t="shared" si="50"/>
        <v/>
      </c>
      <c r="E477" s="18" t="str">
        <f t="shared" si="50"/>
        <v/>
      </c>
      <c r="F477" s="18" t="str">
        <f t="shared" si="50"/>
        <v/>
      </c>
      <c r="G477" s="18" t="str">
        <f t="shared" si="50"/>
        <v/>
      </c>
      <c r="H477" s="18" t="str">
        <f t="shared" si="50"/>
        <v/>
      </c>
      <c r="I477" s="18" t="str">
        <f t="shared" si="50"/>
        <v/>
      </c>
      <c r="J477" s="18" t="str">
        <f t="shared" si="50"/>
        <v/>
      </c>
      <c r="K477" s="18" t="str">
        <f t="shared" si="50"/>
        <v/>
      </c>
      <c r="L477" s="18" t="str">
        <f t="shared" si="50"/>
        <v/>
      </c>
      <c r="M477" s="18" t="str">
        <f t="shared" si="50"/>
        <v/>
      </c>
      <c r="N477" s="18" t="str">
        <f t="shared" si="50"/>
        <v/>
      </c>
      <c r="O477" s="18" t="str">
        <f t="shared" si="50"/>
        <v/>
      </c>
      <c r="P477" s="6"/>
      <c r="Q477" s="9" t="s">
        <v>19</v>
      </c>
    </row>
    <row r="478" spans="1:17" x14ac:dyDescent="0.3">
      <c r="B478" s="7">
        <f>SUM(B474:B477)</f>
        <v>0</v>
      </c>
      <c r="C478" s="112">
        <f t="shared" ref="C478:M478" si="51">SUM(C474:C477)</f>
        <v>0</v>
      </c>
      <c r="D478" s="112">
        <f t="shared" si="51"/>
        <v>0</v>
      </c>
      <c r="E478" s="112">
        <f t="shared" si="51"/>
        <v>0</v>
      </c>
      <c r="F478" s="112">
        <f t="shared" si="51"/>
        <v>0</v>
      </c>
      <c r="G478" s="112">
        <f t="shared" si="51"/>
        <v>0</v>
      </c>
      <c r="H478" s="112">
        <f t="shared" si="51"/>
        <v>0</v>
      </c>
      <c r="I478" s="112">
        <f t="shared" si="51"/>
        <v>0</v>
      </c>
      <c r="J478" s="112">
        <f t="shared" si="51"/>
        <v>0</v>
      </c>
      <c r="K478" s="112">
        <f t="shared" si="51"/>
        <v>0</v>
      </c>
      <c r="L478" s="112">
        <f t="shared" si="51"/>
        <v>0</v>
      </c>
      <c r="M478" s="112">
        <f t="shared" si="51"/>
        <v>0</v>
      </c>
      <c r="N478" s="112" t="e">
        <f>IF(N475="",N474*4,IF(N476="",(N475+N474)*2,IF(N477="",((N476+N475+N474)/3)*4,SUM(N474:N477))))</f>
        <v>#VALUE!</v>
      </c>
      <c r="O478" s="112" t="e">
        <f>IF(O475="",O474*4,IF(O476="",(O475+O474)*2,IF(O477="",((O476+O475+O474)/3)*4,SUM(O474:O477))))</f>
        <v>#VALUE!</v>
      </c>
      <c r="P478" s="6"/>
      <c r="Q478" s="9" t="s">
        <v>15</v>
      </c>
    </row>
    <row r="479" spans="1:17" x14ac:dyDescent="0.3">
      <c r="B479" s="171" t="s">
        <v>873</v>
      </c>
      <c r="C479" s="171"/>
      <c r="D479" s="171"/>
      <c r="E479" s="171"/>
      <c r="F479" s="171"/>
      <c r="G479" s="171"/>
      <c r="H479" s="171"/>
      <c r="I479" s="171"/>
      <c r="J479" s="171"/>
      <c r="K479" s="171"/>
      <c r="L479" s="171"/>
      <c r="M479" s="171"/>
      <c r="N479" s="171"/>
      <c r="O479" s="115"/>
      <c r="P479" s="6"/>
      <c r="Q479" s="9"/>
    </row>
    <row r="480" spans="1:17" x14ac:dyDescent="0.3">
      <c r="B480" s="7" t="str">
        <f t="shared" ref="B480:O483" si="52">IFERROR(VLOOKUP($B$479,$130:$216,MATCH($Q480&amp;"/"&amp;B$348,$128:$128,0),FALSE),"")</f>
        <v/>
      </c>
      <c r="C480" s="7" t="str">
        <f t="shared" si="52"/>
        <v/>
      </c>
      <c r="D480" s="7" t="str">
        <f t="shared" si="52"/>
        <v/>
      </c>
      <c r="E480" s="7" t="str">
        <f t="shared" si="52"/>
        <v/>
      </c>
      <c r="F480" s="7" t="str">
        <f t="shared" si="52"/>
        <v/>
      </c>
      <c r="G480" s="7" t="str">
        <f t="shared" si="52"/>
        <v/>
      </c>
      <c r="H480" s="7" t="str">
        <f t="shared" si="52"/>
        <v/>
      </c>
      <c r="I480" s="7" t="str">
        <f t="shared" si="52"/>
        <v/>
      </c>
      <c r="J480" s="7" t="str">
        <f t="shared" si="52"/>
        <v/>
      </c>
      <c r="K480" s="7" t="str">
        <f t="shared" si="52"/>
        <v/>
      </c>
      <c r="L480" s="7" t="str">
        <f t="shared" si="52"/>
        <v/>
      </c>
      <c r="M480" s="7" t="str">
        <f t="shared" si="52"/>
        <v/>
      </c>
      <c r="N480" s="7" t="str">
        <f t="shared" si="52"/>
        <v/>
      </c>
      <c r="O480" s="7" t="str">
        <f t="shared" si="52"/>
        <v/>
      </c>
      <c r="P480" s="6"/>
      <c r="Q480" s="9" t="s">
        <v>12</v>
      </c>
    </row>
    <row r="481" spans="2:17" x14ac:dyDescent="0.3">
      <c r="B481" s="7" t="str">
        <f t="shared" si="52"/>
        <v/>
      </c>
      <c r="C481" s="7" t="str">
        <f t="shared" si="52"/>
        <v/>
      </c>
      <c r="D481" s="7" t="str">
        <f t="shared" si="52"/>
        <v/>
      </c>
      <c r="E481" s="7" t="str">
        <f t="shared" si="52"/>
        <v/>
      </c>
      <c r="F481" s="7" t="str">
        <f t="shared" si="52"/>
        <v/>
      </c>
      <c r="G481" s="7" t="str">
        <f t="shared" si="52"/>
        <v/>
      </c>
      <c r="H481" s="7" t="str">
        <f t="shared" si="52"/>
        <v/>
      </c>
      <c r="I481" s="7" t="str">
        <f t="shared" si="52"/>
        <v/>
      </c>
      <c r="J481" s="7" t="str">
        <f t="shared" si="52"/>
        <v/>
      </c>
      <c r="K481" s="7" t="str">
        <f t="shared" si="52"/>
        <v/>
      </c>
      <c r="L481" s="7" t="str">
        <f t="shared" si="52"/>
        <v/>
      </c>
      <c r="M481" s="7" t="str">
        <f t="shared" si="52"/>
        <v/>
      </c>
      <c r="N481" s="7" t="str">
        <f t="shared" si="52"/>
        <v/>
      </c>
      <c r="O481" s="7" t="str">
        <f t="shared" si="52"/>
        <v/>
      </c>
      <c r="P481" s="6"/>
      <c r="Q481" s="9" t="s">
        <v>13</v>
      </c>
    </row>
    <row r="482" spans="2:17" x14ac:dyDescent="0.3">
      <c r="B482" s="7" t="str">
        <f t="shared" si="52"/>
        <v/>
      </c>
      <c r="C482" s="7" t="str">
        <f t="shared" si="52"/>
        <v/>
      </c>
      <c r="D482" s="7" t="str">
        <f t="shared" si="52"/>
        <v/>
      </c>
      <c r="E482" s="7" t="str">
        <f t="shared" si="52"/>
        <v/>
      </c>
      <c r="F482" s="7" t="str">
        <f t="shared" si="52"/>
        <v/>
      </c>
      <c r="G482" s="7" t="str">
        <f t="shared" si="52"/>
        <v/>
      </c>
      <c r="H482" s="7" t="str">
        <f t="shared" si="52"/>
        <v/>
      </c>
      <c r="I482" s="7" t="str">
        <f t="shared" si="52"/>
        <v/>
      </c>
      <c r="J482" s="7" t="str">
        <f t="shared" si="52"/>
        <v/>
      </c>
      <c r="K482" s="7" t="str">
        <f t="shared" si="52"/>
        <v/>
      </c>
      <c r="L482" s="7" t="str">
        <f t="shared" si="52"/>
        <v/>
      </c>
      <c r="M482" s="7" t="str">
        <f t="shared" si="52"/>
        <v/>
      </c>
      <c r="N482" s="7" t="str">
        <f t="shared" si="52"/>
        <v/>
      </c>
      <c r="O482" s="7" t="str">
        <f t="shared" si="52"/>
        <v/>
      </c>
      <c r="P482" s="6"/>
      <c r="Q482" s="9" t="s">
        <v>14</v>
      </c>
    </row>
    <row r="483" spans="2:17" x14ac:dyDescent="0.3">
      <c r="B483" s="18" t="str">
        <f t="shared" si="52"/>
        <v/>
      </c>
      <c r="C483" s="18" t="str">
        <f t="shared" si="52"/>
        <v/>
      </c>
      <c r="D483" s="18" t="str">
        <f t="shared" si="52"/>
        <v/>
      </c>
      <c r="E483" s="18" t="str">
        <f t="shared" si="52"/>
        <v/>
      </c>
      <c r="F483" s="18" t="str">
        <f t="shared" si="52"/>
        <v/>
      </c>
      <c r="G483" s="18" t="str">
        <f t="shared" si="52"/>
        <v/>
      </c>
      <c r="H483" s="18" t="str">
        <f t="shared" si="52"/>
        <v/>
      </c>
      <c r="I483" s="18" t="str">
        <f t="shared" si="52"/>
        <v/>
      </c>
      <c r="J483" s="18" t="str">
        <f t="shared" si="52"/>
        <v/>
      </c>
      <c r="K483" s="18" t="str">
        <f t="shared" si="52"/>
        <v/>
      </c>
      <c r="L483" s="18" t="str">
        <f t="shared" si="52"/>
        <v/>
      </c>
      <c r="M483" s="18" t="str">
        <f t="shared" si="52"/>
        <v/>
      </c>
      <c r="N483" s="18" t="str">
        <f t="shared" si="52"/>
        <v/>
      </c>
      <c r="O483" s="18" t="str">
        <f t="shared" si="52"/>
        <v/>
      </c>
      <c r="P483" s="6"/>
      <c r="Q483" s="9" t="s">
        <v>19</v>
      </c>
    </row>
    <row r="484" spans="2:17" x14ac:dyDescent="0.3">
      <c r="B484" s="7">
        <f>SUM(B480:B483)</f>
        <v>0</v>
      </c>
      <c r="C484" s="112">
        <f t="shared" ref="C484:M484" si="53">SUM(C480:C483)</f>
        <v>0</v>
      </c>
      <c r="D484" s="112">
        <f t="shared" si="53"/>
        <v>0</v>
      </c>
      <c r="E484" s="112">
        <f t="shared" si="53"/>
        <v>0</v>
      </c>
      <c r="F484" s="112">
        <f t="shared" si="53"/>
        <v>0</v>
      </c>
      <c r="G484" s="112">
        <f t="shared" si="53"/>
        <v>0</v>
      </c>
      <c r="H484" s="112">
        <f t="shared" si="53"/>
        <v>0</v>
      </c>
      <c r="I484" s="112">
        <f t="shared" si="53"/>
        <v>0</v>
      </c>
      <c r="J484" s="112">
        <f t="shared" si="53"/>
        <v>0</v>
      </c>
      <c r="K484" s="112">
        <f t="shared" si="53"/>
        <v>0</v>
      </c>
      <c r="L484" s="112">
        <f t="shared" si="53"/>
        <v>0</v>
      </c>
      <c r="M484" s="112">
        <f t="shared" si="53"/>
        <v>0</v>
      </c>
      <c r="N484" s="112" t="e">
        <f>IF(N481="",N480*4,IF(N482="",(N481+N480)*2,IF(N483="",((N482+N481+N480)/3)*4,SUM(N480:N483))))</f>
        <v>#VALUE!</v>
      </c>
      <c r="O484" s="112" t="e">
        <f>IF(O481="",O480*4,IF(O482="",(O481+O480)*2,IF(O483="",((O482+O481+O480)/3)*4,SUM(O480:O483))))</f>
        <v>#VALUE!</v>
      </c>
      <c r="P484" s="6"/>
      <c r="Q484" s="9" t="s">
        <v>15</v>
      </c>
    </row>
    <row r="485" spans="2:17" x14ac:dyDescent="0.3">
      <c r="B485" s="171" t="s">
        <v>874</v>
      </c>
      <c r="C485" s="171"/>
      <c r="D485" s="171"/>
      <c r="E485" s="171"/>
      <c r="F485" s="171"/>
      <c r="G485" s="171"/>
      <c r="H485" s="171"/>
      <c r="I485" s="171"/>
      <c r="J485" s="171"/>
      <c r="K485" s="171"/>
      <c r="L485" s="171"/>
      <c r="M485" s="171"/>
      <c r="N485" s="171"/>
      <c r="O485" s="115"/>
      <c r="P485" s="6"/>
      <c r="Q485" s="9"/>
    </row>
    <row r="486" spans="2:17" x14ac:dyDescent="0.3">
      <c r="B486" s="7" t="str">
        <f t="shared" ref="B486:O489" si="54">IFERROR(VLOOKUP($B$485,$130:$216,MATCH($Q486&amp;"/"&amp;B$348,$128:$128,0),FALSE),"")</f>
        <v/>
      </c>
      <c r="C486" s="7" t="str">
        <f t="shared" si="54"/>
        <v/>
      </c>
      <c r="D486" s="7" t="str">
        <f t="shared" si="54"/>
        <v/>
      </c>
      <c r="E486" s="7" t="str">
        <f t="shared" si="54"/>
        <v/>
      </c>
      <c r="F486" s="7" t="str">
        <f t="shared" si="54"/>
        <v/>
      </c>
      <c r="G486" s="7" t="str">
        <f t="shared" si="54"/>
        <v/>
      </c>
      <c r="H486" s="7" t="str">
        <f t="shared" si="54"/>
        <v/>
      </c>
      <c r="I486" s="7" t="str">
        <f t="shared" si="54"/>
        <v/>
      </c>
      <c r="J486" s="7" t="str">
        <f t="shared" si="54"/>
        <v/>
      </c>
      <c r="K486" s="7" t="str">
        <f t="shared" si="54"/>
        <v/>
      </c>
      <c r="L486" s="7" t="str">
        <f t="shared" si="54"/>
        <v/>
      </c>
      <c r="M486" s="7" t="str">
        <f t="shared" si="54"/>
        <v/>
      </c>
      <c r="N486" s="7" t="str">
        <f t="shared" si="54"/>
        <v/>
      </c>
      <c r="O486" s="7" t="str">
        <f t="shared" si="54"/>
        <v/>
      </c>
      <c r="P486" s="6"/>
      <c r="Q486" s="9" t="s">
        <v>12</v>
      </c>
    </row>
    <row r="487" spans="2:17" x14ac:dyDescent="0.3">
      <c r="B487" s="7" t="str">
        <f t="shared" si="54"/>
        <v/>
      </c>
      <c r="C487" s="7" t="str">
        <f t="shared" si="54"/>
        <v/>
      </c>
      <c r="D487" s="7" t="str">
        <f t="shared" si="54"/>
        <v/>
      </c>
      <c r="E487" s="7" t="str">
        <f t="shared" si="54"/>
        <v/>
      </c>
      <c r="F487" s="7" t="str">
        <f t="shared" si="54"/>
        <v/>
      </c>
      <c r="G487" s="7" t="str">
        <f t="shared" si="54"/>
        <v/>
      </c>
      <c r="H487" s="7" t="str">
        <f t="shared" si="54"/>
        <v/>
      </c>
      <c r="I487" s="7" t="str">
        <f t="shared" si="54"/>
        <v/>
      </c>
      <c r="J487" s="7" t="str">
        <f t="shared" si="54"/>
        <v/>
      </c>
      <c r="K487" s="7" t="str">
        <f t="shared" si="54"/>
        <v/>
      </c>
      <c r="L487" s="7" t="str">
        <f t="shared" si="54"/>
        <v/>
      </c>
      <c r="M487" s="7" t="str">
        <f t="shared" si="54"/>
        <v/>
      </c>
      <c r="N487" s="7" t="str">
        <f t="shared" si="54"/>
        <v/>
      </c>
      <c r="O487" s="7" t="str">
        <f t="shared" si="54"/>
        <v/>
      </c>
      <c r="P487" s="6"/>
      <c r="Q487" s="9" t="s">
        <v>13</v>
      </c>
    </row>
    <row r="488" spans="2:17" x14ac:dyDescent="0.3">
      <c r="B488" s="7" t="str">
        <f t="shared" si="54"/>
        <v/>
      </c>
      <c r="C488" s="7" t="str">
        <f t="shared" si="54"/>
        <v/>
      </c>
      <c r="D488" s="7" t="str">
        <f t="shared" si="54"/>
        <v/>
      </c>
      <c r="E488" s="7" t="str">
        <f t="shared" si="54"/>
        <v/>
      </c>
      <c r="F488" s="7" t="str">
        <f t="shared" si="54"/>
        <v/>
      </c>
      <c r="G488" s="7" t="str">
        <f t="shared" si="54"/>
        <v/>
      </c>
      <c r="H488" s="7" t="str">
        <f t="shared" si="54"/>
        <v/>
      </c>
      <c r="I488" s="7" t="str">
        <f t="shared" si="54"/>
        <v/>
      </c>
      <c r="J488" s="7" t="str">
        <f t="shared" si="54"/>
        <v/>
      </c>
      <c r="K488" s="7" t="str">
        <f t="shared" si="54"/>
        <v/>
      </c>
      <c r="L488" s="7" t="str">
        <f t="shared" si="54"/>
        <v/>
      </c>
      <c r="M488" s="7" t="str">
        <f t="shared" si="54"/>
        <v/>
      </c>
      <c r="N488" s="7" t="str">
        <f t="shared" si="54"/>
        <v/>
      </c>
      <c r="O488" s="7" t="str">
        <f t="shared" si="54"/>
        <v/>
      </c>
      <c r="P488" s="6"/>
      <c r="Q488" s="9" t="s">
        <v>14</v>
      </c>
    </row>
    <row r="489" spans="2:17" x14ac:dyDescent="0.3">
      <c r="B489" s="18" t="str">
        <f t="shared" si="54"/>
        <v/>
      </c>
      <c r="C489" s="18" t="str">
        <f t="shared" si="54"/>
        <v/>
      </c>
      <c r="D489" s="18" t="str">
        <f t="shared" si="54"/>
        <v/>
      </c>
      <c r="E489" s="18" t="str">
        <f t="shared" si="54"/>
        <v/>
      </c>
      <c r="F489" s="18" t="str">
        <f t="shared" si="54"/>
        <v/>
      </c>
      <c r="G489" s="18" t="str">
        <f t="shared" si="54"/>
        <v/>
      </c>
      <c r="H489" s="18" t="str">
        <f t="shared" si="54"/>
        <v/>
      </c>
      <c r="I489" s="18" t="str">
        <f t="shared" si="54"/>
        <v/>
      </c>
      <c r="J489" s="18" t="str">
        <f t="shared" si="54"/>
        <v/>
      </c>
      <c r="K489" s="18" t="str">
        <f t="shared" si="54"/>
        <v/>
      </c>
      <c r="L489" s="18" t="str">
        <f t="shared" si="54"/>
        <v/>
      </c>
      <c r="M489" s="18" t="str">
        <f t="shared" si="54"/>
        <v/>
      </c>
      <c r="N489" s="18" t="str">
        <f t="shared" si="54"/>
        <v/>
      </c>
      <c r="O489" s="18" t="str">
        <f t="shared" si="54"/>
        <v/>
      </c>
      <c r="P489" s="6"/>
      <c r="Q489" s="9" t="s">
        <v>19</v>
      </c>
    </row>
    <row r="490" spans="2:17" x14ac:dyDescent="0.3">
      <c r="B490" s="7">
        <f>SUM(B486:B489)</f>
        <v>0</v>
      </c>
      <c r="C490" s="112">
        <f t="shared" ref="C490:M490" si="55">SUM(C486:C489)</f>
        <v>0</v>
      </c>
      <c r="D490" s="112">
        <f t="shared" si="55"/>
        <v>0</v>
      </c>
      <c r="E490" s="112">
        <f t="shared" si="55"/>
        <v>0</v>
      </c>
      <c r="F490" s="112">
        <f t="shared" si="55"/>
        <v>0</v>
      </c>
      <c r="G490" s="112">
        <f t="shared" si="55"/>
        <v>0</v>
      </c>
      <c r="H490" s="112">
        <f t="shared" si="55"/>
        <v>0</v>
      </c>
      <c r="I490" s="112">
        <f t="shared" si="55"/>
        <v>0</v>
      </c>
      <c r="J490" s="112">
        <f t="shared" si="55"/>
        <v>0</v>
      </c>
      <c r="K490" s="112">
        <f t="shared" si="55"/>
        <v>0</v>
      </c>
      <c r="L490" s="112">
        <f t="shared" si="55"/>
        <v>0</v>
      </c>
      <c r="M490" s="112">
        <f t="shared" si="55"/>
        <v>0</v>
      </c>
      <c r="N490" s="112" t="e">
        <f>IF(N487="",N486*4,IF(N488="",(N487+N486)*2,IF(N489="",((N488+N487+N486)/3)*4,SUM(N486:N489))))</f>
        <v>#VALUE!</v>
      </c>
      <c r="O490" s="112" t="e">
        <f>IF(O487="",O486*4,IF(O488="",(O487+O486)*2,IF(O489="",((O488+O487+O486)/3)*4,SUM(O486:O489))))</f>
        <v>#VALUE!</v>
      </c>
      <c r="P490" s="6"/>
      <c r="Q490" s="9" t="s">
        <v>15</v>
      </c>
    </row>
    <row r="491" spans="2:17" s="2" customFormat="1" x14ac:dyDescent="0.3">
      <c r="B491" s="171" t="s">
        <v>867</v>
      </c>
      <c r="C491" s="171"/>
      <c r="D491" s="171"/>
      <c r="E491" s="171"/>
      <c r="F491" s="171"/>
      <c r="G491" s="171"/>
      <c r="H491" s="171"/>
      <c r="I491" s="171"/>
      <c r="J491" s="171"/>
      <c r="K491" s="171"/>
      <c r="L491" s="171"/>
      <c r="M491" s="171"/>
      <c r="N491" s="171"/>
      <c r="O491" s="115"/>
      <c r="P491" s="6"/>
      <c r="Q491" s="9"/>
    </row>
    <row r="492" spans="2:17" s="2" customFormat="1" x14ac:dyDescent="0.3">
      <c r="B492" s="7" t="str">
        <f t="shared" ref="B492:O495" si="56">IFERROR(VLOOKUP($B$491,$130:$216,MATCH($Q492&amp;"/"&amp;B$348,$128:$128,0),FALSE),"")</f>
        <v/>
      </c>
      <c r="C492" s="7" t="str">
        <f t="shared" si="56"/>
        <v/>
      </c>
      <c r="D492" s="7" t="str">
        <f t="shared" si="56"/>
        <v/>
      </c>
      <c r="E492" s="7" t="str">
        <f t="shared" si="56"/>
        <v/>
      </c>
      <c r="F492" s="7" t="str">
        <f t="shared" si="56"/>
        <v/>
      </c>
      <c r="G492" s="7" t="str">
        <f t="shared" si="56"/>
        <v/>
      </c>
      <c r="H492" s="7" t="str">
        <f t="shared" si="56"/>
        <v/>
      </c>
      <c r="I492" s="7" t="str">
        <f t="shared" si="56"/>
        <v/>
      </c>
      <c r="J492" s="7" t="str">
        <f t="shared" si="56"/>
        <v/>
      </c>
      <c r="K492" s="7" t="str">
        <f t="shared" si="56"/>
        <v/>
      </c>
      <c r="L492" s="7" t="str">
        <f t="shared" si="56"/>
        <v/>
      </c>
      <c r="M492" s="7" t="str">
        <f t="shared" si="56"/>
        <v/>
      </c>
      <c r="N492" s="7" t="str">
        <f t="shared" si="56"/>
        <v/>
      </c>
      <c r="O492" s="7" t="str">
        <f t="shared" si="56"/>
        <v/>
      </c>
      <c r="P492" s="6"/>
      <c r="Q492" s="9" t="s">
        <v>12</v>
      </c>
    </row>
    <row r="493" spans="2:17" s="2" customFormat="1" x14ac:dyDescent="0.3">
      <c r="B493" s="7" t="str">
        <f t="shared" si="56"/>
        <v/>
      </c>
      <c r="C493" s="7" t="str">
        <f t="shared" si="56"/>
        <v/>
      </c>
      <c r="D493" s="7" t="str">
        <f t="shared" si="56"/>
        <v/>
      </c>
      <c r="E493" s="7" t="str">
        <f t="shared" si="56"/>
        <v/>
      </c>
      <c r="F493" s="7" t="str">
        <f t="shared" si="56"/>
        <v/>
      </c>
      <c r="G493" s="7" t="str">
        <f t="shared" si="56"/>
        <v/>
      </c>
      <c r="H493" s="7" t="str">
        <f t="shared" si="56"/>
        <v/>
      </c>
      <c r="I493" s="7" t="str">
        <f t="shared" si="56"/>
        <v/>
      </c>
      <c r="J493" s="7" t="str">
        <f t="shared" si="56"/>
        <v/>
      </c>
      <c r="K493" s="7" t="str">
        <f t="shared" si="56"/>
        <v/>
      </c>
      <c r="L493" s="7" t="str">
        <f t="shared" si="56"/>
        <v/>
      </c>
      <c r="M493" s="7" t="str">
        <f t="shared" si="56"/>
        <v/>
      </c>
      <c r="N493" s="7" t="str">
        <f t="shared" si="56"/>
        <v/>
      </c>
      <c r="O493" s="7" t="str">
        <f t="shared" si="56"/>
        <v/>
      </c>
      <c r="P493" s="6"/>
      <c r="Q493" s="9" t="s">
        <v>13</v>
      </c>
    </row>
    <row r="494" spans="2:17" s="2" customFormat="1" x14ac:dyDescent="0.3">
      <c r="B494" s="7" t="str">
        <f t="shared" si="56"/>
        <v/>
      </c>
      <c r="C494" s="7" t="str">
        <f t="shared" si="56"/>
        <v/>
      </c>
      <c r="D494" s="7" t="str">
        <f t="shared" si="56"/>
        <v/>
      </c>
      <c r="E494" s="7" t="str">
        <f t="shared" si="56"/>
        <v/>
      </c>
      <c r="F494" s="7" t="str">
        <f t="shared" si="56"/>
        <v/>
      </c>
      <c r="G494" s="7" t="str">
        <f t="shared" si="56"/>
        <v/>
      </c>
      <c r="H494" s="7" t="str">
        <f t="shared" si="56"/>
        <v/>
      </c>
      <c r="I494" s="7" t="str">
        <f t="shared" si="56"/>
        <v/>
      </c>
      <c r="J494" s="7" t="str">
        <f t="shared" si="56"/>
        <v/>
      </c>
      <c r="K494" s="7" t="str">
        <f t="shared" si="56"/>
        <v/>
      </c>
      <c r="L494" s="7" t="str">
        <f t="shared" si="56"/>
        <v/>
      </c>
      <c r="M494" s="7" t="str">
        <f t="shared" si="56"/>
        <v/>
      </c>
      <c r="N494" s="7" t="str">
        <f t="shared" si="56"/>
        <v/>
      </c>
      <c r="O494" s="7" t="str">
        <f t="shared" si="56"/>
        <v/>
      </c>
      <c r="P494" s="6"/>
      <c r="Q494" s="9" t="s">
        <v>14</v>
      </c>
    </row>
    <row r="495" spans="2:17" s="2" customFormat="1" x14ac:dyDescent="0.3">
      <c r="B495" s="7" t="str">
        <f t="shared" si="56"/>
        <v/>
      </c>
      <c r="C495" s="7" t="str">
        <f t="shared" si="56"/>
        <v/>
      </c>
      <c r="D495" s="7" t="str">
        <f t="shared" si="56"/>
        <v/>
      </c>
      <c r="E495" s="7" t="str">
        <f t="shared" si="56"/>
        <v/>
      </c>
      <c r="F495" s="7" t="str">
        <f t="shared" si="56"/>
        <v/>
      </c>
      <c r="G495" s="7" t="str">
        <f t="shared" si="56"/>
        <v/>
      </c>
      <c r="H495" s="7" t="str">
        <f t="shared" si="56"/>
        <v/>
      </c>
      <c r="I495" s="7" t="str">
        <f t="shared" si="56"/>
        <v/>
      </c>
      <c r="J495" s="7" t="str">
        <f t="shared" si="56"/>
        <v/>
      </c>
      <c r="K495" s="7" t="str">
        <f t="shared" si="56"/>
        <v/>
      </c>
      <c r="L495" s="7" t="str">
        <f t="shared" si="56"/>
        <v/>
      </c>
      <c r="M495" s="7" t="str">
        <f t="shared" si="56"/>
        <v/>
      </c>
      <c r="N495" s="7" t="str">
        <f t="shared" si="56"/>
        <v/>
      </c>
      <c r="O495" s="7" t="str">
        <f t="shared" si="56"/>
        <v/>
      </c>
      <c r="P495" s="6"/>
      <c r="Q495" s="9" t="s">
        <v>19</v>
      </c>
    </row>
    <row r="496" spans="2:17" s="2" customFormat="1" x14ac:dyDescent="0.3">
      <c r="B496" s="16">
        <f>SUM(B492:B495)</f>
        <v>0</v>
      </c>
      <c r="C496" s="16">
        <f t="shared" ref="C496:M496" si="57">SUM(C492:C495)</f>
        <v>0</v>
      </c>
      <c r="D496" s="16">
        <f t="shared" si="57"/>
        <v>0</v>
      </c>
      <c r="E496" s="16">
        <f t="shared" si="57"/>
        <v>0</v>
      </c>
      <c r="F496" s="16">
        <f t="shared" si="57"/>
        <v>0</v>
      </c>
      <c r="G496" s="16">
        <f t="shared" si="57"/>
        <v>0</v>
      </c>
      <c r="H496" s="16">
        <f t="shared" si="57"/>
        <v>0</v>
      </c>
      <c r="I496" s="16">
        <f t="shared" si="57"/>
        <v>0</v>
      </c>
      <c r="J496" s="16">
        <f t="shared" si="57"/>
        <v>0</v>
      </c>
      <c r="K496" s="16">
        <f t="shared" si="57"/>
        <v>0</v>
      </c>
      <c r="L496" s="16">
        <f t="shared" si="57"/>
        <v>0</v>
      </c>
      <c r="M496" s="16">
        <f t="shared" si="57"/>
        <v>0</v>
      </c>
      <c r="N496" s="16" t="e">
        <f>IF(N493="",N492*4,IF(N494="",(N493+N492)*2,IF(N495="",((N494+N493+N492)/3)*4,SUM(N492:N495))))</f>
        <v>#VALUE!</v>
      </c>
      <c r="O496" s="16" t="e">
        <f>IF(O493="",O492*4,IF(O494="",(O493+O492)*2,IF(O495="",((O494+O493+O492)/3)*4,SUM(O492:O495))))</f>
        <v>#VALUE!</v>
      </c>
      <c r="P496" s="6"/>
      <c r="Q496" s="9" t="s">
        <v>15</v>
      </c>
    </row>
    <row r="497" spans="1:17" x14ac:dyDescent="0.3">
      <c r="B497" s="173" t="s">
        <v>21</v>
      </c>
      <c r="C497" s="173"/>
      <c r="D497" s="173"/>
      <c r="E497" s="173"/>
      <c r="F497" s="173"/>
      <c r="G497" s="173"/>
      <c r="H497" s="173"/>
      <c r="I497" s="173"/>
      <c r="J497" s="173"/>
      <c r="K497" s="173"/>
      <c r="L497" s="173"/>
      <c r="M497" s="173"/>
      <c r="N497" s="173"/>
      <c r="O497" s="117"/>
      <c r="P497" s="6"/>
      <c r="Q497" s="9"/>
    </row>
    <row r="498" spans="1:17" x14ac:dyDescent="0.3">
      <c r="B498" s="174" t="s">
        <v>868</v>
      </c>
      <c r="C498" s="174"/>
      <c r="D498" s="174"/>
      <c r="E498" s="174"/>
      <c r="F498" s="174"/>
      <c r="G498" s="174"/>
      <c r="H498" s="174"/>
      <c r="I498" s="174"/>
      <c r="J498" s="174"/>
      <c r="K498" s="174"/>
      <c r="L498" s="174"/>
      <c r="M498" s="174"/>
      <c r="N498" s="174"/>
      <c r="O498" s="118"/>
      <c r="P498" s="6"/>
      <c r="Q498" s="9"/>
    </row>
    <row r="499" spans="1:17" x14ac:dyDescent="0.3">
      <c r="B499" s="7" t="str">
        <f t="shared" ref="B499:O502" si="58">IFERROR(VLOOKUP($B$498,$130:$216,MATCH($Q499&amp;"/"&amp;B$348,$128:$128,0),FALSE),"")</f>
        <v/>
      </c>
      <c r="C499" s="7" t="str">
        <f t="shared" si="58"/>
        <v/>
      </c>
      <c r="D499" s="7" t="str">
        <f t="shared" si="58"/>
        <v/>
      </c>
      <c r="E499" s="7" t="str">
        <f t="shared" si="58"/>
        <v/>
      </c>
      <c r="F499" s="7" t="str">
        <f t="shared" si="58"/>
        <v/>
      </c>
      <c r="G499" s="7" t="str">
        <f t="shared" si="58"/>
        <v/>
      </c>
      <c r="H499" s="7" t="str">
        <f t="shared" si="58"/>
        <v/>
      </c>
      <c r="I499" s="7" t="str">
        <f t="shared" si="58"/>
        <v/>
      </c>
      <c r="J499" s="7" t="str">
        <f t="shared" si="58"/>
        <v/>
      </c>
      <c r="K499" s="7" t="str">
        <f t="shared" si="58"/>
        <v/>
      </c>
      <c r="L499" s="7" t="str">
        <f t="shared" si="58"/>
        <v/>
      </c>
      <c r="M499" s="7" t="str">
        <f t="shared" si="58"/>
        <v/>
      </c>
      <c r="N499" s="7" t="str">
        <f t="shared" si="58"/>
        <v/>
      </c>
      <c r="O499" s="7" t="str">
        <f t="shared" si="58"/>
        <v/>
      </c>
      <c r="P499" s="6"/>
      <c r="Q499" s="9" t="s">
        <v>12</v>
      </c>
    </row>
    <row r="500" spans="1:17" x14ac:dyDescent="0.3">
      <c r="B500" s="7" t="str">
        <f t="shared" si="58"/>
        <v/>
      </c>
      <c r="C500" s="7" t="str">
        <f t="shared" si="58"/>
        <v/>
      </c>
      <c r="D500" s="7" t="str">
        <f t="shared" si="58"/>
        <v/>
      </c>
      <c r="E500" s="7" t="str">
        <f t="shared" si="58"/>
        <v/>
      </c>
      <c r="F500" s="7" t="str">
        <f t="shared" si="58"/>
        <v/>
      </c>
      <c r="G500" s="7" t="str">
        <f t="shared" si="58"/>
        <v/>
      </c>
      <c r="H500" s="7" t="str">
        <f t="shared" si="58"/>
        <v/>
      </c>
      <c r="I500" s="7" t="str">
        <f t="shared" si="58"/>
        <v/>
      </c>
      <c r="J500" s="7" t="str">
        <f t="shared" si="58"/>
        <v/>
      </c>
      <c r="K500" s="7" t="str">
        <f t="shared" si="58"/>
        <v/>
      </c>
      <c r="L500" s="7" t="str">
        <f t="shared" si="58"/>
        <v/>
      </c>
      <c r="M500" s="7" t="str">
        <f t="shared" si="58"/>
        <v/>
      </c>
      <c r="N500" s="7" t="str">
        <f t="shared" si="58"/>
        <v/>
      </c>
      <c r="O500" s="7" t="str">
        <f t="shared" si="58"/>
        <v/>
      </c>
      <c r="P500" s="6"/>
      <c r="Q500" s="9" t="s">
        <v>13</v>
      </c>
    </row>
    <row r="501" spans="1:17" x14ac:dyDescent="0.3">
      <c r="B501" s="7" t="str">
        <f t="shared" si="58"/>
        <v/>
      </c>
      <c r="C501" s="7" t="str">
        <f t="shared" si="58"/>
        <v/>
      </c>
      <c r="D501" s="7" t="str">
        <f t="shared" si="58"/>
        <v/>
      </c>
      <c r="E501" s="7" t="str">
        <f t="shared" si="58"/>
        <v/>
      </c>
      <c r="F501" s="7" t="str">
        <f t="shared" si="58"/>
        <v/>
      </c>
      <c r="G501" s="7" t="str">
        <f t="shared" si="58"/>
        <v/>
      </c>
      <c r="H501" s="7" t="str">
        <f t="shared" si="58"/>
        <v/>
      </c>
      <c r="I501" s="7" t="str">
        <f t="shared" si="58"/>
        <v/>
      </c>
      <c r="J501" s="7" t="str">
        <f t="shared" si="58"/>
        <v/>
      </c>
      <c r="K501" s="7" t="str">
        <f t="shared" si="58"/>
        <v/>
      </c>
      <c r="L501" s="7" t="str">
        <f t="shared" si="58"/>
        <v/>
      </c>
      <c r="M501" s="7" t="str">
        <f t="shared" si="58"/>
        <v/>
      </c>
      <c r="N501" s="7" t="str">
        <f t="shared" si="58"/>
        <v/>
      </c>
      <c r="O501" s="7" t="str">
        <f t="shared" si="58"/>
        <v/>
      </c>
      <c r="P501" s="6"/>
      <c r="Q501" s="9" t="s">
        <v>14</v>
      </c>
    </row>
    <row r="502" spans="1:17" x14ac:dyDescent="0.3">
      <c r="B502" s="18" t="str">
        <f t="shared" si="58"/>
        <v/>
      </c>
      <c r="C502" s="18" t="str">
        <f t="shared" si="58"/>
        <v/>
      </c>
      <c r="D502" s="18" t="str">
        <f t="shared" si="58"/>
        <v/>
      </c>
      <c r="E502" s="18" t="str">
        <f t="shared" si="58"/>
        <v/>
      </c>
      <c r="F502" s="18" t="str">
        <f t="shared" si="58"/>
        <v/>
      </c>
      <c r="G502" s="18" t="str">
        <f t="shared" si="58"/>
        <v/>
      </c>
      <c r="H502" s="18" t="str">
        <f t="shared" si="58"/>
        <v/>
      </c>
      <c r="I502" s="18" t="str">
        <f t="shared" si="58"/>
        <v/>
      </c>
      <c r="J502" s="18" t="str">
        <f t="shared" si="58"/>
        <v/>
      </c>
      <c r="K502" s="18" t="str">
        <f t="shared" si="58"/>
        <v/>
      </c>
      <c r="L502" s="18" t="str">
        <f t="shared" si="58"/>
        <v/>
      </c>
      <c r="M502" s="18" t="str">
        <f t="shared" si="58"/>
        <v/>
      </c>
      <c r="N502" s="18" t="str">
        <f t="shared" si="58"/>
        <v/>
      </c>
      <c r="O502" s="18" t="str">
        <f t="shared" si="58"/>
        <v/>
      </c>
      <c r="P502" s="6"/>
      <c r="Q502" s="9" t="s">
        <v>19</v>
      </c>
    </row>
    <row r="503" spans="1:17" x14ac:dyDescent="0.3">
      <c r="B503" s="18">
        <f>SUM(B499:B502)</f>
        <v>0</v>
      </c>
      <c r="C503" s="18">
        <f t="shared" ref="C503:M503" si="59">SUM(C499:C502)</f>
        <v>0</v>
      </c>
      <c r="D503" s="18">
        <f t="shared" si="59"/>
        <v>0</v>
      </c>
      <c r="E503" s="18">
        <f t="shared" si="59"/>
        <v>0</v>
      </c>
      <c r="F503" s="18">
        <f t="shared" si="59"/>
        <v>0</v>
      </c>
      <c r="G503" s="18">
        <f t="shared" si="59"/>
        <v>0</v>
      </c>
      <c r="H503" s="18">
        <f t="shared" si="59"/>
        <v>0</v>
      </c>
      <c r="I503" s="18">
        <f t="shared" si="59"/>
        <v>0</v>
      </c>
      <c r="J503" s="18">
        <f t="shared" si="59"/>
        <v>0</v>
      </c>
      <c r="K503" s="18">
        <f t="shared" si="59"/>
        <v>0</v>
      </c>
      <c r="L503" s="18">
        <f t="shared" si="59"/>
        <v>0</v>
      </c>
      <c r="M503" s="18">
        <f t="shared" si="59"/>
        <v>0</v>
      </c>
      <c r="N503" s="18" t="e">
        <f>IF(N500="",N499*4,IF(N501="",(N500+N499)*2,IF(N502="",((N501+N500+N499)/3)*4,SUM(N499:N502))))</f>
        <v>#VALUE!</v>
      </c>
      <c r="O503" s="18" t="e">
        <f>IF(O500="",O499*4,IF(O501="",(O500+O499)*2,IF(O502="",((O501+O500+O499)/3)*4,SUM(O499:O502))))</f>
        <v>#VALUE!</v>
      </c>
      <c r="P503" s="6"/>
      <c r="Q503" s="9" t="s">
        <v>15</v>
      </c>
    </row>
    <row r="504" spans="1:17" x14ac:dyDescent="0.3">
      <c r="B504" s="21" t="e">
        <f>B503/B$465</f>
        <v>#DIV/0!</v>
      </c>
      <c r="C504" s="22" t="e">
        <f>C503/C$465</f>
        <v>#DIV/0!</v>
      </c>
      <c r="D504" s="22" t="e">
        <f t="shared" ref="D504:O504" si="60">D503/D$465</f>
        <v>#DIV/0!</v>
      </c>
      <c r="E504" s="22" t="e">
        <f t="shared" si="60"/>
        <v>#DIV/0!</v>
      </c>
      <c r="F504" s="22" t="e">
        <f t="shared" si="60"/>
        <v>#DIV/0!</v>
      </c>
      <c r="G504" s="22" t="e">
        <f t="shared" si="60"/>
        <v>#DIV/0!</v>
      </c>
      <c r="H504" s="22" t="e">
        <f t="shared" si="60"/>
        <v>#DIV/0!</v>
      </c>
      <c r="I504" s="22" t="e">
        <f t="shared" si="60"/>
        <v>#DIV/0!</v>
      </c>
      <c r="J504" s="22" t="e">
        <f t="shared" si="60"/>
        <v>#DIV/0!</v>
      </c>
      <c r="K504" s="22" t="e">
        <f t="shared" si="60"/>
        <v>#DIV/0!</v>
      </c>
      <c r="L504" s="22" t="e">
        <f t="shared" si="60"/>
        <v>#DIV/0!</v>
      </c>
      <c r="M504" s="22" t="e">
        <f t="shared" si="60"/>
        <v>#DIV/0!</v>
      </c>
      <c r="N504" s="23" t="e">
        <f t="shared" si="60"/>
        <v>#VALUE!</v>
      </c>
      <c r="O504" s="23" t="e">
        <f t="shared" si="60"/>
        <v>#VALUE!</v>
      </c>
      <c r="P504" s="6"/>
      <c r="Q504" s="11" t="s">
        <v>1747</v>
      </c>
    </row>
    <row r="505" spans="1:17" s="87" customFormat="1" x14ac:dyDescent="0.3">
      <c r="A505" s="86"/>
      <c r="B505" s="19"/>
      <c r="C505" s="10" t="e">
        <f t="shared" ref="C505:M505" si="61">C503/B503-1</f>
        <v>#DIV/0!</v>
      </c>
      <c r="D505" s="10" t="e">
        <f t="shared" si="61"/>
        <v>#DIV/0!</v>
      </c>
      <c r="E505" s="10" t="e">
        <f t="shared" si="61"/>
        <v>#DIV/0!</v>
      </c>
      <c r="F505" s="10" t="e">
        <f t="shared" si="61"/>
        <v>#DIV/0!</v>
      </c>
      <c r="G505" s="10" t="e">
        <f t="shared" si="61"/>
        <v>#DIV/0!</v>
      </c>
      <c r="H505" s="10" t="e">
        <f t="shared" si="61"/>
        <v>#DIV/0!</v>
      </c>
      <c r="I505" s="10" t="e">
        <f t="shared" si="61"/>
        <v>#DIV/0!</v>
      </c>
      <c r="J505" s="10" t="e">
        <f t="shared" si="61"/>
        <v>#DIV/0!</v>
      </c>
      <c r="K505" s="10" t="e">
        <f t="shared" si="61"/>
        <v>#DIV/0!</v>
      </c>
      <c r="L505" s="10" t="e">
        <f t="shared" si="61"/>
        <v>#DIV/0!</v>
      </c>
      <c r="M505" s="10" t="e">
        <f t="shared" si="61"/>
        <v>#DIV/0!</v>
      </c>
      <c r="N505" s="10" t="e">
        <f>N503/M503-1</f>
        <v>#VALUE!</v>
      </c>
      <c r="O505" s="10" t="e">
        <f>O503/N503-1</f>
        <v>#VALUE!</v>
      </c>
      <c r="P505" s="17"/>
      <c r="Q505" s="14" t="s">
        <v>20</v>
      </c>
    </row>
    <row r="506" spans="1:17" x14ac:dyDescent="0.3">
      <c r="B506" s="176" t="s">
        <v>22</v>
      </c>
      <c r="C506" s="176"/>
      <c r="D506" s="176"/>
      <c r="E506" s="176"/>
      <c r="F506" s="176"/>
      <c r="G506" s="176"/>
      <c r="H506" s="176"/>
      <c r="I506" s="176"/>
      <c r="J506" s="176"/>
      <c r="K506" s="176"/>
      <c r="L506" s="176"/>
      <c r="M506" s="176"/>
      <c r="N506" s="176"/>
      <c r="O506" s="120"/>
      <c r="P506" s="6"/>
      <c r="Q506" s="9"/>
    </row>
    <row r="507" spans="1:17" x14ac:dyDescent="0.3">
      <c r="B507" s="16" t="str">
        <f t="shared" ref="B507:O511" si="62">IFERROR(B461-B499,"")</f>
        <v/>
      </c>
      <c r="C507" s="16" t="str">
        <f t="shared" si="62"/>
        <v/>
      </c>
      <c r="D507" s="16" t="str">
        <f t="shared" si="62"/>
        <v/>
      </c>
      <c r="E507" s="16" t="str">
        <f t="shared" si="62"/>
        <v/>
      </c>
      <c r="F507" s="16" t="str">
        <f t="shared" si="62"/>
        <v/>
      </c>
      <c r="G507" s="16" t="str">
        <f t="shared" si="62"/>
        <v/>
      </c>
      <c r="H507" s="16" t="str">
        <f t="shared" si="62"/>
        <v/>
      </c>
      <c r="I507" s="16" t="str">
        <f t="shared" si="62"/>
        <v/>
      </c>
      <c r="J507" s="16" t="str">
        <f t="shared" si="62"/>
        <v/>
      </c>
      <c r="K507" s="16" t="str">
        <f t="shared" si="62"/>
        <v/>
      </c>
      <c r="L507" s="16" t="str">
        <f t="shared" si="62"/>
        <v/>
      </c>
      <c r="M507" s="16" t="str">
        <f t="shared" si="62"/>
        <v/>
      </c>
      <c r="N507" s="16" t="str">
        <f t="shared" si="62"/>
        <v/>
      </c>
      <c r="O507" s="16" t="str">
        <f t="shared" si="62"/>
        <v/>
      </c>
      <c r="P507" s="6"/>
      <c r="Q507" s="9" t="s">
        <v>12</v>
      </c>
    </row>
    <row r="508" spans="1:17" x14ac:dyDescent="0.3">
      <c r="B508" s="7" t="str">
        <f t="shared" si="62"/>
        <v/>
      </c>
      <c r="C508" s="7" t="str">
        <f t="shared" si="62"/>
        <v/>
      </c>
      <c r="D508" s="7" t="str">
        <f t="shared" si="62"/>
        <v/>
      </c>
      <c r="E508" s="7" t="str">
        <f t="shared" si="62"/>
        <v/>
      </c>
      <c r="F508" s="7" t="str">
        <f t="shared" si="62"/>
        <v/>
      </c>
      <c r="G508" s="7" t="str">
        <f t="shared" si="62"/>
        <v/>
      </c>
      <c r="H508" s="7" t="str">
        <f t="shared" si="62"/>
        <v/>
      </c>
      <c r="I508" s="7" t="str">
        <f t="shared" si="62"/>
        <v/>
      </c>
      <c r="J508" s="7" t="str">
        <f t="shared" si="62"/>
        <v/>
      </c>
      <c r="K508" s="7" t="str">
        <f t="shared" si="62"/>
        <v/>
      </c>
      <c r="L508" s="7" t="str">
        <f t="shared" si="62"/>
        <v/>
      </c>
      <c r="M508" s="7" t="str">
        <f t="shared" si="62"/>
        <v/>
      </c>
      <c r="N508" s="7" t="str">
        <f t="shared" si="62"/>
        <v/>
      </c>
      <c r="O508" s="7" t="str">
        <f t="shared" si="62"/>
        <v/>
      </c>
      <c r="P508" s="6"/>
      <c r="Q508" s="9" t="s">
        <v>13</v>
      </c>
    </row>
    <row r="509" spans="1:17" x14ac:dyDescent="0.3">
      <c r="B509" s="7" t="str">
        <f t="shared" si="62"/>
        <v/>
      </c>
      <c r="C509" s="7" t="str">
        <f t="shared" si="62"/>
        <v/>
      </c>
      <c r="D509" s="7" t="str">
        <f t="shared" si="62"/>
        <v/>
      </c>
      <c r="E509" s="7" t="str">
        <f t="shared" si="62"/>
        <v/>
      </c>
      <c r="F509" s="7" t="str">
        <f t="shared" si="62"/>
        <v/>
      </c>
      <c r="G509" s="7" t="str">
        <f t="shared" si="62"/>
        <v/>
      </c>
      <c r="H509" s="7" t="str">
        <f t="shared" si="62"/>
        <v/>
      </c>
      <c r="I509" s="7" t="str">
        <f t="shared" si="62"/>
        <v/>
      </c>
      <c r="J509" s="7" t="str">
        <f t="shared" si="62"/>
        <v/>
      </c>
      <c r="K509" s="7" t="str">
        <f t="shared" si="62"/>
        <v/>
      </c>
      <c r="L509" s="7" t="str">
        <f t="shared" si="62"/>
        <v/>
      </c>
      <c r="M509" s="7" t="str">
        <f t="shared" si="62"/>
        <v/>
      </c>
      <c r="N509" s="7" t="str">
        <f t="shared" si="62"/>
        <v/>
      </c>
      <c r="O509" s="7" t="str">
        <f t="shared" si="62"/>
        <v/>
      </c>
      <c r="P509" s="6"/>
      <c r="Q509" s="9" t="s">
        <v>14</v>
      </c>
    </row>
    <row r="510" spans="1:17" x14ac:dyDescent="0.3">
      <c r="B510" s="18" t="str">
        <f t="shared" si="62"/>
        <v/>
      </c>
      <c r="C510" s="18" t="str">
        <f t="shared" si="62"/>
        <v/>
      </c>
      <c r="D510" s="18" t="str">
        <f t="shared" si="62"/>
        <v/>
      </c>
      <c r="E510" s="18" t="str">
        <f t="shared" si="62"/>
        <v/>
      </c>
      <c r="F510" s="18" t="str">
        <f t="shared" si="62"/>
        <v/>
      </c>
      <c r="G510" s="18" t="str">
        <f t="shared" si="62"/>
        <v/>
      </c>
      <c r="H510" s="18" t="str">
        <f t="shared" si="62"/>
        <v/>
      </c>
      <c r="I510" s="18" t="str">
        <f t="shared" si="62"/>
        <v/>
      </c>
      <c r="J510" s="18" t="str">
        <f t="shared" si="62"/>
        <v/>
      </c>
      <c r="K510" s="18" t="str">
        <f t="shared" si="62"/>
        <v/>
      </c>
      <c r="L510" s="18" t="str">
        <f t="shared" si="62"/>
        <v/>
      </c>
      <c r="M510" s="18" t="str">
        <f t="shared" si="62"/>
        <v/>
      </c>
      <c r="N510" s="18" t="str">
        <f t="shared" si="62"/>
        <v/>
      </c>
      <c r="O510" s="18" t="str">
        <f t="shared" si="62"/>
        <v/>
      </c>
      <c r="P510" s="6"/>
      <c r="Q510" s="9" t="s">
        <v>19</v>
      </c>
    </row>
    <row r="511" spans="1:17" x14ac:dyDescent="0.3">
      <c r="B511" s="16">
        <f t="shared" si="62"/>
        <v>0</v>
      </c>
      <c r="C511" s="16">
        <f t="shared" si="62"/>
        <v>0</v>
      </c>
      <c r="D511" s="16">
        <f t="shared" si="62"/>
        <v>0</v>
      </c>
      <c r="E511" s="16">
        <f t="shared" si="62"/>
        <v>0</v>
      </c>
      <c r="F511" s="16">
        <f t="shared" si="62"/>
        <v>0</v>
      </c>
      <c r="G511" s="16">
        <f t="shared" si="62"/>
        <v>0</v>
      </c>
      <c r="H511" s="16">
        <f t="shared" si="62"/>
        <v>0</v>
      </c>
      <c r="I511" s="16">
        <f t="shared" si="62"/>
        <v>0</v>
      </c>
      <c r="J511" s="16">
        <f t="shared" si="62"/>
        <v>0</v>
      </c>
      <c r="K511" s="16">
        <f t="shared" si="62"/>
        <v>0</v>
      </c>
      <c r="L511" s="16">
        <f t="shared" si="62"/>
        <v>0</v>
      </c>
      <c r="M511" s="16">
        <f t="shared" si="62"/>
        <v>0</v>
      </c>
      <c r="N511" s="16" t="str">
        <f t="shared" si="62"/>
        <v/>
      </c>
      <c r="O511" s="16" t="str">
        <f t="shared" si="62"/>
        <v/>
      </c>
      <c r="P511" s="6"/>
      <c r="Q511" s="9" t="s">
        <v>15</v>
      </c>
    </row>
    <row r="512" spans="1:17" x14ac:dyDescent="0.3">
      <c r="B512" s="10" t="e">
        <f t="shared" ref="B512:O512" si="63">B511/B$465</f>
        <v>#DIV/0!</v>
      </c>
      <c r="C512" s="10" t="e">
        <f t="shared" si="63"/>
        <v>#DIV/0!</v>
      </c>
      <c r="D512" s="10" t="e">
        <f t="shared" si="63"/>
        <v>#DIV/0!</v>
      </c>
      <c r="E512" s="10" t="e">
        <f t="shared" si="63"/>
        <v>#DIV/0!</v>
      </c>
      <c r="F512" s="10" t="e">
        <f t="shared" si="63"/>
        <v>#DIV/0!</v>
      </c>
      <c r="G512" s="10" t="e">
        <f t="shared" si="63"/>
        <v>#DIV/0!</v>
      </c>
      <c r="H512" s="10" t="e">
        <f t="shared" si="63"/>
        <v>#DIV/0!</v>
      </c>
      <c r="I512" s="10" t="e">
        <f t="shared" si="63"/>
        <v>#DIV/0!</v>
      </c>
      <c r="J512" s="10" t="e">
        <f t="shared" si="63"/>
        <v>#DIV/0!</v>
      </c>
      <c r="K512" s="10" t="e">
        <f t="shared" si="63"/>
        <v>#DIV/0!</v>
      </c>
      <c r="L512" s="10" t="e">
        <f t="shared" si="63"/>
        <v>#DIV/0!</v>
      </c>
      <c r="M512" s="10" t="e">
        <f t="shared" si="63"/>
        <v>#DIV/0!</v>
      </c>
      <c r="N512" s="10" t="e">
        <f t="shared" si="63"/>
        <v>#VALUE!</v>
      </c>
      <c r="O512" s="10" t="e">
        <f t="shared" si="63"/>
        <v>#VALUE!</v>
      </c>
      <c r="P512" s="6"/>
      <c r="Q512" s="24" t="s">
        <v>23</v>
      </c>
    </row>
    <row r="513" spans="1:17" s="87" customFormat="1" x14ac:dyDescent="0.3">
      <c r="A513" s="86"/>
      <c r="B513" s="19"/>
      <c r="C513" s="10" t="e">
        <f t="shared" ref="C513:M513" si="64">C511/B511-1</f>
        <v>#DIV/0!</v>
      </c>
      <c r="D513" s="10" t="e">
        <f t="shared" si="64"/>
        <v>#DIV/0!</v>
      </c>
      <c r="E513" s="10" t="e">
        <f t="shared" si="64"/>
        <v>#DIV/0!</v>
      </c>
      <c r="F513" s="10" t="e">
        <f t="shared" si="64"/>
        <v>#DIV/0!</v>
      </c>
      <c r="G513" s="10" t="e">
        <f t="shared" si="64"/>
        <v>#DIV/0!</v>
      </c>
      <c r="H513" s="10" t="e">
        <f t="shared" si="64"/>
        <v>#DIV/0!</v>
      </c>
      <c r="I513" s="10" t="e">
        <f t="shared" si="64"/>
        <v>#DIV/0!</v>
      </c>
      <c r="J513" s="10" t="e">
        <f t="shared" si="64"/>
        <v>#DIV/0!</v>
      </c>
      <c r="K513" s="10" t="e">
        <f t="shared" si="64"/>
        <v>#DIV/0!</v>
      </c>
      <c r="L513" s="10" t="e">
        <f t="shared" si="64"/>
        <v>#DIV/0!</v>
      </c>
      <c r="M513" s="10" t="e">
        <f t="shared" si="64"/>
        <v>#DIV/0!</v>
      </c>
      <c r="N513" s="10" t="e">
        <f>N511/M511-1</f>
        <v>#VALUE!</v>
      </c>
      <c r="O513" s="10" t="e">
        <f>O511/N511-1</f>
        <v>#VALUE!</v>
      </c>
      <c r="P513" s="17"/>
      <c r="Q513" s="14" t="s">
        <v>20</v>
      </c>
    </row>
    <row r="514" spans="1:17" x14ac:dyDescent="0.3">
      <c r="B514" s="173" t="s">
        <v>24</v>
      </c>
      <c r="C514" s="173"/>
      <c r="D514" s="173"/>
      <c r="E514" s="173"/>
      <c r="F514" s="173"/>
      <c r="G514" s="173"/>
      <c r="H514" s="173"/>
      <c r="I514" s="173"/>
      <c r="J514" s="173"/>
      <c r="K514" s="173"/>
      <c r="L514" s="173"/>
      <c r="M514" s="173"/>
      <c r="N514" s="173"/>
      <c r="O514" s="117"/>
      <c r="P514" s="6"/>
      <c r="Q514" s="3"/>
    </row>
    <row r="515" spans="1:17" x14ac:dyDescent="0.3">
      <c r="B515" s="174" t="s">
        <v>870</v>
      </c>
      <c r="C515" s="174"/>
      <c r="D515" s="174"/>
      <c r="E515" s="174"/>
      <c r="F515" s="174"/>
      <c r="G515" s="174"/>
      <c r="H515" s="174"/>
      <c r="I515" s="174"/>
      <c r="J515" s="174"/>
      <c r="K515" s="174"/>
      <c r="L515" s="174"/>
      <c r="M515" s="174"/>
      <c r="N515" s="174"/>
      <c r="O515" s="118"/>
      <c r="P515" s="6"/>
      <c r="Q515" s="3"/>
    </row>
    <row r="516" spans="1:17" x14ac:dyDescent="0.3">
      <c r="B516" s="16" t="str">
        <f t="shared" ref="B516:O519" si="65">IFERROR(VLOOKUP($B$515,$130:$216,MATCH($Q516&amp;"/"&amp;B$348,$128:$128,0),FALSE),"")</f>
        <v/>
      </c>
      <c r="C516" s="16" t="str">
        <f t="shared" si="65"/>
        <v/>
      </c>
      <c r="D516" s="16" t="str">
        <f t="shared" si="65"/>
        <v/>
      </c>
      <c r="E516" s="16" t="str">
        <f t="shared" si="65"/>
        <v/>
      </c>
      <c r="F516" s="16" t="str">
        <f t="shared" si="65"/>
        <v/>
      </c>
      <c r="G516" s="16" t="str">
        <f t="shared" si="65"/>
        <v/>
      </c>
      <c r="H516" s="16" t="str">
        <f t="shared" si="65"/>
        <v/>
      </c>
      <c r="I516" s="16" t="str">
        <f t="shared" si="65"/>
        <v/>
      </c>
      <c r="J516" s="16" t="str">
        <f t="shared" si="65"/>
        <v/>
      </c>
      <c r="K516" s="16" t="str">
        <f t="shared" si="65"/>
        <v/>
      </c>
      <c r="L516" s="16" t="str">
        <f t="shared" si="65"/>
        <v/>
      </c>
      <c r="M516" s="16" t="str">
        <f t="shared" si="65"/>
        <v/>
      </c>
      <c r="N516" s="16" t="str">
        <f t="shared" si="65"/>
        <v/>
      </c>
      <c r="O516" s="16" t="str">
        <f t="shared" si="65"/>
        <v/>
      </c>
      <c r="P516" s="6"/>
      <c r="Q516" s="9" t="s">
        <v>12</v>
      </c>
    </row>
    <row r="517" spans="1:17" x14ac:dyDescent="0.3">
      <c r="B517" s="7" t="str">
        <f t="shared" si="65"/>
        <v/>
      </c>
      <c r="C517" s="7" t="str">
        <f t="shared" si="65"/>
        <v/>
      </c>
      <c r="D517" s="7" t="str">
        <f t="shared" si="65"/>
        <v/>
      </c>
      <c r="E517" s="7" t="str">
        <f t="shared" si="65"/>
        <v/>
      </c>
      <c r="F517" s="7" t="str">
        <f t="shared" si="65"/>
        <v/>
      </c>
      <c r="G517" s="7" t="str">
        <f t="shared" si="65"/>
        <v/>
      </c>
      <c r="H517" s="7" t="str">
        <f t="shared" si="65"/>
        <v/>
      </c>
      <c r="I517" s="7" t="str">
        <f t="shared" si="65"/>
        <v/>
      </c>
      <c r="J517" s="7" t="str">
        <f t="shared" si="65"/>
        <v/>
      </c>
      <c r="K517" s="7" t="str">
        <f t="shared" si="65"/>
        <v/>
      </c>
      <c r="L517" s="7" t="str">
        <f t="shared" si="65"/>
        <v/>
      </c>
      <c r="M517" s="7" t="str">
        <f t="shared" si="65"/>
        <v/>
      </c>
      <c r="N517" s="7" t="str">
        <f t="shared" si="65"/>
        <v/>
      </c>
      <c r="O517" s="7" t="str">
        <f t="shared" si="65"/>
        <v/>
      </c>
      <c r="P517" s="6"/>
      <c r="Q517" s="9" t="s">
        <v>13</v>
      </c>
    </row>
    <row r="518" spans="1:17" x14ac:dyDescent="0.3">
      <c r="B518" s="7" t="str">
        <f t="shared" si="65"/>
        <v/>
      </c>
      <c r="C518" s="7" t="str">
        <f t="shared" si="65"/>
        <v/>
      </c>
      <c r="D518" s="7" t="str">
        <f t="shared" si="65"/>
        <v/>
      </c>
      <c r="E518" s="7" t="str">
        <f t="shared" si="65"/>
        <v/>
      </c>
      <c r="F518" s="7" t="str">
        <f t="shared" si="65"/>
        <v/>
      </c>
      <c r="G518" s="7" t="str">
        <f t="shared" si="65"/>
        <v/>
      </c>
      <c r="H518" s="7" t="str">
        <f t="shared" si="65"/>
        <v/>
      </c>
      <c r="I518" s="7" t="str">
        <f t="shared" si="65"/>
        <v/>
      </c>
      <c r="J518" s="7" t="str">
        <f t="shared" si="65"/>
        <v/>
      </c>
      <c r="K518" s="7" t="str">
        <f t="shared" si="65"/>
        <v/>
      </c>
      <c r="L518" s="7" t="str">
        <f t="shared" si="65"/>
        <v/>
      </c>
      <c r="M518" s="7" t="str">
        <f t="shared" si="65"/>
        <v/>
      </c>
      <c r="N518" s="7" t="str">
        <f t="shared" si="65"/>
        <v/>
      </c>
      <c r="O518" s="7" t="str">
        <f t="shared" si="65"/>
        <v/>
      </c>
      <c r="P518" s="6"/>
      <c r="Q518" s="9" t="s">
        <v>14</v>
      </c>
    </row>
    <row r="519" spans="1:17" x14ac:dyDescent="0.3">
      <c r="B519" s="18" t="str">
        <f t="shared" si="65"/>
        <v/>
      </c>
      <c r="C519" s="18" t="str">
        <f t="shared" si="65"/>
        <v/>
      </c>
      <c r="D519" s="18" t="str">
        <f t="shared" si="65"/>
        <v/>
      </c>
      <c r="E519" s="18" t="str">
        <f t="shared" si="65"/>
        <v/>
      </c>
      <c r="F519" s="18" t="str">
        <f t="shared" si="65"/>
        <v/>
      </c>
      <c r="G519" s="18" t="str">
        <f t="shared" si="65"/>
        <v/>
      </c>
      <c r="H519" s="18" t="str">
        <f t="shared" si="65"/>
        <v/>
      </c>
      <c r="I519" s="18" t="str">
        <f t="shared" si="65"/>
        <v/>
      </c>
      <c r="J519" s="18" t="str">
        <f t="shared" si="65"/>
        <v/>
      </c>
      <c r="K519" s="18" t="str">
        <f t="shared" si="65"/>
        <v/>
      </c>
      <c r="L519" s="18" t="str">
        <f t="shared" si="65"/>
        <v/>
      </c>
      <c r="M519" s="18" t="str">
        <f t="shared" si="65"/>
        <v/>
      </c>
      <c r="N519" s="18" t="str">
        <f t="shared" si="65"/>
        <v/>
      </c>
      <c r="O519" s="18" t="str">
        <f t="shared" si="65"/>
        <v/>
      </c>
      <c r="P519" s="6"/>
      <c r="Q519" s="9" t="s">
        <v>19</v>
      </c>
    </row>
    <row r="520" spans="1:17" x14ac:dyDescent="0.3">
      <c r="B520" s="18">
        <f>SUM(B516:B519)</f>
        <v>0</v>
      </c>
      <c r="C520" s="18">
        <f t="shared" ref="C520:M520" si="66">SUM(C516:C519)</f>
        <v>0</v>
      </c>
      <c r="D520" s="18">
        <f t="shared" si="66"/>
        <v>0</v>
      </c>
      <c r="E520" s="18">
        <f t="shared" si="66"/>
        <v>0</v>
      </c>
      <c r="F520" s="18">
        <f t="shared" si="66"/>
        <v>0</v>
      </c>
      <c r="G520" s="18">
        <f t="shared" si="66"/>
        <v>0</v>
      </c>
      <c r="H520" s="18">
        <f t="shared" si="66"/>
        <v>0</v>
      </c>
      <c r="I520" s="18">
        <f t="shared" si="66"/>
        <v>0</v>
      </c>
      <c r="J520" s="18">
        <f t="shared" si="66"/>
        <v>0</v>
      </c>
      <c r="K520" s="18">
        <f t="shared" si="66"/>
        <v>0</v>
      </c>
      <c r="L520" s="18">
        <f t="shared" si="66"/>
        <v>0</v>
      </c>
      <c r="M520" s="18">
        <f t="shared" si="66"/>
        <v>0</v>
      </c>
      <c r="N520" s="18" t="e">
        <f>IF(N517="",N516*4,IF(N518="",(N517+N516)*2,IF(N519="",((N518+N517+N516)/3)*4,SUM(N516:N519))))</f>
        <v>#VALUE!</v>
      </c>
      <c r="O520" s="18" t="e">
        <f>IF(O517="",O516*4,IF(O518="",(O517+O516)*2,IF(O519="",((O518+O517+O516)/3)*4,SUM(O516:O519))))</f>
        <v>#VALUE!</v>
      </c>
      <c r="P520" s="6"/>
      <c r="Q520" s="9" t="s">
        <v>15</v>
      </c>
    </row>
    <row r="521" spans="1:17" x14ac:dyDescent="0.3">
      <c r="B521" s="10" t="e">
        <f t="shared" ref="B521:M521" si="67">+B520/(B$465+B$472)</f>
        <v>#DIV/0!</v>
      </c>
      <c r="C521" s="10" t="e">
        <f t="shared" si="67"/>
        <v>#DIV/0!</v>
      </c>
      <c r="D521" s="10" t="e">
        <f t="shared" si="67"/>
        <v>#DIV/0!</v>
      </c>
      <c r="E521" s="10" t="e">
        <f t="shared" si="67"/>
        <v>#DIV/0!</v>
      </c>
      <c r="F521" s="10" t="e">
        <f t="shared" si="67"/>
        <v>#DIV/0!</v>
      </c>
      <c r="G521" s="10" t="e">
        <f t="shared" si="67"/>
        <v>#DIV/0!</v>
      </c>
      <c r="H521" s="10" t="e">
        <f t="shared" si="67"/>
        <v>#DIV/0!</v>
      </c>
      <c r="I521" s="10" t="e">
        <f t="shared" si="67"/>
        <v>#DIV/0!</v>
      </c>
      <c r="J521" s="10" t="e">
        <f t="shared" si="67"/>
        <v>#DIV/0!</v>
      </c>
      <c r="K521" s="10" t="e">
        <f t="shared" si="67"/>
        <v>#DIV/0!</v>
      </c>
      <c r="L521" s="10" t="e">
        <f t="shared" si="67"/>
        <v>#DIV/0!</v>
      </c>
      <c r="M521" s="10" t="e">
        <f t="shared" si="67"/>
        <v>#DIV/0!</v>
      </c>
      <c r="N521" s="10" t="e">
        <f>+N520/(N$465+N$472)</f>
        <v>#VALUE!</v>
      </c>
      <c r="O521" s="10" t="e">
        <f>+O520/(O$465+O$472)</f>
        <v>#VALUE!</v>
      </c>
      <c r="P521" s="6"/>
      <c r="Q521" s="11" t="s">
        <v>1747</v>
      </c>
    </row>
    <row r="522" spans="1:17" s="87" customFormat="1" x14ac:dyDescent="0.3">
      <c r="A522" s="86"/>
      <c r="B522" s="19"/>
      <c r="C522" s="10" t="e">
        <f t="shared" ref="C522:M522" si="68">C520/B520-1</f>
        <v>#DIV/0!</v>
      </c>
      <c r="D522" s="10" t="e">
        <f t="shared" si="68"/>
        <v>#DIV/0!</v>
      </c>
      <c r="E522" s="10" t="e">
        <f t="shared" si="68"/>
        <v>#DIV/0!</v>
      </c>
      <c r="F522" s="10" t="e">
        <f t="shared" si="68"/>
        <v>#DIV/0!</v>
      </c>
      <c r="G522" s="10" t="e">
        <f t="shared" si="68"/>
        <v>#DIV/0!</v>
      </c>
      <c r="H522" s="10" t="e">
        <f t="shared" si="68"/>
        <v>#DIV/0!</v>
      </c>
      <c r="I522" s="10" t="e">
        <f t="shared" si="68"/>
        <v>#DIV/0!</v>
      </c>
      <c r="J522" s="10" t="e">
        <f t="shared" si="68"/>
        <v>#DIV/0!</v>
      </c>
      <c r="K522" s="10" t="e">
        <f t="shared" si="68"/>
        <v>#DIV/0!</v>
      </c>
      <c r="L522" s="10" t="e">
        <f t="shared" si="68"/>
        <v>#DIV/0!</v>
      </c>
      <c r="M522" s="10" t="e">
        <f t="shared" si="68"/>
        <v>#DIV/0!</v>
      </c>
      <c r="N522" s="10" t="e">
        <f>N520/M520-1</f>
        <v>#VALUE!</v>
      </c>
      <c r="O522" s="10" t="e">
        <f>O520/N520-1</f>
        <v>#VALUE!</v>
      </c>
      <c r="P522" s="17"/>
      <c r="Q522" s="14" t="s">
        <v>20</v>
      </c>
    </row>
    <row r="523" spans="1:17" x14ac:dyDescent="0.3">
      <c r="B523" s="174" t="s">
        <v>871</v>
      </c>
      <c r="C523" s="174"/>
      <c r="D523" s="174"/>
      <c r="E523" s="174"/>
      <c r="F523" s="174"/>
      <c r="G523" s="174"/>
      <c r="H523" s="174"/>
      <c r="I523" s="174"/>
      <c r="J523" s="174"/>
      <c r="K523" s="174"/>
      <c r="L523" s="174"/>
      <c r="M523" s="174"/>
      <c r="N523" s="174"/>
      <c r="O523" s="118"/>
      <c r="P523" s="6"/>
      <c r="Q523" s="3"/>
    </row>
    <row r="524" spans="1:17" x14ac:dyDescent="0.3">
      <c r="B524" s="16" t="str">
        <f t="shared" ref="B524:O527" si="69">IFERROR(VLOOKUP($B$523,$130:$216,MATCH($Q524&amp;"/"&amp;B$348,$128:$128,0),FALSE),"")</f>
        <v/>
      </c>
      <c r="C524" s="16" t="str">
        <f t="shared" si="69"/>
        <v/>
      </c>
      <c r="D524" s="16" t="str">
        <f t="shared" si="69"/>
        <v/>
      </c>
      <c r="E524" s="16" t="str">
        <f t="shared" si="69"/>
        <v/>
      </c>
      <c r="F524" s="16" t="str">
        <f t="shared" si="69"/>
        <v/>
      </c>
      <c r="G524" s="16" t="str">
        <f t="shared" si="69"/>
        <v/>
      </c>
      <c r="H524" s="16" t="str">
        <f t="shared" si="69"/>
        <v/>
      </c>
      <c r="I524" s="16" t="str">
        <f t="shared" si="69"/>
        <v/>
      </c>
      <c r="J524" s="16" t="str">
        <f t="shared" si="69"/>
        <v/>
      </c>
      <c r="K524" s="16" t="str">
        <f t="shared" si="69"/>
        <v/>
      </c>
      <c r="L524" s="16" t="str">
        <f t="shared" si="69"/>
        <v/>
      </c>
      <c r="M524" s="16" t="str">
        <f t="shared" si="69"/>
        <v/>
      </c>
      <c r="N524" s="16" t="str">
        <f t="shared" si="69"/>
        <v/>
      </c>
      <c r="O524" s="16" t="str">
        <f t="shared" si="69"/>
        <v/>
      </c>
      <c r="P524" s="6"/>
      <c r="Q524" s="9" t="s">
        <v>12</v>
      </c>
    </row>
    <row r="525" spans="1:17" x14ac:dyDescent="0.3">
      <c r="B525" s="7" t="str">
        <f t="shared" si="69"/>
        <v/>
      </c>
      <c r="C525" s="7" t="str">
        <f t="shared" si="69"/>
        <v/>
      </c>
      <c r="D525" s="7" t="str">
        <f t="shared" si="69"/>
        <v/>
      </c>
      <c r="E525" s="7" t="str">
        <f t="shared" si="69"/>
        <v/>
      </c>
      <c r="F525" s="7" t="str">
        <f t="shared" si="69"/>
        <v/>
      </c>
      <c r="G525" s="7" t="str">
        <f t="shared" si="69"/>
        <v/>
      </c>
      <c r="H525" s="7" t="str">
        <f t="shared" si="69"/>
        <v/>
      </c>
      <c r="I525" s="7" t="str">
        <f t="shared" si="69"/>
        <v/>
      </c>
      <c r="J525" s="7" t="str">
        <f t="shared" si="69"/>
        <v/>
      </c>
      <c r="K525" s="7" t="str">
        <f t="shared" si="69"/>
        <v/>
      </c>
      <c r="L525" s="7" t="str">
        <f t="shared" si="69"/>
        <v/>
      </c>
      <c r="M525" s="7" t="str">
        <f t="shared" si="69"/>
        <v/>
      </c>
      <c r="N525" s="7" t="str">
        <f t="shared" si="69"/>
        <v/>
      </c>
      <c r="O525" s="7" t="str">
        <f t="shared" si="69"/>
        <v/>
      </c>
      <c r="P525" s="6"/>
      <c r="Q525" s="9" t="s">
        <v>13</v>
      </c>
    </row>
    <row r="526" spans="1:17" x14ac:dyDescent="0.3">
      <c r="B526" s="7" t="str">
        <f t="shared" si="69"/>
        <v/>
      </c>
      <c r="C526" s="7" t="str">
        <f t="shared" si="69"/>
        <v/>
      </c>
      <c r="D526" s="7" t="str">
        <f t="shared" si="69"/>
        <v/>
      </c>
      <c r="E526" s="7" t="str">
        <f t="shared" si="69"/>
        <v/>
      </c>
      <c r="F526" s="7" t="str">
        <f t="shared" si="69"/>
        <v/>
      </c>
      <c r="G526" s="7" t="str">
        <f t="shared" si="69"/>
        <v/>
      </c>
      <c r="H526" s="7" t="str">
        <f t="shared" si="69"/>
        <v/>
      </c>
      <c r="I526" s="7" t="str">
        <f t="shared" si="69"/>
        <v/>
      </c>
      <c r="J526" s="7" t="str">
        <f t="shared" si="69"/>
        <v/>
      </c>
      <c r="K526" s="7" t="str">
        <f t="shared" si="69"/>
        <v/>
      </c>
      <c r="L526" s="7" t="str">
        <f t="shared" si="69"/>
        <v/>
      </c>
      <c r="M526" s="7" t="str">
        <f t="shared" si="69"/>
        <v/>
      </c>
      <c r="N526" s="7" t="str">
        <f t="shared" si="69"/>
        <v/>
      </c>
      <c r="O526" s="7" t="str">
        <f t="shared" si="69"/>
        <v/>
      </c>
      <c r="P526" s="6"/>
      <c r="Q526" s="9" t="s">
        <v>14</v>
      </c>
    </row>
    <row r="527" spans="1:17" x14ac:dyDescent="0.3">
      <c r="B527" s="18" t="str">
        <f t="shared" si="69"/>
        <v/>
      </c>
      <c r="C527" s="18" t="str">
        <f t="shared" si="69"/>
        <v/>
      </c>
      <c r="D527" s="18" t="str">
        <f t="shared" si="69"/>
        <v/>
      </c>
      <c r="E527" s="18" t="str">
        <f t="shared" si="69"/>
        <v/>
      </c>
      <c r="F527" s="18" t="str">
        <f t="shared" si="69"/>
        <v/>
      </c>
      <c r="G527" s="18" t="str">
        <f t="shared" si="69"/>
        <v/>
      </c>
      <c r="H527" s="18" t="str">
        <f t="shared" si="69"/>
        <v/>
      </c>
      <c r="I527" s="18" t="str">
        <f t="shared" si="69"/>
        <v/>
      </c>
      <c r="J527" s="18" t="str">
        <f t="shared" si="69"/>
        <v/>
      </c>
      <c r="K527" s="18" t="str">
        <f t="shared" si="69"/>
        <v/>
      </c>
      <c r="L527" s="18" t="str">
        <f t="shared" si="69"/>
        <v/>
      </c>
      <c r="M527" s="18" t="str">
        <f t="shared" si="69"/>
        <v/>
      </c>
      <c r="N527" s="18" t="str">
        <f t="shared" si="69"/>
        <v/>
      </c>
      <c r="O527" s="18" t="str">
        <f t="shared" si="69"/>
        <v/>
      </c>
      <c r="P527" s="6"/>
      <c r="Q527" s="9" t="s">
        <v>19</v>
      </c>
    </row>
    <row r="528" spans="1:17" x14ac:dyDescent="0.3">
      <c r="B528" s="18">
        <f>SUM(B524:B527)</f>
        <v>0</v>
      </c>
      <c r="C528" s="18">
        <f t="shared" ref="C528:M528" si="70">SUM(C524:C527)</f>
        <v>0</v>
      </c>
      <c r="D528" s="18">
        <f t="shared" si="70"/>
        <v>0</v>
      </c>
      <c r="E528" s="18">
        <f t="shared" si="70"/>
        <v>0</v>
      </c>
      <c r="F528" s="18">
        <f t="shared" si="70"/>
        <v>0</v>
      </c>
      <c r="G528" s="18">
        <f t="shared" si="70"/>
        <v>0</v>
      </c>
      <c r="H528" s="18">
        <f t="shared" si="70"/>
        <v>0</v>
      </c>
      <c r="I528" s="18">
        <f t="shared" si="70"/>
        <v>0</v>
      </c>
      <c r="J528" s="18">
        <f t="shared" si="70"/>
        <v>0</v>
      </c>
      <c r="K528" s="18">
        <f t="shared" si="70"/>
        <v>0</v>
      </c>
      <c r="L528" s="18">
        <f t="shared" si="70"/>
        <v>0</v>
      </c>
      <c r="M528" s="18">
        <f t="shared" si="70"/>
        <v>0</v>
      </c>
      <c r="N528" s="18" t="e">
        <f>IF(N525="",N524*4,IF(N526="",(N525+N524)*2,IF(N527="",((N526+N525+N524)/3)*4,SUM(N524:N527))))</f>
        <v>#VALUE!</v>
      </c>
      <c r="O528" s="18" t="e">
        <f>IF(O525="",O524*4,IF(O526="",(O525+O524)*2,IF(O527="",((O526+O525+O524)/3)*4,SUM(O524:O527))))</f>
        <v>#VALUE!</v>
      </c>
      <c r="P528" s="6"/>
      <c r="Q528" s="9" t="s">
        <v>15</v>
      </c>
    </row>
    <row r="529" spans="1:17" x14ac:dyDescent="0.3">
      <c r="B529" s="10" t="e">
        <f t="shared" ref="B529:O529" si="71">+B528/(B$465+B$472)</f>
        <v>#DIV/0!</v>
      </c>
      <c r="C529" s="10" t="e">
        <f t="shared" si="71"/>
        <v>#DIV/0!</v>
      </c>
      <c r="D529" s="10" t="e">
        <f t="shared" si="71"/>
        <v>#DIV/0!</v>
      </c>
      <c r="E529" s="10" t="e">
        <f t="shared" si="71"/>
        <v>#DIV/0!</v>
      </c>
      <c r="F529" s="10" t="e">
        <f t="shared" si="71"/>
        <v>#DIV/0!</v>
      </c>
      <c r="G529" s="10" t="e">
        <f t="shared" si="71"/>
        <v>#DIV/0!</v>
      </c>
      <c r="H529" s="10" t="e">
        <f t="shared" si="71"/>
        <v>#DIV/0!</v>
      </c>
      <c r="I529" s="10" t="e">
        <f t="shared" si="71"/>
        <v>#DIV/0!</v>
      </c>
      <c r="J529" s="10" t="e">
        <f t="shared" si="71"/>
        <v>#DIV/0!</v>
      </c>
      <c r="K529" s="10" t="e">
        <f t="shared" si="71"/>
        <v>#DIV/0!</v>
      </c>
      <c r="L529" s="10" t="e">
        <f t="shared" si="71"/>
        <v>#DIV/0!</v>
      </c>
      <c r="M529" s="10" t="e">
        <f t="shared" si="71"/>
        <v>#DIV/0!</v>
      </c>
      <c r="N529" s="10" t="e">
        <f t="shared" si="71"/>
        <v>#VALUE!</v>
      </c>
      <c r="O529" s="10" t="e">
        <f t="shared" si="71"/>
        <v>#VALUE!</v>
      </c>
      <c r="P529" s="6"/>
      <c r="Q529" s="11" t="s">
        <v>1747</v>
      </c>
    </row>
    <row r="530" spans="1:17" s="87" customFormat="1" x14ac:dyDescent="0.3">
      <c r="A530" s="86"/>
      <c r="B530" s="19"/>
      <c r="C530" s="10" t="e">
        <f t="shared" ref="C530:M530" si="72">C528/B528-1</f>
        <v>#DIV/0!</v>
      </c>
      <c r="D530" s="10" t="e">
        <f t="shared" si="72"/>
        <v>#DIV/0!</v>
      </c>
      <c r="E530" s="10" t="e">
        <f t="shared" si="72"/>
        <v>#DIV/0!</v>
      </c>
      <c r="F530" s="10" t="e">
        <f t="shared" si="72"/>
        <v>#DIV/0!</v>
      </c>
      <c r="G530" s="10" t="e">
        <f t="shared" si="72"/>
        <v>#DIV/0!</v>
      </c>
      <c r="H530" s="10" t="e">
        <f t="shared" si="72"/>
        <v>#DIV/0!</v>
      </c>
      <c r="I530" s="10" t="e">
        <f t="shared" si="72"/>
        <v>#DIV/0!</v>
      </c>
      <c r="J530" s="10" t="e">
        <f t="shared" si="72"/>
        <v>#DIV/0!</v>
      </c>
      <c r="K530" s="10" t="e">
        <f t="shared" si="72"/>
        <v>#DIV/0!</v>
      </c>
      <c r="L530" s="10" t="e">
        <f t="shared" si="72"/>
        <v>#DIV/0!</v>
      </c>
      <c r="M530" s="10" t="e">
        <f t="shared" si="72"/>
        <v>#DIV/0!</v>
      </c>
      <c r="N530" s="10" t="e">
        <f>N528/M528-1</f>
        <v>#VALUE!</v>
      </c>
      <c r="O530" s="10" t="e">
        <f>O528/N528-1</f>
        <v>#VALUE!</v>
      </c>
      <c r="P530" s="17"/>
      <c r="Q530" s="14" t="s">
        <v>20</v>
      </c>
    </row>
    <row r="531" spans="1:17" x14ac:dyDescent="0.3">
      <c r="B531" s="173" t="s">
        <v>869</v>
      </c>
      <c r="C531" s="173"/>
      <c r="D531" s="173"/>
      <c r="E531" s="173"/>
      <c r="F531" s="173"/>
      <c r="G531" s="173"/>
      <c r="H531" s="173"/>
      <c r="I531" s="173"/>
      <c r="J531" s="173"/>
      <c r="K531" s="173"/>
      <c r="L531" s="173"/>
      <c r="M531" s="173"/>
      <c r="N531" s="173"/>
      <c r="O531" s="117"/>
      <c r="P531" s="6"/>
      <c r="Q531" s="3"/>
    </row>
    <row r="532" spans="1:17" x14ac:dyDescent="0.3">
      <c r="B532" s="16" t="str">
        <f t="shared" ref="B532:O535" si="73">IFERROR(VLOOKUP($B$531,$130:$216,MATCH($Q532&amp;"/"&amp;B$348,$128:$128,0),FALSE),"")</f>
        <v/>
      </c>
      <c r="C532" s="16" t="str">
        <f t="shared" si="73"/>
        <v/>
      </c>
      <c r="D532" s="16" t="str">
        <f t="shared" si="73"/>
        <v/>
      </c>
      <c r="E532" s="16" t="str">
        <f t="shared" si="73"/>
        <v/>
      </c>
      <c r="F532" s="16" t="str">
        <f t="shared" si="73"/>
        <v/>
      </c>
      <c r="G532" s="16" t="str">
        <f t="shared" si="73"/>
        <v/>
      </c>
      <c r="H532" s="16" t="str">
        <f t="shared" si="73"/>
        <v/>
      </c>
      <c r="I532" s="16" t="str">
        <f t="shared" si="73"/>
        <v/>
      </c>
      <c r="J532" s="16" t="str">
        <f t="shared" si="73"/>
        <v/>
      </c>
      <c r="K532" s="16" t="str">
        <f t="shared" si="73"/>
        <v/>
      </c>
      <c r="L532" s="16" t="str">
        <f t="shared" si="73"/>
        <v/>
      </c>
      <c r="M532" s="16" t="str">
        <f t="shared" si="73"/>
        <v/>
      </c>
      <c r="N532" s="16" t="str">
        <f t="shared" si="73"/>
        <v/>
      </c>
      <c r="O532" s="16" t="str">
        <f t="shared" si="73"/>
        <v/>
      </c>
      <c r="P532" s="6"/>
      <c r="Q532" s="9" t="s">
        <v>12</v>
      </c>
    </row>
    <row r="533" spans="1:17" x14ac:dyDescent="0.3">
      <c r="B533" s="7" t="str">
        <f t="shared" si="73"/>
        <v/>
      </c>
      <c r="C533" s="7" t="str">
        <f t="shared" si="73"/>
        <v/>
      </c>
      <c r="D533" s="7" t="str">
        <f t="shared" si="73"/>
        <v/>
      </c>
      <c r="E533" s="7" t="str">
        <f t="shared" si="73"/>
        <v/>
      </c>
      <c r="F533" s="7" t="str">
        <f t="shared" si="73"/>
        <v/>
      </c>
      <c r="G533" s="7" t="str">
        <f t="shared" si="73"/>
        <v/>
      </c>
      <c r="H533" s="7" t="str">
        <f t="shared" si="73"/>
        <v/>
      </c>
      <c r="I533" s="7" t="str">
        <f t="shared" si="73"/>
        <v/>
      </c>
      <c r="J533" s="7" t="str">
        <f t="shared" si="73"/>
        <v/>
      </c>
      <c r="K533" s="7" t="str">
        <f t="shared" si="73"/>
        <v/>
      </c>
      <c r="L533" s="7" t="str">
        <f t="shared" si="73"/>
        <v/>
      </c>
      <c r="M533" s="7" t="str">
        <f t="shared" si="73"/>
        <v/>
      </c>
      <c r="N533" s="7" t="str">
        <f t="shared" si="73"/>
        <v/>
      </c>
      <c r="O533" s="7" t="str">
        <f t="shared" si="73"/>
        <v/>
      </c>
      <c r="P533" s="6"/>
      <c r="Q533" s="9" t="s">
        <v>13</v>
      </c>
    </row>
    <row r="534" spans="1:17" x14ac:dyDescent="0.3">
      <c r="B534" s="7" t="str">
        <f t="shared" si="73"/>
        <v/>
      </c>
      <c r="C534" s="7" t="str">
        <f t="shared" si="73"/>
        <v/>
      </c>
      <c r="D534" s="7" t="str">
        <f t="shared" si="73"/>
        <v/>
      </c>
      <c r="E534" s="7" t="str">
        <f t="shared" si="73"/>
        <v/>
      </c>
      <c r="F534" s="7" t="str">
        <f t="shared" si="73"/>
        <v/>
      </c>
      <c r="G534" s="7" t="str">
        <f t="shared" si="73"/>
        <v/>
      </c>
      <c r="H534" s="7" t="str">
        <f t="shared" si="73"/>
        <v/>
      </c>
      <c r="I534" s="7" t="str">
        <f t="shared" si="73"/>
        <v/>
      </c>
      <c r="J534" s="7" t="str">
        <f t="shared" si="73"/>
        <v/>
      </c>
      <c r="K534" s="7" t="str">
        <f t="shared" si="73"/>
        <v/>
      </c>
      <c r="L534" s="7" t="str">
        <f t="shared" si="73"/>
        <v/>
      </c>
      <c r="M534" s="7" t="str">
        <f t="shared" si="73"/>
        <v/>
      </c>
      <c r="N534" s="7" t="str">
        <f t="shared" si="73"/>
        <v/>
      </c>
      <c r="O534" s="7" t="str">
        <f t="shared" si="73"/>
        <v/>
      </c>
      <c r="P534" s="6"/>
      <c r="Q534" s="9" t="s">
        <v>14</v>
      </c>
    </row>
    <row r="535" spans="1:17" x14ac:dyDescent="0.3">
      <c r="B535" s="18" t="str">
        <f t="shared" si="73"/>
        <v/>
      </c>
      <c r="C535" s="18" t="str">
        <f t="shared" si="73"/>
        <v/>
      </c>
      <c r="D535" s="18" t="str">
        <f t="shared" si="73"/>
        <v/>
      </c>
      <c r="E535" s="18" t="str">
        <f t="shared" si="73"/>
        <v/>
      </c>
      <c r="F535" s="18" t="str">
        <f t="shared" si="73"/>
        <v/>
      </c>
      <c r="G535" s="18" t="str">
        <f t="shared" si="73"/>
        <v/>
      </c>
      <c r="H535" s="18" t="str">
        <f t="shared" si="73"/>
        <v/>
      </c>
      <c r="I535" s="18" t="str">
        <f t="shared" si="73"/>
        <v/>
      </c>
      <c r="J535" s="18" t="str">
        <f t="shared" si="73"/>
        <v/>
      </c>
      <c r="K535" s="18" t="str">
        <f t="shared" si="73"/>
        <v/>
      </c>
      <c r="L535" s="18" t="str">
        <f t="shared" si="73"/>
        <v/>
      </c>
      <c r="M535" s="18" t="str">
        <f t="shared" si="73"/>
        <v/>
      </c>
      <c r="N535" s="18" t="str">
        <f t="shared" si="73"/>
        <v/>
      </c>
      <c r="O535" s="18" t="str">
        <f t="shared" si="73"/>
        <v/>
      </c>
      <c r="P535" s="6"/>
      <c r="Q535" s="9" t="s">
        <v>19</v>
      </c>
    </row>
    <row r="536" spans="1:17" x14ac:dyDescent="0.3">
      <c r="B536" s="25">
        <f t="shared" ref="B536:M536" si="74">SUM(B532:B535)</f>
        <v>0</v>
      </c>
      <c r="C536" s="25">
        <f t="shared" si="74"/>
        <v>0</v>
      </c>
      <c r="D536" s="25">
        <f t="shared" si="74"/>
        <v>0</v>
      </c>
      <c r="E536" s="25">
        <f t="shared" si="74"/>
        <v>0</v>
      </c>
      <c r="F536" s="25">
        <f t="shared" si="74"/>
        <v>0</v>
      </c>
      <c r="G536" s="25">
        <f t="shared" si="74"/>
        <v>0</v>
      </c>
      <c r="H536" s="25">
        <f t="shared" si="74"/>
        <v>0</v>
      </c>
      <c r="I536" s="25">
        <f t="shared" si="74"/>
        <v>0</v>
      </c>
      <c r="J536" s="25">
        <f t="shared" si="74"/>
        <v>0</v>
      </c>
      <c r="K536" s="25">
        <f t="shared" si="74"/>
        <v>0</v>
      </c>
      <c r="L536" s="25">
        <f t="shared" si="74"/>
        <v>0</v>
      </c>
      <c r="M536" s="25">
        <f t="shared" si="74"/>
        <v>0</v>
      </c>
      <c r="N536" s="25" t="e">
        <f>IF(N533="",N532*4,IF(N534="",(N533+N532)*2,IF(N535="",((N534+N533+N532)/3)*4,SUM(N532:N535))))</f>
        <v>#VALUE!</v>
      </c>
      <c r="O536" s="25" t="e">
        <f>IF(O533="",O532*4,IF(O534="",(O533+O532)*2,IF(O535="",((O534+O533+O532)/3)*4,SUM(O532:O535))))</f>
        <v>#VALUE!</v>
      </c>
      <c r="P536" s="6"/>
      <c r="Q536" s="9" t="s">
        <v>15</v>
      </c>
    </row>
    <row r="537" spans="1:17" x14ac:dyDescent="0.3">
      <c r="B537" s="21" t="e">
        <f t="shared" ref="B537:O537" si="75">+B536/(B$465+B$472)</f>
        <v>#DIV/0!</v>
      </c>
      <c r="C537" s="10" t="e">
        <f t="shared" si="75"/>
        <v>#DIV/0!</v>
      </c>
      <c r="D537" s="10" t="e">
        <f t="shared" si="75"/>
        <v>#DIV/0!</v>
      </c>
      <c r="E537" s="10" t="e">
        <f t="shared" si="75"/>
        <v>#DIV/0!</v>
      </c>
      <c r="F537" s="10" t="e">
        <f t="shared" si="75"/>
        <v>#DIV/0!</v>
      </c>
      <c r="G537" s="10" t="e">
        <f t="shared" si="75"/>
        <v>#DIV/0!</v>
      </c>
      <c r="H537" s="10" t="e">
        <f t="shared" si="75"/>
        <v>#DIV/0!</v>
      </c>
      <c r="I537" s="10" t="e">
        <f t="shared" si="75"/>
        <v>#DIV/0!</v>
      </c>
      <c r="J537" s="10" t="e">
        <f t="shared" si="75"/>
        <v>#DIV/0!</v>
      </c>
      <c r="K537" s="10" t="e">
        <f t="shared" si="75"/>
        <v>#DIV/0!</v>
      </c>
      <c r="L537" s="10" t="e">
        <f t="shared" si="75"/>
        <v>#DIV/0!</v>
      </c>
      <c r="M537" s="10" t="e">
        <f t="shared" si="75"/>
        <v>#DIV/0!</v>
      </c>
      <c r="N537" s="10" t="e">
        <f t="shared" si="75"/>
        <v>#VALUE!</v>
      </c>
      <c r="O537" s="10" t="e">
        <f t="shared" si="75"/>
        <v>#VALUE!</v>
      </c>
      <c r="P537" s="6"/>
      <c r="Q537" s="11" t="s">
        <v>1747</v>
      </c>
    </row>
    <row r="538" spans="1:17" s="87" customFormat="1" x14ac:dyDescent="0.3">
      <c r="A538" s="86"/>
      <c r="B538" s="19"/>
      <c r="C538" s="10" t="e">
        <f t="shared" ref="C538:M538" si="76">C536/B536-1</f>
        <v>#DIV/0!</v>
      </c>
      <c r="D538" s="10" t="e">
        <f t="shared" si="76"/>
        <v>#DIV/0!</v>
      </c>
      <c r="E538" s="10" t="e">
        <f t="shared" si="76"/>
        <v>#DIV/0!</v>
      </c>
      <c r="F538" s="10" t="e">
        <f t="shared" si="76"/>
        <v>#DIV/0!</v>
      </c>
      <c r="G538" s="10" t="e">
        <f t="shared" si="76"/>
        <v>#DIV/0!</v>
      </c>
      <c r="H538" s="10" t="e">
        <f t="shared" si="76"/>
        <v>#DIV/0!</v>
      </c>
      <c r="I538" s="10" t="e">
        <f t="shared" si="76"/>
        <v>#DIV/0!</v>
      </c>
      <c r="J538" s="10" t="e">
        <f t="shared" si="76"/>
        <v>#DIV/0!</v>
      </c>
      <c r="K538" s="10" t="e">
        <f t="shared" si="76"/>
        <v>#DIV/0!</v>
      </c>
      <c r="L538" s="10" t="e">
        <f t="shared" si="76"/>
        <v>#DIV/0!</v>
      </c>
      <c r="M538" s="10" t="e">
        <f t="shared" si="76"/>
        <v>#DIV/0!</v>
      </c>
      <c r="N538" s="10" t="e">
        <f>N536/M536-1</f>
        <v>#VALUE!</v>
      </c>
      <c r="O538" s="10" t="e">
        <f>O536/N536-1</f>
        <v>#VALUE!</v>
      </c>
      <c r="P538" s="17"/>
      <c r="Q538" s="14" t="s">
        <v>20</v>
      </c>
    </row>
    <row r="539" spans="1:17" x14ac:dyDescent="0.3">
      <c r="B539" s="174" t="s">
        <v>7</v>
      </c>
      <c r="C539" s="174"/>
      <c r="D539" s="174"/>
      <c r="E539" s="174"/>
      <c r="F539" s="174"/>
      <c r="G539" s="174"/>
      <c r="H539" s="174"/>
      <c r="I539" s="174"/>
      <c r="J539" s="174"/>
      <c r="K539" s="174"/>
      <c r="L539" s="174"/>
      <c r="M539" s="174"/>
      <c r="N539" s="174"/>
      <c r="O539" s="118"/>
      <c r="P539" s="6"/>
      <c r="Q539" s="3"/>
    </row>
    <row r="540" spans="1:17" x14ac:dyDescent="0.3">
      <c r="B540" s="16" t="str">
        <f t="shared" ref="B540:O543" si="77">IFERROR(VLOOKUP($B$539,$130:$216,MATCH($Q540&amp;"/"&amp;B$348,$128:$128,0),FALSE),"")</f>
        <v/>
      </c>
      <c r="C540" s="16" t="str">
        <f t="shared" si="77"/>
        <v/>
      </c>
      <c r="D540" s="16" t="str">
        <f t="shared" si="77"/>
        <v/>
      </c>
      <c r="E540" s="16" t="str">
        <f t="shared" si="77"/>
        <v/>
      </c>
      <c r="F540" s="16" t="str">
        <f t="shared" si="77"/>
        <v/>
      </c>
      <c r="G540" s="16" t="str">
        <f t="shared" si="77"/>
        <v/>
      </c>
      <c r="H540" s="16" t="str">
        <f t="shared" si="77"/>
        <v/>
      </c>
      <c r="I540" s="16" t="str">
        <f t="shared" si="77"/>
        <v/>
      </c>
      <c r="J540" s="16" t="str">
        <f t="shared" si="77"/>
        <v/>
      </c>
      <c r="K540" s="16" t="str">
        <f t="shared" si="77"/>
        <v/>
      </c>
      <c r="L540" s="16" t="str">
        <f t="shared" si="77"/>
        <v/>
      </c>
      <c r="M540" s="16" t="str">
        <f t="shared" si="77"/>
        <v/>
      </c>
      <c r="N540" s="16" t="str">
        <f t="shared" si="77"/>
        <v/>
      </c>
      <c r="O540" s="16" t="str">
        <f t="shared" si="77"/>
        <v/>
      </c>
      <c r="P540" s="6"/>
      <c r="Q540" s="9" t="s">
        <v>12</v>
      </c>
    </row>
    <row r="541" spans="1:17" x14ac:dyDescent="0.3">
      <c r="B541" s="7" t="str">
        <f t="shared" si="77"/>
        <v/>
      </c>
      <c r="C541" s="7" t="str">
        <f t="shared" si="77"/>
        <v/>
      </c>
      <c r="D541" s="7" t="str">
        <f t="shared" si="77"/>
        <v/>
      </c>
      <c r="E541" s="7" t="str">
        <f t="shared" si="77"/>
        <v/>
      </c>
      <c r="F541" s="7" t="str">
        <f t="shared" si="77"/>
        <v/>
      </c>
      <c r="G541" s="7" t="str">
        <f t="shared" si="77"/>
        <v/>
      </c>
      <c r="H541" s="7" t="str">
        <f t="shared" si="77"/>
        <v/>
      </c>
      <c r="I541" s="7" t="str">
        <f t="shared" si="77"/>
        <v/>
      </c>
      <c r="J541" s="7" t="str">
        <f t="shared" si="77"/>
        <v/>
      </c>
      <c r="K541" s="7" t="str">
        <f t="shared" si="77"/>
        <v/>
      </c>
      <c r="L541" s="7" t="str">
        <f t="shared" si="77"/>
        <v/>
      </c>
      <c r="M541" s="7" t="str">
        <f t="shared" si="77"/>
        <v/>
      </c>
      <c r="N541" s="7" t="str">
        <f t="shared" si="77"/>
        <v/>
      </c>
      <c r="O541" s="7" t="str">
        <f t="shared" si="77"/>
        <v/>
      </c>
      <c r="P541" s="6"/>
      <c r="Q541" s="9" t="s">
        <v>13</v>
      </c>
    </row>
    <row r="542" spans="1:17" x14ac:dyDescent="0.3">
      <c r="B542" s="7" t="str">
        <f t="shared" si="77"/>
        <v/>
      </c>
      <c r="C542" s="7" t="str">
        <f t="shared" si="77"/>
        <v/>
      </c>
      <c r="D542" s="7" t="str">
        <f t="shared" si="77"/>
        <v/>
      </c>
      <c r="E542" s="7" t="str">
        <f t="shared" si="77"/>
        <v/>
      </c>
      <c r="F542" s="7" t="str">
        <f t="shared" si="77"/>
        <v/>
      </c>
      <c r="G542" s="7" t="str">
        <f t="shared" si="77"/>
        <v/>
      </c>
      <c r="H542" s="7" t="str">
        <f t="shared" si="77"/>
        <v/>
      </c>
      <c r="I542" s="7" t="str">
        <f t="shared" si="77"/>
        <v/>
      </c>
      <c r="J542" s="7" t="str">
        <f t="shared" si="77"/>
        <v/>
      </c>
      <c r="K542" s="7" t="str">
        <f t="shared" si="77"/>
        <v/>
      </c>
      <c r="L542" s="7" t="str">
        <f t="shared" si="77"/>
        <v/>
      </c>
      <c r="M542" s="7" t="str">
        <f t="shared" si="77"/>
        <v/>
      </c>
      <c r="N542" s="7" t="str">
        <f t="shared" si="77"/>
        <v/>
      </c>
      <c r="O542" s="7" t="str">
        <f t="shared" si="77"/>
        <v/>
      </c>
      <c r="P542" s="6"/>
      <c r="Q542" s="9" t="s">
        <v>14</v>
      </c>
    </row>
    <row r="543" spans="1:17" x14ac:dyDescent="0.3">
      <c r="B543" s="18" t="str">
        <f t="shared" si="77"/>
        <v/>
      </c>
      <c r="C543" s="18" t="str">
        <f t="shared" si="77"/>
        <v/>
      </c>
      <c r="D543" s="18" t="str">
        <f t="shared" si="77"/>
        <v/>
      </c>
      <c r="E543" s="18" t="str">
        <f t="shared" si="77"/>
        <v/>
      </c>
      <c r="F543" s="18" t="str">
        <f t="shared" si="77"/>
        <v/>
      </c>
      <c r="G543" s="18" t="str">
        <f t="shared" si="77"/>
        <v/>
      </c>
      <c r="H543" s="18" t="str">
        <f t="shared" si="77"/>
        <v/>
      </c>
      <c r="I543" s="18" t="str">
        <f t="shared" si="77"/>
        <v/>
      </c>
      <c r="J543" s="18" t="str">
        <f t="shared" si="77"/>
        <v/>
      </c>
      <c r="K543" s="18" t="str">
        <f t="shared" si="77"/>
        <v/>
      </c>
      <c r="L543" s="18" t="str">
        <f t="shared" si="77"/>
        <v/>
      </c>
      <c r="M543" s="18" t="str">
        <f t="shared" si="77"/>
        <v/>
      </c>
      <c r="N543" s="18" t="str">
        <f t="shared" si="77"/>
        <v/>
      </c>
      <c r="O543" s="18" t="str">
        <f t="shared" si="77"/>
        <v/>
      </c>
      <c r="P543" s="6"/>
      <c r="Q543" s="9" t="s">
        <v>19</v>
      </c>
    </row>
    <row r="544" spans="1:17" x14ac:dyDescent="0.3">
      <c r="B544" s="18">
        <f>SUM(B540:B543)</f>
        <v>0</v>
      </c>
      <c r="C544" s="18">
        <f t="shared" ref="C544:M544" si="78">SUM(C540:C543)</f>
        <v>0</v>
      </c>
      <c r="D544" s="18">
        <f t="shared" si="78"/>
        <v>0</v>
      </c>
      <c r="E544" s="18">
        <f t="shared" si="78"/>
        <v>0</v>
      </c>
      <c r="F544" s="18">
        <f t="shared" si="78"/>
        <v>0</v>
      </c>
      <c r="G544" s="18">
        <f t="shared" si="78"/>
        <v>0</v>
      </c>
      <c r="H544" s="18">
        <f t="shared" si="78"/>
        <v>0</v>
      </c>
      <c r="I544" s="18">
        <f t="shared" si="78"/>
        <v>0</v>
      </c>
      <c r="J544" s="18">
        <f t="shared" si="78"/>
        <v>0</v>
      </c>
      <c r="K544" s="18">
        <f t="shared" si="78"/>
        <v>0</v>
      </c>
      <c r="L544" s="18">
        <f t="shared" si="78"/>
        <v>0</v>
      </c>
      <c r="M544" s="18">
        <f t="shared" si="78"/>
        <v>0</v>
      </c>
      <c r="N544" s="18" t="e">
        <f>IF(N541="",N540*4,IF(N542="",(N541+N540)*2,IF(N543="",((N542+N541+N540)/3)*4,SUM(N540:N543))))</f>
        <v>#VALUE!</v>
      </c>
      <c r="O544" s="18" t="e">
        <f>IF(O541="",O540*4,IF(O542="",(O541+O540)*2,IF(O543="",((O542+O541+O540)/3)*4,SUM(O540:O543))))</f>
        <v>#VALUE!</v>
      </c>
      <c r="P544" s="6"/>
      <c r="Q544" s="9" t="s">
        <v>15</v>
      </c>
    </row>
    <row r="545" spans="1:17" x14ac:dyDescent="0.3">
      <c r="B545" s="21" t="e">
        <f t="shared" ref="B545:O545" si="79">+B544/(B$465+B$472)</f>
        <v>#DIV/0!</v>
      </c>
      <c r="C545" s="22" t="e">
        <f t="shared" si="79"/>
        <v>#DIV/0!</v>
      </c>
      <c r="D545" s="22" t="e">
        <f t="shared" si="79"/>
        <v>#DIV/0!</v>
      </c>
      <c r="E545" s="22" t="e">
        <f t="shared" si="79"/>
        <v>#DIV/0!</v>
      </c>
      <c r="F545" s="22" t="e">
        <f t="shared" si="79"/>
        <v>#DIV/0!</v>
      </c>
      <c r="G545" s="22" t="e">
        <f t="shared" si="79"/>
        <v>#DIV/0!</v>
      </c>
      <c r="H545" s="22" t="e">
        <f t="shared" si="79"/>
        <v>#DIV/0!</v>
      </c>
      <c r="I545" s="22" t="e">
        <f t="shared" si="79"/>
        <v>#DIV/0!</v>
      </c>
      <c r="J545" s="22" t="e">
        <f t="shared" si="79"/>
        <v>#DIV/0!</v>
      </c>
      <c r="K545" s="22" t="e">
        <f t="shared" si="79"/>
        <v>#DIV/0!</v>
      </c>
      <c r="L545" s="22" t="e">
        <f t="shared" si="79"/>
        <v>#DIV/0!</v>
      </c>
      <c r="M545" s="22" t="e">
        <f t="shared" si="79"/>
        <v>#DIV/0!</v>
      </c>
      <c r="N545" s="23" t="e">
        <f t="shared" si="79"/>
        <v>#VALUE!</v>
      </c>
      <c r="O545" s="23" t="e">
        <f t="shared" si="79"/>
        <v>#VALUE!</v>
      </c>
      <c r="P545" s="6"/>
      <c r="Q545" s="11" t="s">
        <v>1747</v>
      </c>
    </row>
    <row r="546" spans="1:17" x14ac:dyDescent="0.3">
      <c r="B546" s="176" t="s">
        <v>25</v>
      </c>
      <c r="C546" s="176"/>
      <c r="D546" s="176"/>
      <c r="E546" s="176"/>
      <c r="F546" s="176"/>
      <c r="G546" s="176"/>
      <c r="H546" s="176"/>
      <c r="I546" s="176"/>
      <c r="J546" s="176"/>
      <c r="K546" s="176"/>
      <c r="L546" s="176"/>
      <c r="M546" s="176"/>
      <c r="N546" s="176"/>
      <c r="O546" s="120"/>
      <c r="P546" s="6"/>
      <c r="Q546" s="3"/>
    </row>
    <row r="547" spans="1:17" x14ac:dyDescent="0.3">
      <c r="B547" s="16" t="str">
        <f t="shared" ref="B547:O551" si="80">IFERROR(B507+B468-B532-B540,"")</f>
        <v/>
      </c>
      <c r="C547" s="16" t="str">
        <f t="shared" si="80"/>
        <v/>
      </c>
      <c r="D547" s="16" t="str">
        <f t="shared" si="80"/>
        <v/>
      </c>
      <c r="E547" s="16" t="str">
        <f t="shared" si="80"/>
        <v/>
      </c>
      <c r="F547" s="16" t="str">
        <f t="shared" si="80"/>
        <v/>
      </c>
      <c r="G547" s="16" t="str">
        <f t="shared" si="80"/>
        <v/>
      </c>
      <c r="H547" s="16" t="str">
        <f t="shared" si="80"/>
        <v/>
      </c>
      <c r="I547" s="16" t="str">
        <f t="shared" si="80"/>
        <v/>
      </c>
      <c r="J547" s="16" t="str">
        <f t="shared" si="80"/>
        <v/>
      </c>
      <c r="K547" s="16" t="str">
        <f t="shared" si="80"/>
        <v/>
      </c>
      <c r="L547" s="16" t="str">
        <f t="shared" si="80"/>
        <v/>
      </c>
      <c r="M547" s="16" t="str">
        <f t="shared" si="80"/>
        <v/>
      </c>
      <c r="N547" s="16" t="str">
        <f t="shared" si="80"/>
        <v/>
      </c>
      <c r="O547" s="16" t="str">
        <f t="shared" si="80"/>
        <v/>
      </c>
      <c r="P547" s="6"/>
      <c r="Q547" s="9" t="s">
        <v>12</v>
      </c>
    </row>
    <row r="548" spans="1:17" x14ac:dyDescent="0.3">
      <c r="B548" s="7" t="str">
        <f t="shared" si="80"/>
        <v/>
      </c>
      <c r="C548" s="7" t="str">
        <f t="shared" si="80"/>
        <v/>
      </c>
      <c r="D548" s="7" t="str">
        <f t="shared" si="80"/>
        <v/>
      </c>
      <c r="E548" s="7" t="str">
        <f t="shared" si="80"/>
        <v/>
      </c>
      <c r="F548" s="7" t="str">
        <f t="shared" si="80"/>
        <v/>
      </c>
      <c r="G548" s="7" t="str">
        <f t="shared" si="80"/>
        <v/>
      </c>
      <c r="H548" s="7" t="str">
        <f t="shared" si="80"/>
        <v/>
      </c>
      <c r="I548" s="7" t="str">
        <f t="shared" si="80"/>
        <v/>
      </c>
      <c r="J548" s="7" t="str">
        <f t="shared" si="80"/>
        <v/>
      </c>
      <c r="K548" s="7" t="str">
        <f t="shared" si="80"/>
        <v/>
      </c>
      <c r="L548" s="7" t="str">
        <f t="shared" si="80"/>
        <v/>
      </c>
      <c r="M548" s="7" t="str">
        <f t="shared" si="80"/>
        <v/>
      </c>
      <c r="N548" s="7" t="str">
        <f t="shared" si="80"/>
        <v/>
      </c>
      <c r="O548" s="7" t="str">
        <f t="shared" si="80"/>
        <v/>
      </c>
      <c r="P548" s="6"/>
      <c r="Q548" s="9" t="s">
        <v>13</v>
      </c>
    </row>
    <row r="549" spans="1:17" x14ac:dyDescent="0.3">
      <c r="B549" s="7" t="str">
        <f t="shared" si="80"/>
        <v/>
      </c>
      <c r="C549" s="7" t="str">
        <f t="shared" si="80"/>
        <v/>
      </c>
      <c r="D549" s="7" t="str">
        <f t="shared" si="80"/>
        <v/>
      </c>
      <c r="E549" s="7" t="str">
        <f t="shared" si="80"/>
        <v/>
      </c>
      <c r="F549" s="7" t="str">
        <f t="shared" si="80"/>
        <v/>
      </c>
      <c r="G549" s="7" t="str">
        <f t="shared" si="80"/>
        <v/>
      </c>
      <c r="H549" s="7" t="str">
        <f t="shared" si="80"/>
        <v/>
      </c>
      <c r="I549" s="7" t="str">
        <f t="shared" si="80"/>
        <v/>
      </c>
      <c r="J549" s="7" t="str">
        <f t="shared" si="80"/>
        <v/>
      </c>
      <c r="K549" s="7" t="str">
        <f t="shared" si="80"/>
        <v/>
      </c>
      <c r="L549" s="7" t="str">
        <f t="shared" si="80"/>
        <v/>
      </c>
      <c r="M549" s="7" t="str">
        <f t="shared" si="80"/>
        <v/>
      </c>
      <c r="N549" s="7" t="str">
        <f t="shared" si="80"/>
        <v/>
      </c>
      <c r="O549" s="7" t="str">
        <f t="shared" si="80"/>
        <v/>
      </c>
      <c r="P549" s="6"/>
      <c r="Q549" s="9" t="s">
        <v>14</v>
      </c>
    </row>
    <row r="550" spans="1:17" x14ac:dyDescent="0.3">
      <c r="B550" s="18" t="str">
        <f t="shared" si="80"/>
        <v/>
      </c>
      <c r="C550" s="18" t="str">
        <f t="shared" si="80"/>
        <v/>
      </c>
      <c r="D550" s="18" t="str">
        <f t="shared" si="80"/>
        <v/>
      </c>
      <c r="E550" s="18" t="str">
        <f t="shared" si="80"/>
        <v/>
      </c>
      <c r="F550" s="18" t="str">
        <f t="shared" si="80"/>
        <v/>
      </c>
      <c r="G550" s="18" t="str">
        <f t="shared" si="80"/>
        <v/>
      </c>
      <c r="H550" s="18" t="str">
        <f t="shared" si="80"/>
        <v/>
      </c>
      <c r="I550" s="18" t="str">
        <f t="shared" si="80"/>
        <v/>
      </c>
      <c r="J550" s="18" t="str">
        <f t="shared" si="80"/>
        <v/>
      </c>
      <c r="K550" s="18" t="str">
        <f t="shared" si="80"/>
        <v/>
      </c>
      <c r="L550" s="18" t="str">
        <f t="shared" si="80"/>
        <v/>
      </c>
      <c r="M550" s="18" t="str">
        <f t="shared" si="80"/>
        <v/>
      </c>
      <c r="N550" s="18" t="str">
        <f t="shared" si="80"/>
        <v/>
      </c>
      <c r="O550" s="18" t="str">
        <f t="shared" si="80"/>
        <v/>
      </c>
      <c r="P550" s="6"/>
      <c r="Q550" s="9" t="s">
        <v>19</v>
      </c>
    </row>
    <row r="551" spans="1:17" x14ac:dyDescent="0.3">
      <c r="B551" s="25">
        <f t="shared" si="80"/>
        <v>0</v>
      </c>
      <c r="C551" s="18">
        <f t="shared" si="80"/>
        <v>0</v>
      </c>
      <c r="D551" s="18">
        <f t="shared" si="80"/>
        <v>0</v>
      </c>
      <c r="E551" s="18">
        <f t="shared" si="80"/>
        <v>0</v>
      </c>
      <c r="F551" s="18">
        <f t="shared" si="80"/>
        <v>0</v>
      </c>
      <c r="G551" s="18">
        <f t="shared" si="80"/>
        <v>0</v>
      </c>
      <c r="H551" s="18">
        <f t="shared" si="80"/>
        <v>0</v>
      </c>
      <c r="I551" s="18">
        <f t="shared" si="80"/>
        <v>0</v>
      </c>
      <c r="J551" s="18">
        <f t="shared" si="80"/>
        <v>0</v>
      </c>
      <c r="K551" s="18">
        <f t="shared" si="80"/>
        <v>0</v>
      </c>
      <c r="L551" s="18">
        <f t="shared" si="80"/>
        <v>0</v>
      </c>
      <c r="M551" s="18">
        <f t="shared" si="80"/>
        <v>0</v>
      </c>
      <c r="N551" s="18" t="str">
        <f t="shared" si="80"/>
        <v/>
      </c>
      <c r="O551" s="18" t="str">
        <f t="shared" si="80"/>
        <v/>
      </c>
      <c r="P551" s="6"/>
      <c r="Q551" s="9" t="s">
        <v>15</v>
      </c>
    </row>
    <row r="552" spans="1:17" x14ac:dyDescent="0.3">
      <c r="B552" s="10" t="e">
        <f t="shared" ref="B552:O552" si="81">+B551/(B$465+B$472)</f>
        <v>#DIV/0!</v>
      </c>
      <c r="C552" s="10" t="e">
        <f t="shared" si="81"/>
        <v>#DIV/0!</v>
      </c>
      <c r="D552" s="10" t="e">
        <f t="shared" si="81"/>
        <v>#DIV/0!</v>
      </c>
      <c r="E552" s="10" t="e">
        <f t="shared" si="81"/>
        <v>#DIV/0!</v>
      </c>
      <c r="F552" s="10" t="e">
        <f t="shared" si="81"/>
        <v>#DIV/0!</v>
      </c>
      <c r="G552" s="10" t="e">
        <f t="shared" si="81"/>
        <v>#DIV/0!</v>
      </c>
      <c r="H552" s="10" t="e">
        <f t="shared" si="81"/>
        <v>#DIV/0!</v>
      </c>
      <c r="I552" s="10" t="e">
        <f t="shared" si="81"/>
        <v>#DIV/0!</v>
      </c>
      <c r="J552" s="10" t="e">
        <f t="shared" si="81"/>
        <v>#DIV/0!</v>
      </c>
      <c r="K552" s="10" t="e">
        <f t="shared" si="81"/>
        <v>#DIV/0!</v>
      </c>
      <c r="L552" s="10" t="e">
        <f t="shared" si="81"/>
        <v>#DIV/0!</v>
      </c>
      <c r="M552" s="10" t="e">
        <f t="shared" si="81"/>
        <v>#DIV/0!</v>
      </c>
      <c r="N552" s="10" t="e">
        <f t="shared" si="81"/>
        <v>#VALUE!</v>
      </c>
      <c r="O552" s="10" t="e">
        <f t="shared" si="81"/>
        <v>#VALUE!</v>
      </c>
      <c r="P552" s="6"/>
      <c r="Q552" s="11" t="s">
        <v>26</v>
      </c>
    </row>
    <row r="553" spans="1:17" s="87" customFormat="1" x14ac:dyDescent="0.3">
      <c r="A553" s="86"/>
      <c r="B553" s="19"/>
      <c r="C553" s="10" t="e">
        <f t="shared" ref="C553:M553" si="82">C551/B551-1</f>
        <v>#DIV/0!</v>
      </c>
      <c r="D553" s="10" t="e">
        <f t="shared" si="82"/>
        <v>#DIV/0!</v>
      </c>
      <c r="E553" s="10" t="e">
        <f t="shared" si="82"/>
        <v>#DIV/0!</v>
      </c>
      <c r="F553" s="10" t="e">
        <f t="shared" si="82"/>
        <v>#DIV/0!</v>
      </c>
      <c r="G553" s="10" t="e">
        <f t="shared" si="82"/>
        <v>#DIV/0!</v>
      </c>
      <c r="H553" s="10" t="e">
        <f t="shared" si="82"/>
        <v>#DIV/0!</v>
      </c>
      <c r="I553" s="10" t="e">
        <f t="shared" si="82"/>
        <v>#DIV/0!</v>
      </c>
      <c r="J553" s="10" t="e">
        <f t="shared" si="82"/>
        <v>#DIV/0!</v>
      </c>
      <c r="K553" s="10" t="e">
        <f t="shared" si="82"/>
        <v>#DIV/0!</v>
      </c>
      <c r="L553" s="10" t="e">
        <f t="shared" si="82"/>
        <v>#DIV/0!</v>
      </c>
      <c r="M553" s="10" t="e">
        <f t="shared" si="82"/>
        <v>#DIV/0!</v>
      </c>
      <c r="N553" s="10" t="e">
        <f>N551/M551-1</f>
        <v>#VALUE!</v>
      </c>
      <c r="O553" s="10" t="e">
        <f>O551/N551-1</f>
        <v>#VALUE!</v>
      </c>
      <c r="P553" s="17"/>
      <c r="Q553" s="14" t="s">
        <v>20</v>
      </c>
    </row>
    <row r="554" spans="1:17" x14ac:dyDescent="0.3">
      <c r="B554" s="176" t="s">
        <v>27</v>
      </c>
      <c r="C554" s="176"/>
      <c r="D554" s="176"/>
      <c r="E554" s="176"/>
      <c r="F554" s="176"/>
      <c r="G554" s="176"/>
      <c r="H554" s="176"/>
      <c r="I554" s="176"/>
      <c r="J554" s="176"/>
      <c r="K554" s="176"/>
      <c r="L554" s="176"/>
      <c r="M554" s="176"/>
      <c r="N554" s="176"/>
      <c r="O554" s="120"/>
      <c r="P554" s="6"/>
      <c r="Q554" s="11"/>
    </row>
    <row r="555" spans="1:17" x14ac:dyDescent="0.3">
      <c r="B555" s="16" t="str">
        <f t="shared" ref="B555:O555" si="83">IFERROR(B547+B593,"")</f>
        <v/>
      </c>
      <c r="C555" s="16" t="str">
        <f t="shared" si="83"/>
        <v/>
      </c>
      <c r="D555" s="16" t="str">
        <f t="shared" si="83"/>
        <v/>
      </c>
      <c r="E555" s="16" t="str">
        <f t="shared" si="83"/>
        <v/>
      </c>
      <c r="F555" s="16" t="str">
        <f t="shared" si="83"/>
        <v/>
      </c>
      <c r="G555" s="16" t="str">
        <f t="shared" si="83"/>
        <v/>
      </c>
      <c r="H555" s="16" t="str">
        <f t="shared" si="83"/>
        <v/>
      </c>
      <c r="I555" s="16" t="str">
        <f t="shared" si="83"/>
        <v/>
      </c>
      <c r="J555" s="16" t="str">
        <f t="shared" si="83"/>
        <v/>
      </c>
      <c r="K555" s="16" t="str">
        <f t="shared" si="83"/>
        <v/>
      </c>
      <c r="L555" s="16" t="str">
        <f t="shared" si="83"/>
        <v/>
      </c>
      <c r="M555" s="16" t="str">
        <f t="shared" si="83"/>
        <v/>
      </c>
      <c r="N555" s="16" t="str">
        <f t="shared" si="83"/>
        <v/>
      </c>
      <c r="O555" s="16" t="str">
        <f t="shared" si="83"/>
        <v/>
      </c>
      <c r="P555" s="6"/>
      <c r="Q555" s="9" t="s">
        <v>12</v>
      </c>
    </row>
    <row r="556" spans="1:17" x14ac:dyDescent="0.3">
      <c r="B556" s="7" t="str">
        <f t="shared" ref="B556:O558" si="84">IFERROR(B548+B594-B593,"")</f>
        <v/>
      </c>
      <c r="C556" s="7" t="str">
        <f t="shared" si="84"/>
        <v/>
      </c>
      <c r="D556" s="7" t="str">
        <f t="shared" si="84"/>
        <v/>
      </c>
      <c r="E556" s="7" t="str">
        <f t="shared" si="84"/>
        <v/>
      </c>
      <c r="F556" s="7" t="str">
        <f t="shared" si="84"/>
        <v/>
      </c>
      <c r="G556" s="7" t="str">
        <f t="shared" si="84"/>
        <v/>
      </c>
      <c r="H556" s="7" t="str">
        <f t="shared" si="84"/>
        <v/>
      </c>
      <c r="I556" s="7" t="str">
        <f t="shared" si="84"/>
        <v/>
      </c>
      <c r="J556" s="7" t="str">
        <f t="shared" si="84"/>
        <v/>
      </c>
      <c r="K556" s="7" t="str">
        <f t="shared" si="84"/>
        <v/>
      </c>
      <c r="L556" s="7" t="str">
        <f t="shared" si="84"/>
        <v/>
      </c>
      <c r="M556" s="7" t="str">
        <f t="shared" si="84"/>
        <v/>
      </c>
      <c r="N556" s="7" t="str">
        <f t="shared" si="84"/>
        <v/>
      </c>
      <c r="O556" s="7" t="str">
        <f t="shared" si="84"/>
        <v/>
      </c>
      <c r="P556" s="6"/>
      <c r="Q556" s="9" t="s">
        <v>13</v>
      </c>
    </row>
    <row r="557" spans="1:17" x14ac:dyDescent="0.3">
      <c r="B557" s="7" t="str">
        <f t="shared" si="84"/>
        <v/>
      </c>
      <c r="C557" s="7" t="str">
        <f t="shared" si="84"/>
        <v/>
      </c>
      <c r="D557" s="7" t="str">
        <f t="shared" si="84"/>
        <v/>
      </c>
      <c r="E557" s="7" t="str">
        <f t="shared" si="84"/>
        <v/>
      </c>
      <c r="F557" s="7" t="str">
        <f t="shared" si="84"/>
        <v/>
      </c>
      <c r="G557" s="7" t="str">
        <f t="shared" si="84"/>
        <v/>
      </c>
      <c r="H557" s="7" t="str">
        <f t="shared" si="84"/>
        <v/>
      </c>
      <c r="I557" s="7" t="str">
        <f t="shared" si="84"/>
        <v/>
      </c>
      <c r="J557" s="7" t="str">
        <f t="shared" si="84"/>
        <v/>
      </c>
      <c r="K557" s="7" t="str">
        <f t="shared" si="84"/>
        <v/>
      </c>
      <c r="L557" s="7" t="str">
        <f t="shared" si="84"/>
        <v/>
      </c>
      <c r="M557" s="7" t="str">
        <f t="shared" si="84"/>
        <v/>
      </c>
      <c r="N557" s="7" t="str">
        <f t="shared" si="84"/>
        <v/>
      </c>
      <c r="O557" s="7" t="str">
        <f t="shared" si="84"/>
        <v/>
      </c>
      <c r="P557" s="6"/>
      <c r="Q557" s="9" t="s">
        <v>14</v>
      </c>
    </row>
    <row r="558" spans="1:17" x14ac:dyDescent="0.3">
      <c r="B558" s="18" t="str">
        <f t="shared" si="84"/>
        <v/>
      </c>
      <c r="C558" s="18" t="str">
        <f t="shared" si="84"/>
        <v/>
      </c>
      <c r="D558" s="18" t="str">
        <f t="shared" si="84"/>
        <v/>
      </c>
      <c r="E558" s="18" t="str">
        <f t="shared" si="84"/>
        <v/>
      </c>
      <c r="F558" s="18" t="str">
        <f t="shared" si="84"/>
        <v/>
      </c>
      <c r="G558" s="18" t="str">
        <f t="shared" si="84"/>
        <v/>
      </c>
      <c r="H558" s="18" t="str">
        <f t="shared" si="84"/>
        <v/>
      </c>
      <c r="I558" s="18" t="str">
        <f t="shared" si="84"/>
        <v/>
      </c>
      <c r="J558" s="18" t="str">
        <f t="shared" si="84"/>
        <v/>
      </c>
      <c r="K558" s="18" t="str">
        <f t="shared" si="84"/>
        <v/>
      </c>
      <c r="L558" s="18" t="str">
        <f t="shared" si="84"/>
        <v/>
      </c>
      <c r="M558" s="18" t="str">
        <f t="shared" si="84"/>
        <v/>
      </c>
      <c r="N558" s="18" t="str">
        <f t="shared" si="84"/>
        <v/>
      </c>
      <c r="O558" s="18" t="str">
        <f t="shared" si="84"/>
        <v/>
      </c>
      <c r="P558" s="6"/>
      <c r="Q558" s="9" t="s">
        <v>19</v>
      </c>
    </row>
    <row r="559" spans="1:17" x14ac:dyDescent="0.3">
      <c r="B559" s="25" t="str">
        <f t="shared" ref="B559:O559" si="85">IFERROR(B551+B596,"")</f>
        <v/>
      </c>
      <c r="C559" s="18" t="str">
        <f t="shared" si="85"/>
        <v/>
      </c>
      <c r="D559" s="18" t="str">
        <f t="shared" si="85"/>
        <v/>
      </c>
      <c r="E559" s="18" t="str">
        <f t="shared" si="85"/>
        <v/>
      </c>
      <c r="F559" s="18" t="str">
        <f t="shared" si="85"/>
        <v/>
      </c>
      <c r="G559" s="18" t="str">
        <f t="shared" si="85"/>
        <v/>
      </c>
      <c r="H559" s="18" t="str">
        <f t="shared" si="85"/>
        <v/>
      </c>
      <c r="I559" s="18" t="str">
        <f t="shared" si="85"/>
        <v/>
      </c>
      <c r="J559" s="18" t="str">
        <f t="shared" si="85"/>
        <v/>
      </c>
      <c r="K559" s="18" t="str">
        <f t="shared" si="85"/>
        <v/>
      </c>
      <c r="L559" s="18" t="str">
        <f t="shared" si="85"/>
        <v/>
      </c>
      <c r="M559" s="18" t="str">
        <f t="shared" si="85"/>
        <v/>
      </c>
      <c r="N559" s="18" t="str">
        <f t="shared" si="85"/>
        <v/>
      </c>
      <c r="O559" s="18" t="str">
        <f t="shared" si="85"/>
        <v/>
      </c>
      <c r="P559" s="6"/>
      <c r="Q559" s="9" t="s">
        <v>15</v>
      </c>
    </row>
    <row r="560" spans="1:17" x14ac:dyDescent="0.3">
      <c r="B560" s="10" t="e">
        <f t="shared" ref="B560:O560" si="86">+B559/(B$465+B$472)</f>
        <v>#VALUE!</v>
      </c>
      <c r="C560" s="10" t="e">
        <f t="shared" si="86"/>
        <v>#VALUE!</v>
      </c>
      <c r="D560" s="10" t="e">
        <f t="shared" si="86"/>
        <v>#VALUE!</v>
      </c>
      <c r="E560" s="10" t="e">
        <f t="shared" si="86"/>
        <v>#VALUE!</v>
      </c>
      <c r="F560" s="10" t="e">
        <f t="shared" si="86"/>
        <v>#VALUE!</v>
      </c>
      <c r="G560" s="10" t="e">
        <f t="shared" si="86"/>
        <v>#VALUE!</v>
      </c>
      <c r="H560" s="10" t="e">
        <f t="shared" si="86"/>
        <v>#VALUE!</v>
      </c>
      <c r="I560" s="10" t="e">
        <f t="shared" si="86"/>
        <v>#VALUE!</v>
      </c>
      <c r="J560" s="10" t="e">
        <f t="shared" si="86"/>
        <v>#VALUE!</v>
      </c>
      <c r="K560" s="10" t="e">
        <f t="shared" si="86"/>
        <v>#VALUE!</v>
      </c>
      <c r="L560" s="10" t="e">
        <f t="shared" si="86"/>
        <v>#VALUE!</v>
      </c>
      <c r="M560" s="10" t="e">
        <f t="shared" si="86"/>
        <v>#VALUE!</v>
      </c>
      <c r="N560" s="10" t="e">
        <f t="shared" si="86"/>
        <v>#VALUE!</v>
      </c>
      <c r="O560" s="10" t="e">
        <f t="shared" si="86"/>
        <v>#VALUE!</v>
      </c>
      <c r="P560" s="6"/>
      <c r="Q560" s="11" t="s">
        <v>28</v>
      </c>
    </row>
    <row r="561" spans="1:17" s="87" customFormat="1" x14ac:dyDescent="0.3">
      <c r="A561" s="86"/>
      <c r="B561" s="19"/>
      <c r="C561" s="10" t="e">
        <f t="shared" ref="C561:M561" si="87">C559/B559-1</f>
        <v>#VALUE!</v>
      </c>
      <c r="D561" s="10" t="e">
        <f t="shared" si="87"/>
        <v>#VALUE!</v>
      </c>
      <c r="E561" s="10" t="e">
        <f t="shared" si="87"/>
        <v>#VALUE!</v>
      </c>
      <c r="F561" s="10" t="e">
        <f t="shared" si="87"/>
        <v>#VALUE!</v>
      </c>
      <c r="G561" s="10" t="e">
        <f t="shared" si="87"/>
        <v>#VALUE!</v>
      </c>
      <c r="H561" s="10" t="e">
        <f t="shared" si="87"/>
        <v>#VALUE!</v>
      </c>
      <c r="I561" s="10" t="e">
        <f t="shared" si="87"/>
        <v>#VALUE!</v>
      </c>
      <c r="J561" s="10" t="e">
        <f t="shared" si="87"/>
        <v>#VALUE!</v>
      </c>
      <c r="K561" s="10" t="e">
        <f t="shared" si="87"/>
        <v>#VALUE!</v>
      </c>
      <c r="L561" s="10" t="e">
        <f t="shared" si="87"/>
        <v>#VALUE!</v>
      </c>
      <c r="M561" s="10" t="e">
        <f t="shared" si="87"/>
        <v>#VALUE!</v>
      </c>
      <c r="N561" s="10" t="e">
        <f>N559/M559-1</f>
        <v>#VALUE!</v>
      </c>
      <c r="O561" s="10" t="e">
        <f>O559/N559-1</f>
        <v>#VALUE!</v>
      </c>
      <c r="P561" s="17"/>
      <c r="Q561" s="14" t="s">
        <v>20</v>
      </c>
    </row>
    <row r="562" spans="1:17" x14ac:dyDescent="0.3">
      <c r="B562" s="174" t="s">
        <v>875</v>
      </c>
      <c r="C562" s="174"/>
      <c r="D562" s="174"/>
      <c r="E562" s="174"/>
      <c r="F562" s="174"/>
      <c r="G562" s="174"/>
      <c r="H562" s="174"/>
      <c r="I562" s="174"/>
      <c r="J562" s="174"/>
      <c r="K562" s="174"/>
      <c r="L562" s="174"/>
      <c r="M562" s="174"/>
      <c r="N562" s="174"/>
      <c r="O562" s="118"/>
      <c r="P562" s="6"/>
      <c r="Q562" s="3"/>
    </row>
    <row r="563" spans="1:17" x14ac:dyDescent="0.3">
      <c r="B563" s="16" t="str">
        <f t="shared" ref="B563:O566" si="88">IFERROR(VLOOKUP($B$562,$130:$216,MATCH($Q563&amp;"/"&amp;B$348,$128:$128,0),FALSE),"")</f>
        <v/>
      </c>
      <c r="C563" s="16" t="str">
        <f t="shared" si="88"/>
        <v/>
      </c>
      <c r="D563" s="16" t="str">
        <f t="shared" si="88"/>
        <v/>
      </c>
      <c r="E563" s="16" t="str">
        <f t="shared" si="88"/>
        <v/>
      </c>
      <c r="F563" s="16" t="str">
        <f t="shared" si="88"/>
        <v/>
      </c>
      <c r="G563" s="16" t="str">
        <f t="shared" si="88"/>
        <v/>
      </c>
      <c r="H563" s="16" t="str">
        <f t="shared" si="88"/>
        <v/>
      </c>
      <c r="I563" s="16" t="str">
        <f t="shared" si="88"/>
        <v/>
      </c>
      <c r="J563" s="16" t="str">
        <f t="shared" si="88"/>
        <v/>
      </c>
      <c r="K563" s="16" t="str">
        <f t="shared" si="88"/>
        <v/>
      </c>
      <c r="L563" s="16" t="str">
        <f t="shared" si="88"/>
        <v/>
      </c>
      <c r="M563" s="16" t="str">
        <f t="shared" si="88"/>
        <v/>
      </c>
      <c r="N563" s="16" t="str">
        <f t="shared" si="88"/>
        <v/>
      </c>
      <c r="O563" s="16" t="str">
        <f t="shared" si="88"/>
        <v/>
      </c>
      <c r="P563" s="6"/>
      <c r="Q563" s="9" t="s">
        <v>12</v>
      </c>
    </row>
    <row r="564" spans="1:17" x14ac:dyDescent="0.3">
      <c r="B564" s="7" t="str">
        <f t="shared" si="88"/>
        <v/>
      </c>
      <c r="C564" s="7" t="str">
        <f t="shared" si="88"/>
        <v/>
      </c>
      <c r="D564" s="7" t="str">
        <f t="shared" si="88"/>
        <v/>
      </c>
      <c r="E564" s="7" t="str">
        <f t="shared" si="88"/>
        <v/>
      </c>
      <c r="F564" s="7" t="str">
        <f t="shared" si="88"/>
        <v/>
      </c>
      <c r="G564" s="7" t="str">
        <f t="shared" si="88"/>
        <v/>
      </c>
      <c r="H564" s="7" t="str">
        <f t="shared" si="88"/>
        <v/>
      </c>
      <c r="I564" s="7" t="str">
        <f t="shared" si="88"/>
        <v/>
      </c>
      <c r="J564" s="7" t="str">
        <f t="shared" si="88"/>
        <v/>
      </c>
      <c r="K564" s="7" t="str">
        <f t="shared" si="88"/>
        <v/>
      </c>
      <c r="L564" s="7" t="str">
        <f t="shared" si="88"/>
        <v/>
      </c>
      <c r="M564" s="7" t="str">
        <f t="shared" si="88"/>
        <v/>
      </c>
      <c r="N564" s="7" t="str">
        <f t="shared" si="88"/>
        <v/>
      </c>
      <c r="O564" s="7" t="str">
        <f t="shared" si="88"/>
        <v/>
      </c>
      <c r="P564" s="6"/>
      <c r="Q564" s="9" t="s">
        <v>13</v>
      </c>
    </row>
    <row r="565" spans="1:17" x14ac:dyDescent="0.3">
      <c r="B565" s="7" t="str">
        <f t="shared" si="88"/>
        <v/>
      </c>
      <c r="C565" s="7" t="str">
        <f t="shared" si="88"/>
        <v/>
      </c>
      <c r="D565" s="7" t="str">
        <f t="shared" si="88"/>
        <v/>
      </c>
      <c r="E565" s="7" t="str">
        <f t="shared" si="88"/>
        <v/>
      </c>
      <c r="F565" s="7" t="str">
        <f t="shared" si="88"/>
        <v/>
      </c>
      <c r="G565" s="7" t="str">
        <f t="shared" si="88"/>
        <v/>
      </c>
      <c r="H565" s="7" t="str">
        <f t="shared" si="88"/>
        <v/>
      </c>
      <c r="I565" s="7" t="str">
        <f t="shared" si="88"/>
        <v/>
      </c>
      <c r="J565" s="7" t="str">
        <f t="shared" si="88"/>
        <v/>
      </c>
      <c r="K565" s="7" t="str">
        <f t="shared" si="88"/>
        <v/>
      </c>
      <c r="L565" s="7" t="str">
        <f t="shared" si="88"/>
        <v/>
      </c>
      <c r="M565" s="7" t="str">
        <f t="shared" si="88"/>
        <v/>
      </c>
      <c r="N565" s="7" t="str">
        <f t="shared" si="88"/>
        <v/>
      </c>
      <c r="O565" s="7" t="str">
        <f t="shared" si="88"/>
        <v/>
      </c>
      <c r="P565" s="6"/>
      <c r="Q565" s="9" t="s">
        <v>14</v>
      </c>
    </row>
    <row r="566" spans="1:17" x14ac:dyDescent="0.3">
      <c r="B566" s="18" t="str">
        <f t="shared" si="88"/>
        <v/>
      </c>
      <c r="C566" s="18" t="str">
        <f t="shared" si="88"/>
        <v/>
      </c>
      <c r="D566" s="18" t="str">
        <f t="shared" si="88"/>
        <v/>
      </c>
      <c r="E566" s="18" t="str">
        <f t="shared" si="88"/>
        <v/>
      </c>
      <c r="F566" s="18" t="str">
        <f t="shared" si="88"/>
        <v/>
      </c>
      <c r="G566" s="18" t="str">
        <f t="shared" si="88"/>
        <v/>
      </c>
      <c r="H566" s="18" t="str">
        <f t="shared" si="88"/>
        <v/>
      </c>
      <c r="I566" s="18" t="str">
        <f t="shared" si="88"/>
        <v/>
      </c>
      <c r="J566" s="18" t="str">
        <f t="shared" si="88"/>
        <v/>
      </c>
      <c r="K566" s="18" t="str">
        <f t="shared" si="88"/>
        <v/>
      </c>
      <c r="L566" s="18" t="str">
        <f t="shared" si="88"/>
        <v/>
      </c>
      <c r="M566" s="18" t="str">
        <f t="shared" si="88"/>
        <v/>
      </c>
      <c r="N566" s="18" t="str">
        <f t="shared" si="88"/>
        <v/>
      </c>
      <c r="O566" s="18" t="str">
        <f t="shared" si="88"/>
        <v/>
      </c>
      <c r="P566" s="6"/>
      <c r="Q566" s="9" t="s">
        <v>19</v>
      </c>
    </row>
    <row r="567" spans="1:17" x14ac:dyDescent="0.3">
      <c r="B567" s="18">
        <f>SUM(B563:B566)</f>
        <v>0</v>
      </c>
      <c r="C567" s="18">
        <f t="shared" ref="C567:M567" si="89">SUM(C563:C566)</f>
        <v>0</v>
      </c>
      <c r="D567" s="18">
        <f t="shared" si="89"/>
        <v>0</v>
      </c>
      <c r="E567" s="18">
        <f t="shared" si="89"/>
        <v>0</v>
      </c>
      <c r="F567" s="18">
        <f t="shared" si="89"/>
        <v>0</v>
      </c>
      <c r="G567" s="18">
        <f t="shared" si="89"/>
        <v>0</v>
      </c>
      <c r="H567" s="18">
        <f t="shared" si="89"/>
        <v>0</v>
      </c>
      <c r="I567" s="18">
        <f t="shared" si="89"/>
        <v>0</v>
      </c>
      <c r="J567" s="18">
        <f t="shared" si="89"/>
        <v>0</v>
      </c>
      <c r="K567" s="18">
        <f t="shared" si="89"/>
        <v>0</v>
      </c>
      <c r="L567" s="18">
        <f t="shared" si="89"/>
        <v>0</v>
      </c>
      <c r="M567" s="18">
        <f t="shared" si="89"/>
        <v>0</v>
      </c>
      <c r="N567" s="18" t="e">
        <f>IF(N564="",N563*4,IF(N565="",(N564+N563)*2,IF(N566="",((N565+N564+N563)/3)*4,SUM(N563:N566))))</f>
        <v>#VALUE!</v>
      </c>
      <c r="O567" s="18" t="e">
        <f>IF(O564="",O563*4,IF(O565="",(O564+O563)*2,IF(O566="",((O565+O564+O563)/3)*4,SUM(O563:O566))))</f>
        <v>#VALUE!</v>
      </c>
      <c r="P567" s="6"/>
      <c r="Q567" s="9" t="s">
        <v>15</v>
      </c>
    </row>
    <row r="568" spans="1:17" x14ac:dyDescent="0.3">
      <c r="B568" s="10" t="e">
        <f t="shared" ref="B568:O568" si="90">+B567/(B$465+B$472)</f>
        <v>#DIV/0!</v>
      </c>
      <c r="C568" s="10" t="e">
        <f t="shared" si="90"/>
        <v>#DIV/0!</v>
      </c>
      <c r="D568" s="10" t="e">
        <f t="shared" si="90"/>
        <v>#DIV/0!</v>
      </c>
      <c r="E568" s="10" t="e">
        <f t="shared" si="90"/>
        <v>#DIV/0!</v>
      </c>
      <c r="F568" s="10" t="e">
        <f t="shared" si="90"/>
        <v>#DIV/0!</v>
      </c>
      <c r="G568" s="10" t="e">
        <f t="shared" si="90"/>
        <v>#DIV/0!</v>
      </c>
      <c r="H568" s="10" t="e">
        <f t="shared" si="90"/>
        <v>#DIV/0!</v>
      </c>
      <c r="I568" s="10" t="e">
        <f t="shared" si="90"/>
        <v>#DIV/0!</v>
      </c>
      <c r="J568" s="10" t="e">
        <f t="shared" si="90"/>
        <v>#DIV/0!</v>
      </c>
      <c r="K568" s="10" t="e">
        <f t="shared" si="90"/>
        <v>#DIV/0!</v>
      </c>
      <c r="L568" s="10" t="e">
        <f t="shared" si="90"/>
        <v>#DIV/0!</v>
      </c>
      <c r="M568" s="10" t="e">
        <f t="shared" si="90"/>
        <v>#DIV/0!</v>
      </c>
      <c r="N568" s="10" t="e">
        <f t="shared" si="90"/>
        <v>#VALUE!</v>
      </c>
      <c r="O568" s="10" t="e">
        <f t="shared" si="90"/>
        <v>#VALUE!</v>
      </c>
      <c r="P568" s="6"/>
      <c r="Q568" s="11" t="s">
        <v>1747</v>
      </c>
    </row>
    <row r="569" spans="1:17" x14ac:dyDescent="0.3">
      <c r="B569" s="176" t="s">
        <v>29</v>
      </c>
      <c r="C569" s="176"/>
      <c r="D569" s="176"/>
      <c r="E569" s="176"/>
      <c r="F569" s="176"/>
      <c r="G569" s="176"/>
      <c r="H569" s="176"/>
      <c r="I569" s="176"/>
      <c r="J569" s="176"/>
      <c r="K569" s="176"/>
      <c r="L569" s="176"/>
      <c r="M569" s="176"/>
      <c r="N569" s="176"/>
      <c r="O569" s="120"/>
      <c r="P569" s="6"/>
      <c r="Q569" s="3"/>
    </row>
    <row r="570" spans="1:17" x14ac:dyDescent="0.3">
      <c r="B570" s="16" t="str">
        <f t="shared" ref="B570:O573" si="91">IFERROR(B547-B563,"")</f>
        <v/>
      </c>
      <c r="C570" s="16" t="str">
        <f t="shared" si="91"/>
        <v/>
      </c>
      <c r="D570" s="16" t="str">
        <f t="shared" si="91"/>
        <v/>
      </c>
      <c r="E570" s="16" t="str">
        <f t="shared" si="91"/>
        <v/>
      </c>
      <c r="F570" s="16" t="str">
        <f t="shared" si="91"/>
        <v/>
      </c>
      <c r="G570" s="16" t="str">
        <f t="shared" si="91"/>
        <v/>
      </c>
      <c r="H570" s="16" t="str">
        <f t="shared" si="91"/>
        <v/>
      </c>
      <c r="I570" s="16" t="str">
        <f t="shared" si="91"/>
        <v/>
      </c>
      <c r="J570" s="16" t="str">
        <f t="shared" si="91"/>
        <v/>
      </c>
      <c r="K570" s="16" t="str">
        <f t="shared" si="91"/>
        <v/>
      </c>
      <c r="L570" s="16" t="str">
        <f t="shared" si="91"/>
        <v/>
      </c>
      <c r="M570" s="16" t="str">
        <f t="shared" si="91"/>
        <v/>
      </c>
      <c r="N570" s="16" t="str">
        <f t="shared" si="91"/>
        <v/>
      </c>
      <c r="O570" s="16" t="str">
        <f t="shared" si="91"/>
        <v/>
      </c>
      <c r="P570" s="6"/>
      <c r="Q570" s="9" t="s">
        <v>12</v>
      </c>
    </row>
    <row r="571" spans="1:17" x14ac:dyDescent="0.3">
      <c r="B571" s="7" t="str">
        <f t="shared" si="91"/>
        <v/>
      </c>
      <c r="C571" s="7" t="str">
        <f t="shared" si="91"/>
        <v/>
      </c>
      <c r="D571" s="7" t="str">
        <f t="shared" si="91"/>
        <v/>
      </c>
      <c r="E571" s="7" t="str">
        <f t="shared" si="91"/>
        <v/>
      </c>
      <c r="F571" s="7" t="str">
        <f t="shared" si="91"/>
        <v/>
      </c>
      <c r="G571" s="7" t="str">
        <f t="shared" si="91"/>
        <v/>
      </c>
      <c r="H571" s="7" t="str">
        <f t="shared" si="91"/>
        <v/>
      </c>
      <c r="I571" s="7" t="str">
        <f t="shared" si="91"/>
        <v/>
      </c>
      <c r="J571" s="7" t="str">
        <f t="shared" si="91"/>
        <v/>
      </c>
      <c r="K571" s="7" t="str">
        <f t="shared" si="91"/>
        <v/>
      </c>
      <c r="L571" s="7" t="str">
        <f t="shared" si="91"/>
        <v/>
      </c>
      <c r="M571" s="7" t="str">
        <f t="shared" si="91"/>
        <v/>
      </c>
      <c r="N571" s="7" t="str">
        <f t="shared" si="91"/>
        <v/>
      </c>
      <c r="O571" s="7" t="str">
        <f t="shared" si="91"/>
        <v/>
      </c>
      <c r="P571" s="6"/>
      <c r="Q571" s="9" t="s">
        <v>13</v>
      </c>
    </row>
    <row r="572" spans="1:17" x14ac:dyDescent="0.3">
      <c r="B572" s="7" t="str">
        <f t="shared" si="91"/>
        <v/>
      </c>
      <c r="C572" s="7" t="str">
        <f t="shared" si="91"/>
        <v/>
      </c>
      <c r="D572" s="7" t="str">
        <f t="shared" si="91"/>
        <v/>
      </c>
      <c r="E572" s="7" t="str">
        <f t="shared" si="91"/>
        <v/>
      </c>
      <c r="F572" s="7" t="str">
        <f t="shared" si="91"/>
        <v/>
      </c>
      <c r="G572" s="7" t="str">
        <f t="shared" si="91"/>
        <v/>
      </c>
      <c r="H572" s="7" t="str">
        <f t="shared" si="91"/>
        <v/>
      </c>
      <c r="I572" s="7" t="str">
        <f t="shared" si="91"/>
        <v/>
      </c>
      <c r="J572" s="7" t="str">
        <f t="shared" si="91"/>
        <v/>
      </c>
      <c r="K572" s="7" t="str">
        <f t="shared" si="91"/>
        <v/>
      </c>
      <c r="L572" s="7" t="str">
        <f t="shared" si="91"/>
        <v/>
      </c>
      <c r="M572" s="7" t="str">
        <f t="shared" si="91"/>
        <v/>
      </c>
      <c r="N572" s="7" t="str">
        <f t="shared" si="91"/>
        <v/>
      </c>
      <c r="O572" s="7" t="str">
        <f t="shared" si="91"/>
        <v/>
      </c>
      <c r="P572" s="6"/>
      <c r="Q572" s="9" t="s">
        <v>14</v>
      </c>
    </row>
    <row r="573" spans="1:17" x14ac:dyDescent="0.3">
      <c r="B573" s="7" t="str">
        <f t="shared" si="91"/>
        <v/>
      </c>
      <c r="C573" s="18" t="str">
        <f t="shared" si="91"/>
        <v/>
      </c>
      <c r="D573" s="18" t="str">
        <f t="shared" si="91"/>
        <v/>
      </c>
      <c r="E573" s="18" t="str">
        <f t="shared" si="91"/>
        <v/>
      </c>
      <c r="F573" s="18" t="str">
        <f t="shared" si="91"/>
        <v/>
      </c>
      <c r="G573" s="18" t="str">
        <f t="shared" si="91"/>
        <v/>
      </c>
      <c r="H573" s="18" t="str">
        <f t="shared" si="91"/>
        <v/>
      </c>
      <c r="I573" s="18" t="str">
        <f t="shared" si="91"/>
        <v/>
      </c>
      <c r="J573" s="18" t="str">
        <f t="shared" si="91"/>
        <v/>
      </c>
      <c r="K573" s="18" t="str">
        <f t="shared" si="91"/>
        <v/>
      </c>
      <c r="L573" s="18" t="str">
        <f t="shared" si="91"/>
        <v/>
      </c>
      <c r="M573" s="18" t="str">
        <f t="shared" si="91"/>
        <v/>
      </c>
      <c r="N573" s="18" t="str">
        <f t="shared" si="91"/>
        <v/>
      </c>
      <c r="O573" s="18" t="str">
        <f t="shared" si="91"/>
        <v/>
      </c>
      <c r="P573" s="6"/>
      <c r="Q573" s="9" t="s">
        <v>19</v>
      </c>
    </row>
    <row r="574" spans="1:17" x14ac:dyDescent="0.3">
      <c r="B574" s="25">
        <f t="shared" ref="B574:M574" si="92">B551-B567</f>
        <v>0</v>
      </c>
      <c r="C574" s="18">
        <f t="shared" si="92"/>
        <v>0</v>
      </c>
      <c r="D574" s="18">
        <f t="shared" si="92"/>
        <v>0</v>
      </c>
      <c r="E574" s="18">
        <f t="shared" si="92"/>
        <v>0</v>
      </c>
      <c r="F574" s="18">
        <f t="shared" si="92"/>
        <v>0</v>
      </c>
      <c r="G574" s="18">
        <f t="shared" si="92"/>
        <v>0</v>
      </c>
      <c r="H574" s="18">
        <f t="shared" si="92"/>
        <v>0</v>
      </c>
      <c r="I574" s="18">
        <f t="shared" si="92"/>
        <v>0</v>
      </c>
      <c r="J574" s="18">
        <f t="shared" si="92"/>
        <v>0</v>
      </c>
      <c r="K574" s="18">
        <f t="shared" si="92"/>
        <v>0</v>
      </c>
      <c r="L574" s="18">
        <f t="shared" si="92"/>
        <v>0</v>
      </c>
      <c r="M574" s="18">
        <f t="shared" si="92"/>
        <v>0</v>
      </c>
      <c r="N574" s="18" t="str">
        <f>IFERROR(N551-N567,"")</f>
        <v/>
      </c>
      <c r="O574" s="18" t="str">
        <f>IFERROR(O551-O567,"")</f>
        <v/>
      </c>
      <c r="P574" s="6"/>
      <c r="Q574" s="9" t="s">
        <v>15</v>
      </c>
    </row>
    <row r="575" spans="1:17" x14ac:dyDescent="0.3">
      <c r="B575" s="10" t="e">
        <f t="shared" ref="B575:O575" si="93">+B574/(B$465+B$472)</f>
        <v>#DIV/0!</v>
      </c>
      <c r="C575" s="10" t="e">
        <f t="shared" si="93"/>
        <v>#DIV/0!</v>
      </c>
      <c r="D575" s="10" t="e">
        <f t="shared" si="93"/>
        <v>#DIV/0!</v>
      </c>
      <c r="E575" s="10" t="e">
        <f t="shared" si="93"/>
        <v>#DIV/0!</v>
      </c>
      <c r="F575" s="10" t="e">
        <f t="shared" si="93"/>
        <v>#DIV/0!</v>
      </c>
      <c r="G575" s="10" t="e">
        <f t="shared" si="93"/>
        <v>#DIV/0!</v>
      </c>
      <c r="H575" s="10" t="e">
        <f t="shared" si="93"/>
        <v>#DIV/0!</v>
      </c>
      <c r="I575" s="10" t="e">
        <f t="shared" si="93"/>
        <v>#DIV/0!</v>
      </c>
      <c r="J575" s="10" t="e">
        <f t="shared" si="93"/>
        <v>#DIV/0!</v>
      </c>
      <c r="K575" s="10" t="e">
        <f t="shared" si="93"/>
        <v>#DIV/0!</v>
      </c>
      <c r="L575" s="10" t="e">
        <f t="shared" si="93"/>
        <v>#DIV/0!</v>
      </c>
      <c r="M575" s="10" t="e">
        <f t="shared" si="93"/>
        <v>#DIV/0!</v>
      </c>
      <c r="N575" s="10" t="e">
        <f t="shared" si="93"/>
        <v>#VALUE!</v>
      </c>
      <c r="O575" s="10" t="e">
        <f t="shared" si="93"/>
        <v>#VALUE!</v>
      </c>
      <c r="P575" s="6"/>
      <c r="Q575" s="11" t="s">
        <v>30</v>
      </c>
    </row>
    <row r="576" spans="1:17" x14ac:dyDescent="0.3">
      <c r="B576" s="178" t="s">
        <v>876</v>
      </c>
      <c r="C576" s="178"/>
      <c r="D576" s="178"/>
      <c r="E576" s="178"/>
      <c r="F576" s="178"/>
      <c r="G576" s="178"/>
      <c r="H576" s="178"/>
      <c r="I576" s="178"/>
      <c r="J576" s="178"/>
      <c r="K576" s="178"/>
      <c r="L576" s="178"/>
      <c r="M576" s="178"/>
      <c r="N576" s="178"/>
      <c r="O576" s="122"/>
      <c r="P576" s="6"/>
      <c r="Q576" s="3"/>
    </row>
    <row r="577" spans="1:17" x14ac:dyDescent="0.3">
      <c r="B577" s="16" t="str">
        <f t="shared" ref="B577:O580" si="94">IFERROR(VLOOKUP($B$576,$130:$216,MATCH($Q577&amp;"/"&amp;B$348,$128:$128,0),FALSE),"")</f>
        <v/>
      </c>
      <c r="C577" s="16" t="str">
        <f t="shared" si="94"/>
        <v/>
      </c>
      <c r="D577" s="16" t="str">
        <f t="shared" si="94"/>
        <v/>
      </c>
      <c r="E577" s="16" t="str">
        <f t="shared" si="94"/>
        <v/>
      </c>
      <c r="F577" s="16" t="str">
        <f t="shared" si="94"/>
        <v/>
      </c>
      <c r="G577" s="16" t="str">
        <f t="shared" si="94"/>
        <v/>
      </c>
      <c r="H577" s="16" t="str">
        <f t="shared" si="94"/>
        <v/>
      </c>
      <c r="I577" s="16" t="str">
        <f t="shared" si="94"/>
        <v/>
      </c>
      <c r="J577" s="16" t="str">
        <f t="shared" si="94"/>
        <v/>
      </c>
      <c r="K577" s="16" t="str">
        <f t="shared" si="94"/>
        <v/>
      </c>
      <c r="L577" s="16" t="str">
        <f t="shared" si="94"/>
        <v/>
      </c>
      <c r="M577" s="16" t="str">
        <f t="shared" si="94"/>
        <v/>
      </c>
      <c r="N577" s="16" t="str">
        <f t="shared" si="94"/>
        <v/>
      </c>
      <c r="O577" s="16" t="str">
        <f t="shared" si="94"/>
        <v/>
      </c>
      <c r="P577" s="6"/>
      <c r="Q577" s="9" t="s">
        <v>12</v>
      </c>
    </row>
    <row r="578" spans="1:17" x14ac:dyDescent="0.3">
      <c r="B578" s="7" t="str">
        <f t="shared" si="94"/>
        <v/>
      </c>
      <c r="C578" s="7" t="str">
        <f t="shared" si="94"/>
        <v/>
      </c>
      <c r="D578" s="7" t="str">
        <f t="shared" si="94"/>
        <v/>
      </c>
      <c r="E578" s="7" t="str">
        <f t="shared" si="94"/>
        <v/>
      </c>
      <c r="F578" s="7" t="str">
        <f t="shared" si="94"/>
        <v/>
      </c>
      <c r="G578" s="7" t="str">
        <f t="shared" si="94"/>
        <v/>
      </c>
      <c r="H578" s="7" t="str">
        <f t="shared" si="94"/>
        <v/>
      </c>
      <c r="I578" s="7" t="str">
        <f t="shared" si="94"/>
        <v/>
      </c>
      <c r="J578" s="7" t="str">
        <f t="shared" si="94"/>
        <v/>
      </c>
      <c r="K578" s="7" t="str">
        <f t="shared" si="94"/>
        <v/>
      </c>
      <c r="L578" s="7" t="str">
        <f t="shared" si="94"/>
        <v/>
      </c>
      <c r="M578" s="7" t="str">
        <f t="shared" si="94"/>
        <v/>
      </c>
      <c r="N578" s="7" t="str">
        <f t="shared" si="94"/>
        <v/>
      </c>
      <c r="O578" s="7" t="str">
        <f t="shared" si="94"/>
        <v/>
      </c>
      <c r="P578" s="6"/>
      <c r="Q578" s="9" t="s">
        <v>13</v>
      </c>
    </row>
    <row r="579" spans="1:17" x14ac:dyDescent="0.3">
      <c r="B579" s="7" t="str">
        <f t="shared" si="94"/>
        <v/>
      </c>
      <c r="C579" s="7" t="str">
        <f t="shared" si="94"/>
        <v/>
      </c>
      <c r="D579" s="7" t="str">
        <f t="shared" si="94"/>
        <v/>
      </c>
      <c r="E579" s="7" t="str">
        <f t="shared" si="94"/>
        <v/>
      </c>
      <c r="F579" s="7" t="str">
        <f t="shared" si="94"/>
        <v/>
      </c>
      <c r="G579" s="7" t="str">
        <f t="shared" si="94"/>
        <v/>
      </c>
      <c r="H579" s="7" t="str">
        <f t="shared" si="94"/>
        <v/>
      </c>
      <c r="I579" s="7" t="str">
        <f t="shared" si="94"/>
        <v/>
      </c>
      <c r="J579" s="7" t="str">
        <f t="shared" si="94"/>
        <v/>
      </c>
      <c r="K579" s="7" t="str">
        <f t="shared" si="94"/>
        <v/>
      </c>
      <c r="L579" s="7" t="str">
        <f t="shared" si="94"/>
        <v/>
      </c>
      <c r="M579" s="7" t="str">
        <f t="shared" si="94"/>
        <v/>
      </c>
      <c r="N579" s="7" t="str">
        <f t="shared" si="94"/>
        <v/>
      </c>
      <c r="O579" s="7" t="str">
        <f t="shared" si="94"/>
        <v/>
      </c>
      <c r="P579" s="6"/>
      <c r="Q579" s="9" t="s">
        <v>14</v>
      </c>
    </row>
    <row r="580" spans="1:17" x14ac:dyDescent="0.3">
      <c r="B580" s="18" t="str">
        <f t="shared" si="94"/>
        <v/>
      </c>
      <c r="C580" s="18" t="str">
        <f t="shared" si="94"/>
        <v/>
      </c>
      <c r="D580" s="18" t="str">
        <f t="shared" si="94"/>
        <v/>
      </c>
      <c r="E580" s="18" t="str">
        <f t="shared" si="94"/>
        <v/>
      </c>
      <c r="F580" s="18" t="str">
        <f t="shared" si="94"/>
        <v/>
      </c>
      <c r="G580" s="18" t="str">
        <f t="shared" si="94"/>
        <v/>
      </c>
      <c r="H580" s="18" t="str">
        <f t="shared" si="94"/>
        <v/>
      </c>
      <c r="I580" s="18" t="str">
        <f t="shared" si="94"/>
        <v/>
      </c>
      <c r="J580" s="18" t="str">
        <f t="shared" si="94"/>
        <v/>
      </c>
      <c r="K580" s="18" t="str">
        <f t="shared" si="94"/>
        <v/>
      </c>
      <c r="L580" s="18" t="str">
        <f t="shared" si="94"/>
        <v/>
      </c>
      <c r="M580" s="18" t="str">
        <f t="shared" si="94"/>
        <v/>
      </c>
      <c r="N580" s="18" t="str">
        <f t="shared" si="94"/>
        <v/>
      </c>
      <c r="O580" s="18" t="str">
        <f t="shared" si="94"/>
        <v/>
      </c>
      <c r="P580" s="6"/>
      <c r="Q580" s="9" t="s">
        <v>19</v>
      </c>
    </row>
    <row r="581" spans="1:17" x14ac:dyDescent="0.3">
      <c r="B581" s="18">
        <f>SUM(B577:B580)</f>
        <v>0</v>
      </c>
      <c r="C581" s="18">
        <f t="shared" ref="C581:M581" si="95">SUM(C577:C580)</f>
        <v>0</v>
      </c>
      <c r="D581" s="18">
        <f t="shared" si="95"/>
        <v>0</v>
      </c>
      <c r="E581" s="18">
        <f t="shared" si="95"/>
        <v>0</v>
      </c>
      <c r="F581" s="18">
        <f t="shared" si="95"/>
        <v>0</v>
      </c>
      <c r="G581" s="18">
        <f t="shared" si="95"/>
        <v>0</v>
      </c>
      <c r="H581" s="18">
        <f t="shared" si="95"/>
        <v>0</v>
      </c>
      <c r="I581" s="18">
        <f t="shared" si="95"/>
        <v>0</v>
      </c>
      <c r="J581" s="18">
        <f t="shared" si="95"/>
        <v>0</v>
      </c>
      <c r="K581" s="18">
        <f t="shared" si="95"/>
        <v>0</v>
      </c>
      <c r="L581" s="18">
        <f t="shared" si="95"/>
        <v>0</v>
      </c>
      <c r="M581" s="18">
        <f t="shared" si="95"/>
        <v>0</v>
      </c>
      <c r="N581" s="18" t="e">
        <f>IF(N578="",N577*4,IF(N579="",(N578+N577)*2,IF(N580="",((N579+N578+N577)/3)*4,SUM(N577:N580))))</f>
        <v>#VALUE!</v>
      </c>
      <c r="O581" s="18" t="e">
        <f>IF(O578="",O577*4,IF(O579="",(O578+O577)*2,IF(O580="",((O579+O578+O577)/3)*4,SUM(O577:O580))))</f>
        <v>#VALUE!</v>
      </c>
      <c r="P581" s="6"/>
      <c r="Q581" s="9" t="s">
        <v>15</v>
      </c>
    </row>
    <row r="582" spans="1:17" x14ac:dyDescent="0.3">
      <c r="B582" s="10" t="e">
        <f t="shared" ref="B582:M582" si="96">+B581/B$574</f>
        <v>#DIV/0!</v>
      </c>
      <c r="C582" s="10" t="e">
        <f t="shared" si="96"/>
        <v>#DIV/0!</v>
      </c>
      <c r="D582" s="10" t="e">
        <f t="shared" si="96"/>
        <v>#DIV/0!</v>
      </c>
      <c r="E582" s="10" t="e">
        <f t="shared" si="96"/>
        <v>#DIV/0!</v>
      </c>
      <c r="F582" s="10" t="e">
        <f t="shared" si="96"/>
        <v>#DIV/0!</v>
      </c>
      <c r="G582" s="10" t="e">
        <f t="shared" si="96"/>
        <v>#DIV/0!</v>
      </c>
      <c r="H582" s="10" t="e">
        <f t="shared" si="96"/>
        <v>#DIV/0!</v>
      </c>
      <c r="I582" s="10" t="e">
        <f t="shared" si="96"/>
        <v>#DIV/0!</v>
      </c>
      <c r="J582" s="10" t="e">
        <f t="shared" si="96"/>
        <v>#DIV/0!</v>
      </c>
      <c r="K582" s="10" t="e">
        <f t="shared" si="96"/>
        <v>#DIV/0!</v>
      </c>
      <c r="L582" s="10" t="e">
        <f t="shared" si="96"/>
        <v>#DIV/0!</v>
      </c>
      <c r="M582" s="10" t="e">
        <f t="shared" si="96"/>
        <v>#DIV/0!</v>
      </c>
      <c r="N582" s="10" t="e">
        <f>+N581/N$574</f>
        <v>#VALUE!</v>
      </c>
      <c r="O582" s="10" t="e">
        <f>+O581/O$574</f>
        <v>#VALUE!</v>
      </c>
      <c r="P582" s="6"/>
      <c r="Q582" s="11" t="s">
        <v>31</v>
      </c>
    </row>
    <row r="583" spans="1:17" x14ac:dyDescent="0.3">
      <c r="B583" s="176" t="s">
        <v>2399</v>
      </c>
      <c r="C583" s="176"/>
      <c r="D583" s="176"/>
      <c r="E583" s="176"/>
      <c r="F583" s="176"/>
      <c r="G583" s="176"/>
      <c r="H583" s="176"/>
      <c r="I583" s="176"/>
      <c r="J583" s="176"/>
      <c r="K583" s="176"/>
      <c r="L583" s="176"/>
      <c r="M583" s="176"/>
      <c r="N583" s="176"/>
      <c r="O583" s="120"/>
      <c r="P583" s="6"/>
      <c r="Q583" s="3"/>
    </row>
    <row r="584" spans="1:17" x14ac:dyDescent="0.3">
      <c r="B584" s="16" t="str">
        <f t="shared" ref="B584:O587" si="97">IFERROR(VLOOKUP($B$583,$130:$216,MATCH($Q584&amp;"/"&amp;B$348,$128:$128,0),FALSE),"")</f>
        <v/>
      </c>
      <c r="C584" s="16" t="str">
        <f t="shared" si="97"/>
        <v/>
      </c>
      <c r="D584" s="16" t="str">
        <f t="shared" si="97"/>
        <v/>
      </c>
      <c r="E584" s="16" t="str">
        <f t="shared" si="97"/>
        <v/>
      </c>
      <c r="F584" s="16" t="str">
        <f t="shared" si="97"/>
        <v/>
      </c>
      <c r="G584" s="16" t="str">
        <f t="shared" si="97"/>
        <v/>
      </c>
      <c r="H584" s="16" t="str">
        <f t="shared" si="97"/>
        <v/>
      </c>
      <c r="I584" s="16" t="str">
        <f t="shared" si="97"/>
        <v/>
      </c>
      <c r="J584" s="16" t="str">
        <f t="shared" si="97"/>
        <v/>
      </c>
      <c r="K584" s="16" t="str">
        <f t="shared" si="97"/>
        <v/>
      </c>
      <c r="L584" s="16" t="str">
        <f t="shared" si="97"/>
        <v/>
      </c>
      <c r="M584" s="16" t="str">
        <f t="shared" si="97"/>
        <v/>
      </c>
      <c r="N584" s="16" t="str">
        <f t="shared" si="97"/>
        <v/>
      </c>
      <c r="O584" s="16" t="str">
        <f t="shared" si="97"/>
        <v/>
      </c>
      <c r="P584" s="6"/>
      <c r="Q584" s="9" t="s">
        <v>12</v>
      </c>
    </row>
    <row r="585" spans="1:17" x14ac:dyDescent="0.3">
      <c r="B585" s="7" t="str">
        <f t="shared" si="97"/>
        <v/>
      </c>
      <c r="C585" s="7" t="str">
        <f t="shared" si="97"/>
        <v/>
      </c>
      <c r="D585" s="7" t="str">
        <f t="shared" si="97"/>
        <v/>
      </c>
      <c r="E585" s="7" t="str">
        <f t="shared" si="97"/>
        <v/>
      </c>
      <c r="F585" s="7" t="str">
        <f t="shared" si="97"/>
        <v/>
      </c>
      <c r="G585" s="7" t="str">
        <f t="shared" si="97"/>
        <v/>
      </c>
      <c r="H585" s="7" t="str">
        <f t="shared" si="97"/>
        <v/>
      </c>
      <c r="I585" s="7" t="str">
        <f t="shared" si="97"/>
        <v/>
      </c>
      <c r="J585" s="7" t="str">
        <f t="shared" si="97"/>
        <v/>
      </c>
      <c r="K585" s="7" t="str">
        <f t="shared" si="97"/>
        <v/>
      </c>
      <c r="L585" s="7" t="str">
        <f t="shared" si="97"/>
        <v/>
      </c>
      <c r="M585" s="7" t="str">
        <f t="shared" si="97"/>
        <v/>
      </c>
      <c r="N585" s="7" t="str">
        <f t="shared" si="97"/>
        <v/>
      </c>
      <c r="O585" s="7" t="str">
        <f t="shared" si="97"/>
        <v/>
      </c>
      <c r="P585" s="6"/>
      <c r="Q585" s="9" t="s">
        <v>13</v>
      </c>
    </row>
    <row r="586" spans="1:17" x14ac:dyDescent="0.3">
      <c r="B586" s="7" t="str">
        <f t="shared" si="97"/>
        <v/>
      </c>
      <c r="C586" s="7" t="str">
        <f t="shared" si="97"/>
        <v/>
      </c>
      <c r="D586" s="7" t="str">
        <f t="shared" si="97"/>
        <v/>
      </c>
      <c r="E586" s="7" t="str">
        <f t="shared" si="97"/>
        <v/>
      </c>
      <c r="F586" s="7" t="str">
        <f t="shared" si="97"/>
        <v/>
      </c>
      <c r="G586" s="7" t="str">
        <f t="shared" si="97"/>
        <v/>
      </c>
      <c r="H586" s="7" t="str">
        <f t="shared" si="97"/>
        <v/>
      </c>
      <c r="I586" s="7" t="str">
        <f t="shared" si="97"/>
        <v/>
      </c>
      <c r="J586" s="7" t="str">
        <f t="shared" si="97"/>
        <v/>
      </c>
      <c r="K586" s="7" t="str">
        <f t="shared" si="97"/>
        <v/>
      </c>
      <c r="L586" s="7" t="str">
        <f t="shared" si="97"/>
        <v/>
      </c>
      <c r="M586" s="7" t="str">
        <f t="shared" si="97"/>
        <v/>
      </c>
      <c r="N586" s="7" t="str">
        <f t="shared" si="97"/>
        <v/>
      </c>
      <c r="O586" s="7" t="str">
        <f t="shared" si="97"/>
        <v/>
      </c>
      <c r="P586" s="6"/>
      <c r="Q586" s="9" t="s">
        <v>14</v>
      </c>
    </row>
    <row r="587" spans="1:17" x14ac:dyDescent="0.3">
      <c r="B587" s="7" t="str">
        <f t="shared" si="97"/>
        <v/>
      </c>
      <c r="C587" s="18" t="str">
        <f t="shared" si="97"/>
        <v/>
      </c>
      <c r="D587" s="18" t="str">
        <f t="shared" si="97"/>
        <v/>
      </c>
      <c r="E587" s="18" t="str">
        <f t="shared" si="97"/>
        <v/>
      </c>
      <c r="F587" s="18" t="str">
        <f t="shared" si="97"/>
        <v/>
      </c>
      <c r="G587" s="18" t="str">
        <f t="shared" si="97"/>
        <v/>
      </c>
      <c r="H587" s="18" t="str">
        <f t="shared" si="97"/>
        <v/>
      </c>
      <c r="I587" s="18" t="str">
        <f t="shared" si="97"/>
        <v/>
      </c>
      <c r="J587" s="18" t="str">
        <f t="shared" si="97"/>
        <v/>
      </c>
      <c r="K587" s="18" t="str">
        <f t="shared" si="97"/>
        <v/>
      </c>
      <c r="L587" s="18" t="str">
        <f t="shared" si="97"/>
        <v/>
      </c>
      <c r="M587" s="18" t="str">
        <f t="shared" si="97"/>
        <v/>
      </c>
      <c r="N587" s="18" t="str">
        <f t="shared" si="97"/>
        <v/>
      </c>
      <c r="O587" s="18" t="str">
        <f t="shared" si="97"/>
        <v/>
      </c>
      <c r="P587" s="6"/>
      <c r="Q587" s="9" t="s">
        <v>19</v>
      </c>
    </row>
    <row r="588" spans="1:17" x14ac:dyDescent="0.3">
      <c r="B588" s="26">
        <f>SUM(B584:B587)</f>
        <v>0</v>
      </c>
      <c r="C588" s="18">
        <f t="shared" ref="C588:M588" si="98">SUM(C584:C587)</f>
        <v>0</v>
      </c>
      <c r="D588" s="18">
        <f t="shared" si="98"/>
        <v>0</v>
      </c>
      <c r="E588" s="18">
        <f t="shared" si="98"/>
        <v>0</v>
      </c>
      <c r="F588" s="18">
        <f t="shared" si="98"/>
        <v>0</v>
      </c>
      <c r="G588" s="18">
        <f t="shared" si="98"/>
        <v>0</v>
      </c>
      <c r="H588" s="18">
        <f t="shared" si="98"/>
        <v>0</v>
      </c>
      <c r="I588" s="18">
        <f t="shared" si="98"/>
        <v>0</v>
      </c>
      <c r="J588" s="18">
        <f t="shared" si="98"/>
        <v>0</v>
      </c>
      <c r="K588" s="18">
        <f t="shared" si="98"/>
        <v>0</v>
      </c>
      <c r="L588" s="18">
        <f t="shared" si="98"/>
        <v>0</v>
      </c>
      <c r="M588" s="18">
        <f t="shared" si="98"/>
        <v>0</v>
      </c>
      <c r="N588" s="18" t="e">
        <f>IF(N585="",N584*4,IF(N586="",(N585+N584)*2,IF(N587="",((N586+N585+N584)/3)*4,SUM(N584:N587))))</f>
        <v>#VALUE!</v>
      </c>
      <c r="O588" s="18" t="e">
        <f>IF(O585="",O584*4,IF(O586="",(O585+O584)*2,IF(O587="",((O586+O585+O584)/3)*4,SUM(O584:O587))))</f>
        <v>#VALUE!</v>
      </c>
      <c r="P588" s="6"/>
      <c r="Q588" s="9" t="s">
        <v>15</v>
      </c>
    </row>
    <row r="589" spans="1:17" x14ac:dyDescent="0.3">
      <c r="B589" s="10" t="e">
        <f t="shared" ref="B589:O589" si="99">+B588/(B$465+B$472)</f>
        <v>#DIV/0!</v>
      </c>
      <c r="C589" s="10" t="e">
        <f t="shared" si="99"/>
        <v>#DIV/0!</v>
      </c>
      <c r="D589" s="10" t="e">
        <f t="shared" si="99"/>
        <v>#DIV/0!</v>
      </c>
      <c r="E589" s="10" t="e">
        <f t="shared" si="99"/>
        <v>#DIV/0!</v>
      </c>
      <c r="F589" s="10" t="e">
        <f t="shared" si="99"/>
        <v>#DIV/0!</v>
      </c>
      <c r="G589" s="10" t="e">
        <f t="shared" si="99"/>
        <v>#DIV/0!</v>
      </c>
      <c r="H589" s="10" t="e">
        <f t="shared" si="99"/>
        <v>#DIV/0!</v>
      </c>
      <c r="I589" s="10" t="e">
        <f t="shared" si="99"/>
        <v>#DIV/0!</v>
      </c>
      <c r="J589" s="10" t="e">
        <f t="shared" si="99"/>
        <v>#DIV/0!</v>
      </c>
      <c r="K589" s="10" t="e">
        <f t="shared" si="99"/>
        <v>#DIV/0!</v>
      </c>
      <c r="L589" s="10" t="e">
        <f t="shared" si="99"/>
        <v>#DIV/0!</v>
      </c>
      <c r="M589" s="10" t="e">
        <f t="shared" si="99"/>
        <v>#DIV/0!</v>
      </c>
      <c r="N589" s="10" t="e">
        <f t="shared" si="99"/>
        <v>#VALUE!</v>
      </c>
      <c r="O589" s="10" t="e">
        <f t="shared" si="99"/>
        <v>#VALUE!</v>
      </c>
      <c r="P589" s="6"/>
      <c r="Q589" s="11" t="s">
        <v>32</v>
      </c>
    </row>
    <row r="590" spans="1:17" s="87" customFormat="1" x14ac:dyDescent="0.3">
      <c r="A590" s="86"/>
      <c r="B590" s="19"/>
      <c r="C590" s="10" t="e">
        <f t="shared" ref="C590:M590" si="100">C588/B588-1</f>
        <v>#DIV/0!</v>
      </c>
      <c r="D590" s="10" t="e">
        <f t="shared" si="100"/>
        <v>#DIV/0!</v>
      </c>
      <c r="E590" s="10" t="e">
        <f t="shared" si="100"/>
        <v>#DIV/0!</v>
      </c>
      <c r="F590" s="10" t="e">
        <f t="shared" si="100"/>
        <v>#DIV/0!</v>
      </c>
      <c r="G590" s="10" t="e">
        <f t="shared" si="100"/>
        <v>#DIV/0!</v>
      </c>
      <c r="H590" s="10" t="e">
        <f t="shared" si="100"/>
        <v>#DIV/0!</v>
      </c>
      <c r="I590" s="10" t="e">
        <f t="shared" si="100"/>
        <v>#DIV/0!</v>
      </c>
      <c r="J590" s="10" t="e">
        <f t="shared" si="100"/>
        <v>#DIV/0!</v>
      </c>
      <c r="K590" s="10" t="e">
        <f t="shared" si="100"/>
        <v>#DIV/0!</v>
      </c>
      <c r="L590" s="10" t="e">
        <f t="shared" si="100"/>
        <v>#DIV/0!</v>
      </c>
      <c r="M590" s="10" t="e">
        <f t="shared" si="100"/>
        <v>#DIV/0!</v>
      </c>
      <c r="N590" s="10" t="e">
        <f>N588/M588-1</f>
        <v>#VALUE!</v>
      </c>
      <c r="O590" s="10" t="e">
        <f>O588/N588-1</f>
        <v>#VALUE!</v>
      </c>
      <c r="P590" s="17"/>
      <c r="Q590" s="14" t="s">
        <v>20</v>
      </c>
    </row>
    <row r="591" spans="1:17" x14ac:dyDescent="0.3">
      <c r="B591" s="171" t="s">
        <v>9</v>
      </c>
      <c r="C591" s="171"/>
      <c r="D591" s="171"/>
      <c r="E591" s="171"/>
      <c r="F591" s="171"/>
      <c r="G591" s="171"/>
      <c r="H591" s="171"/>
      <c r="I591" s="171"/>
      <c r="J591" s="171"/>
      <c r="K591" s="171"/>
      <c r="L591" s="171"/>
      <c r="M591" s="171"/>
      <c r="N591" s="171"/>
      <c r="O591" s="115"/>
    </row>
    <row r="592" spans="1:17" x14ac:dyDescent="0.3">
      <c r="B592" s="181" t="s">
        <v>877</v>
      </c>
      <c r="C592" s="181"/>
      <c r="D592" s="181"/>
      <c r="E592" s="181"/>
      <c r="F592" s="181"/>
      <c r="G592" s="181"/>
      <c r="H592" s="181"/>
      <c r="I592" s="181"/>
      <c r="J592" s="181"/>
      <c r="K592" s="181"/>
      <c r="L592" s="181"/>
      <c r="M592" s="181"/>
      <c r="N592" s="181"/>
      <c r="O592" s="123"/>
    </row>
    <row r="593" spans="2:17" x14ac:dyDescent="0.3">
      <c r="B593" s="7" t="str">
        <f t="shared" ref="B593:O596" si="101">IFERROR(VLOOKUP($B$592,$221:$343,MATCH($Q593&amp;"/"&amp;B$348,$219:$219,0),FALSE),"")</f>
        <v/>
      </c>
      <c r="C593" s="7" t="str">
        <f t="shared" si="101"/>
        <v/>
      </c>
      <c r="D593" s="7" t="str">
        <f t="shared" si="101"/>
        <v/>
      </c>
      <c r="E593" s="7" t="str">
        <f t="shared" si="101"/>
        <v/>
      </c>
      <c r="F593" s="7" t="str">
        <f t="shared" si="101"/>
        <v/>
      </c>
      <c r="G593" s="7" t="str">
        <f t="shared" si="101"/>
        <v/>
      </c>
      <c r="H593" s="7" t="str">
        <f t="shared" si="101"/>
        <v/>
      </c>
      <c r="I593" s="7" t="str">
        <f t="shared" si="101"/>
        <v/>
      </c>
      <c r="J593" s="7" t="str">
        <f t="shared" si="101"/>
        <v/>
      </c>
      <c r="K593" s="7" t="str">
        <f t="shared" si="101"/>
        <v/>
      </c>
      <c r="L593" s="7" t="str">
        <f t="shared" si="101"/>
        <v/>
      </c>
      <c r="M593" s="7" t="str">
        <f t="shared" si="101"/>
        <v/>
      </c>
      <c r="N593" s="8" t="str">
        <f t="shared" si="101"/>
        <v/>
      </c>
      <c r="O593" s="8" t="str">
        <f t="shared" si="101"/>
        <v/>
      </c>
      <c r="P593" s="6"/>
      <c r="Q593" s="9" t="s">
        <v>12</v>
      </c>
    </row>
    <row r="594" spans="2:17" x14ac:dyDescent="0.3">
      <c r="B594" s="7" t="str">
        <f t="shared" si="101"/>
        <v/>
      </c>
      <c r="C594" s="7" t="str">
        <f t="shared" si="101"/>
        <v/>
      </c>
      <c r="D594" s="7" t="str">
        <f t="shared" si="101"/>
        <v/>
      </c>
      <c r="E594" s="7" t="str">
        <f t="shared" si="101"/>
        <v/>
      </c>
      <c r="F594" s="7" t="str">
        <f t="shared" si="101"/>
        <v/>
      </c>
      <c r="G594" s="7" t="str">
        <f t="shared" si="101"/>
        <v/>
      </c>
      <c r="H594" s="7" t="str">
        <f t="shared" si="101"/>
        <v/>
      </c>
      <c r="I594" s="7" t="str">
        <f t="shared" si="101"/>
        <v/>
      </c>
      <c r="J594" s="7" t="str">
        <f t="shared" si="101"/>
        <v/>
      </c>
      <c r="K594" s="7" t="str">
        <f t="shared" si="101"/>
        <v/>
      </c>
      <c r="L594" s="7" t="str">
        <f t="shared" si="101"/>
        <v/>
      </c>
      <c r="M594" s="7" t="str">
        <f t="shared" si="101"/>
        <v/>
      </c>
      <c r="N594" s="8" t="str">
        <f t="shared" si="101"/>
        <v/>
      </c>
      <c r="O594" s="8" t="str">
        <f t="shared" si="101"/>
        <v/>
      </c>
      <c r="P594" s="6"/>
      <c r="Q594" s="9" t="s">
        <v>13</v>
      </c>
    </row>
    <row r="595" spans="2:17" x14ac:dyDescent="0.3">
      <c r="B595" s="7" t="str">
        <f t="shared" si="101"/>
        <v/>
      </c>
      <c r="C595" s="7" t="str">
        <f t="shared" si="101"/>
        <v/>
      </c>
      <c r="D595" s="7" t="str">
        <f t="shared" si="101"/>
        <v/>
      </c>
      <c r="E595" s="7" t="str">
        <f t="shared" si="101"/>
        <v/>
      </c>
      <c r="F595" s="7" t="str">
        <f t="shared" si="101"/>
        <v/>
      </c>
      <c r="G595" s="7" t="str">
        <f t="shared" si="101"/>
        <v/>
      </c>
      <c r="H595" s="7" t="str">
        <f t="shared" si="101"/>
        <v/>
      </c>
      <c r="I595" s="7" t="str">
        <f t="shared" si="101"/>
        <v/>
      </c>
      <c r="J595" s="7" t="str">
        <f t="shared" si="101"/>
        <v/>
      </c>
      <c r="K595" s="7" t="str">
        <f t="shared" si="101"/>
        <v/>
      </c>
      <c r="L595" s="7" t="str">
        <f t="shared" si="101"/>
        <v/>
      </c>
      <c r="M595" s="7" t="str">
        <f t="shared" si="101"/>
        <v/>
      </c>
      <c r="N595" s="8" t="str">
        <f t="shared" si="101"/>
        <v/>
      </c>
      <c r="O595" s="8" t="str">
        <f t="shared" si="101"/>
        <v/>
      </c>
      <c r="P595" s="6"/>
      <c r="Q595" s="9" t="s">
        <v>14</v>
      </c>
    </row>
    <row r="596" spans="2:17" x14ac:dyDescent="0.3">
      <c r="B596" s="7" t="str">
        <f t="shared" si="101"/>
        <v/>
      </c>
      <c r="C596" s="7" t="str">
        <f t="shared" si="101"/>
        <v/>
      </c>
      <c r="D596" s="7" t="str">
        <f t="shared" si="101"/>
        <v/>
      </c>
      <c r="E596" s="7" t="str">
        <f t="shared" si="101"/>
        <v/>
      </c>
      <c r="F596" s="7" t="str">
        <f t="shared" si="101"/>
        <v/>
      </c>
      <c r="G596" s="7" t="str">
        <f t="shared" si="101"/>
        <v/>
      </c>
      <c r="H596" s="7" t="str">
        <f t="shared" si="101"/>
        <v/>
      </c>
      <c r="I596" s="7" t="str">
        <f t="shared" si="101"/>
        <v/>
      </c>
      <c r="J596" s="7" t="str">
        <f t="shared" si="101"/>
        <v/>
      </c>
      <c r="K596" s="7" t="str">
        <f t="shared" si="101"/>
        <v/>
      </c>
      <c r="L596" s="7" t="str">
        <f t="shared" si="101"/>
        <v/>
      </c>
      <c r="M596" s="7" t="str">
        <f t="shared" si="101"/>
        <v/>
      </c>
      <c r="N596" s="8" t="str">
        <f>IFERROR(VLOOKUP($B$592,$221:$343,MATCH($Q596&amp;"/"&amp;N$348,$219:$219,0),FALSE),IFERROR((VLOOKUP($B$592,$221:$343,MATCH($Q595&amp;"/"&amp;N$348,$219:$219,0),FALSE)/3)*4,IFERROR(VLOOKUP($B$592,$221:$343,MATCH($Q594&amp;"/"&amp;N$348,$219:$219,0),FALSE)*2,IFERROR(VLOOKUP($B$592,$221:$343,MATCH($Q593&amp;"/"&amp;N$348,$219:$219,0),FALSE)*4,""))))</f>
        <v/>
      </c>
      <c r="O596" s="8" t="str">
        <f>IFERROR(VLOOKUP($B$592,$221:$343,MATCH($Q596&amp;"/"&amp;O$348,$219:$219,0),FALSE),IFERROR((VLOOKUP($B$592,$221:$343,MATCH($Q595&amp;"/"&amp;O$348,$219:$219,0),FALSE)/3)*4,IFERROR(VLOOKUP($B$592,$221:$343,MATCH($Q594&amp;"/"&amp;O$348,$219:$219,0),FALSE)*2,IFERROR(VLOOKUP($B$592,$221:$343,MATCH($Q593&amp;"/"&amp;O$348,$219:$219,0),FALSE)*4,""))))</f>
        <v/>
      </c>
      <c r="P596" s="6"/>
      <c r="Q596" s="9" t="s">
        <v>15</v>
      </c>
    </row>
    <row r="597" spans="2:17" x14ac:dyDescent="0.3">
      <c r="B597" s="10" t="e">
        <f t="shared" ref="B597:O597" si="102">B596/(B$465+B472)</f>
        <v>#VALUE!</v>
      </c>
      <c r="C597" s="10" t="e">
        <f t="shared" si="102"/>
        <v>#VALUE!</v>
      </c>
      <c r="D597" s="10" t="e">
        <f t="shared" si="102"/>
        <v>#VALUE!</v>
      </c>
      <c r="E597" s="10" t="e">
        <f t="shared" si="102"/>
        <v>#VALUE!</v>
      </c>
      <c r="F597" s="10" t="e">
        <f t="shared" si="102"/>
        <v>#VALUE!</v>
      </c>
      <c r="G597" s="10" t="e">
        <f t="shared" si="102"/>
        <v>#VALUE!</v>
      </c>
      <c r="H597" s="10" t="e">
        <f t="shared" si="102"/>
        <v>#VALUE!</v>
      </c>
      <c r="I597" s="10" t="e">
        <f t="shared" si="102"/>
        <v>#VALUE!</v>
      </c>
      <c r="J597" s="10" t="e">
        <f t="shared" si="102"/>
        <v>#VALUE!</v>
      </c>
      <c r="K597" s="10" t="e">
        <f t="shared" si="102"/>
        <v>#VALUE!</v>
      </c>
      <c r="L597" s="10" t="e">
        <f t="shared" si="102"/>
        <v>#VALUE!</v>
      </c>
      <c r="M597" s="10" t="e">
        <f t="shared" si="102"/>
        <v>#VALUE!</v>
      </c>
      <c r="N597" s="10" t="e">
        <f t="shared" si="102"/>
        <v>#VALUE!</v>
      </c>
      <c r="O597" s="10" t="e">
        <f t="shared" si="102"/>
        <v>#VALUE!</v>
      </c>
      <c r="P597" s="6"/>
      <c r="Q597" s="11" t="s">
        <v>1747</v>
      </c>
    </row>
    <row r="598" spans="2:17" x14ac:dyDescent="0.3">
      <c r="B598" s="182" t="s">
        <v>879</v>
      </c>
      <c r="C598" s="183"/>
      <c r="D598" s="183"/>
      <c r="E598" s="183"/>
      <c r="F598" s="183"/>
      <c r="G598" s="183"/>
      <c r="H598" s="183"/>
      <c r="I598" s="183"/>
      <c r="J598" s="183"/>
      <c r="K598" s="183"/>
      <c r="L598" s="183"/>
      <c r="M598" s="183"/>
      <c r="N598" s="183"/>
      <c r="O598" s="115"/>
    </row>
    <row r="599" spans="2:17" x14ac:dyDescent="0.3">
      <c r="B599" s="7" t="str">
        <f t="shared" ref="B599:O602" si="103">IFERROR(VLOOKUP($B$598,$221:$343,MATCH($Q599&amp;"/"&amp;B$348,$219:$219,0),FALSE),"")</f>
        <v/>
      </c>
      <c r="C599" s="7" t="str">
        <f t="shared" si="103"/>
        <v/>
      </c>
      <c r="D599" s="7" t="str">
        <f t="shared" si="103"/>
        <v/>
      </c>
      <c r="E599" s="7" t="str">
        <f t="shared" si="103"/>
        <v/>
      </c>
      <c r="F599" s="7" t="str">
        <f t="shared" si="103"/>
        <v/>
      </c>
      <c r="G599" s="7" t="str">
        <f t="shared" si="103"/>
        <v/>
      </c>
      <c r="H599" s="7" t="str">
        <f t="shared" si="103"/>
        <v/>
      </c>
      <c r="I599" s="7" t="str">
        <f t="shared" si="103"/>
        <v/>
      </c>
      <c r="J599" s="7" t="str">
        <f t="shared" si="103"/>
        <v/>
      </c>
      <c r="K599" s="7" t="str">
        <f t="shared" si="103"/>
        <v/>
      </c>
      <c r="L599" s="7" t="str">
        <f t="shared" si="103"/>
        <v/>
      </c>
      <c r="M599" s="7" t="str">
        <f t="shared" si="103"/>
        <v/>
      </c>
      <c r="N599" s="8" t="str">
        <f t="shared" si="103"/>
        <v/>
      </c>
      <c r="O599" s="8" t="str">
        <f t="shared" si="103"/>
        <v/>
      </c>
      <c r="P599" s="6"/>
      <c r="Q599" s="9" t="s">
        <v>12</v>
      </c>
    </row>
    <row r="600" spans="2:17" x14ac:dyDescent="0.3">
      <c r="B600" s="7" t="str">
        <f t="shared" si="103"/>
        <v/>
      </c>
      <c r="C600" s="7" t="str">
        <f t="shared" si="103"/>
        <v/>
      </c>
      <c r="D600" s="7" t="str">
        <f t="shared" si="103"/>
        <v/>
      </c>
      <c r="E600" s="7" t="str">
        <f t="shared" si="103"/>
        <v/>
      </c>
      <c r="F600" s="7" t="str">
        <f t="shared" si="103"/>
        <v/>
      </c>
      <c r="G600" s="7" t="str">
        <f t="shared" si="103"/>
        <v/>
      </c>
      <c r="H600" s="7" t="str">
        <f t="shared" si="103"/>
        <v/>
      </c>
      <c r="I600" s="7" t="str">
        <f t="shared" si="103"/>
        <v/>
      </c>
      <c r="J600" s="7" t="str">
        <f t="shared" si="103"/>
        <v/>
      </c>
      <c r="K600" s="7" t="str">
        <f t="shared" si="103"/>
        <v/>
      </c>
      <c r="L600" s="7" t="str">
        <f t="shared" si="103"/>
        <v/>
      </c>
      <c r="M600" s="7" t="str">
        <f t="shared" si="103"/>
        <v/>
      </c>
      <c r="N600" s="8" t="str">
        <f t="shared" si="103"/>
        <v/>
      </c>
      <c r="O600" s="8" t="str">
        <f t="shared" si="103"/>
        <v/>
      </c>
      <c r="P600" s="6"/>
      <c r="Q600" s="9" t="s">
        <v>13</v>
      </c>
    </row>
    <row r="601" spans="2:17" x14ac:dyDescent="0.3">
      <c r="B601" s="7" t="str">
        <f t="shared" si="103"/>
        <v/>
      </c>
      <c r="C601" s="7" t="str">
        <f t="shared" si="103"/>
        <v/>
      </c>
      <c r="D601" s="7" t="str">
        <f t="shared" si="103"/>
        <v/>
      </c>
      <c r="E601" s="7" t="str">
        <f t="shared" si="103"/>
        <v/>
      </c>
      <c r="F601" s="7" t="str">
        <f t="shared" si="103"/>
        <v/>
      </c>
      <c r="G601" s="7" t="str">
        <f t="shared" si="103"/>
        <v/>
      </c>
      <c r="H601" s="7" t="str">
        <f t="shared" si="103"/>
        <v/>
      </c>
      <c r="I601" s="7" t="str">
        <f t="shared" si="103"/>
        <v/>
      </c>
      <c r="J601" s="7" t="str">
        <f t="shared" si="103"/>
        <v/>
      </c>
      <c r="K601" s="7" t="str">
        <f t="shared" si="103"/>
        <v/>
      </c>
      <c r="L601" s="7" t="str">
        <f t="shared" si="103"/>
        <v/>
      </c>
      <c r="M601" s="7" t="str">
        <f t="shared" si="103"/>
        <v/>
      </c>
      <c r="N601" s="8" t="str">
        <f t="shared" si="103"/>
        <v/>
      </c>
      <c r="O601" s="8" t="str">
        <f t="shared" si="103"/>
        <v/>
      </c>
      <c r="P601" s="6"/>
      <c r="Q601" s="9" t="s">
        <v>14</v>
      </c>
    </row>
    <row r="602" spans="2:17" x14ac:dyDescent="0.3">
      <c r="B602" s="7" t="str">
        <f t="shared" si="103"/>
        <v/>
      </c>
      <c r="C602" s="7" t="str">
        <f t="shared" si="103"/>
        <v/>
      </c>
      <c r="D602" s="7" t="str">
        <f t="shared" si="103"/>
        <v/>
      </c>
      <c r="E602" s="7" t="str">
        <f t="shared" si="103"/>
        <v/>
      </c>
      <c r="F602" s="7" t="str">
        <f t="shared" si="103"/>
        <v/>
      </c>
      <c r="G602" s="7" t="str">
        <f t="shared" si="103"/>
        <v/>
      </c>
      <c r="H602" s="7" t="str">
        <f t="shared" si="103"/>
        <v/>
      </c>
      <c r="I602" s="7" t="str">
        <f t="shared" si="103"/>
        <v/>
      </c>
      <c r="J602" s="7" t="str">
        <f t="shared" si="103"/>
        <v/>
      </c>
      <c r="K602" s="7" t="str">
        <f t="shared" si="103"/>
        <v/>
      </c>
      <c r="L602" s="7" t="str">
        <f t="shared" si="103"/>
        <v/>
      </c>
      <c r="M602" s="7" t="str">
        <f t="shared" si="103"/>
        <v/>
      </c>
      <c r="N602" s="8" t="str">
        <f t="shared" si="103"/>
        <v/>
      </c>
      <c r="O602" s="8" t="str">
        <f t="shared" si="103"/>
        <v/>
      </c>
      <c r="P602" s="6"/>
      <c r="Q602" s="9" t="s">
        <v>15</v>
      </c>
    </row>
    <row r="603" spans="2:17" x14ac:dyDescent="0.3">
      <c r="B603" s="111" t="e">
        <f t="shared" ref="B603:M603" si="104">B602/B$588</f>
        <v>#VALUE!</v>
      </c>
      <c r="C603" s="111" t="e">
        <f t="shared" si="104"/>
        <v>#VALUE!</v>
      </c>
      <c r="D603" s="111" t="e">
        <f t="shared" si="104"/>
        <v>#VALUE!</v>
      </c>
      <c r="E603" s="111" t="e">
        <f t="shared" si="104"/>
        <v>#VALUE!</v>
      </c>
      <c r="F603" s="111" t="e">
        <f t="shared" si="104"/>
        <v>#VALUE!</v>
      </c>
      <c r="G603" s="111" t="e">
        <f t="shared" si="104"/>
        <v>#VALUE!</v>
      </c>
      <c r="H603" s="111" t="e">
        <f t="shared" si="104"/>
        <v>#VALUE!</v>
      </c>
      <c r="I603" s="111" t="e">
        <f t="shared" si="104"/>
        <v>#VALUE!</v>
      </c>
      <c r="J603" s="111" t="e">
        <f t="shared" si="104"/>
        <v>#VALUE!</v>
      </c>
      <c r="K603" s="111" t="e">
        <f t="shared" si="104"/>
        <v>#VALUE!</v>
      </c>
      <c r="L603" s="111" t="e">
        <f t="shared" si="104"/>
        <v>#VALUE!</v>
      </c>
      <c r="M603" s="111" t="e">
        <f t="shared" si="104"/>
        <v>#VALUE!</v>
      </c>
      <c r="N603" s="111" t="e">
        <f>IFERROR(N602/N$588,IFERROR(N601/N$588,IFERROR(N600/N$588,N599/N$588)))</f>
        <v>#VALUE!</v>
      </c>
      <c r="O603" s="111" t="e">
        <f>IFERROR(O602/O$588,IFERROR(O601/O$588,IFERROR(O600/O$588,O599/O$588)))</f>
        <v>#VALUE!</v>
      </c>
      <c r="P603" s="6"/>
      <c r="Q603" s="11" t="s">
        <v>33</v>
      </c>
    </row>
    <row r="604" spans="2:17" x14ac:dyDescent="0.3">
      <c r="B604" s="184" t="s">
        <v>34</v>
      </c>
      <c r="C604" s="185"/>
      <c r="D604" s="185"/>
      <c r="E604" s="185"/>
      <c r="F604" s="185"/>
      <c r="G604" s="185"/>
      <c r="H604" s="185"/>
      <c r="I604" s="185"/>
      <c r="J604" s="185"/>
      <c r="K604" s="185"/>
      <c r="L604" s="185"/>
      <c r="M604" s="185"/>
      <c r="N604" s="185"/>
      <c r="O604" s="120"/>
    </row>
    <row r="605" spans="2:17" x14ac:dyDescent="0.3">
      <c r="B605" s="7" t="str">
        <f>IFERROR(B599+B611,"")</f>
        <v/>
      </c>
      <c r="C605" s="7" t="str">
        <f t="shared" ref="C605:O608" si="105">IFERROR(C599+C611,"")</f>
        <v/>
      </c>
      <c r="D605" s="7" t="str">
        <f t="shared" si="105"/>
        <v/>
      </c>
      <c r="E605" s="7" t="str">
        <f t="shared" si="105"/>
        <v/>
      </c>
      <c r="F605" s="7" t="str">
        <f t="shared" si="105"/>
        <v/>
      </c>
      <c r="G605" s="7" t="str">
        <f t="shared" si="105"/>
        <v/>
      </c>
      <c r="H605" s="7" t="str">
        <f t="shared" si="105"/>
        <v/>
      </c>
      <c r="I605" s="7" t="str">
        <f t="shared" si="105"/>
        <v/>
      </c>
      <c r="J605" s="7" t="str">
        <f t="shared" si="105"/>
        <v/>
      </c>
      <c r="K605" s="7" t="str">
        <f t="shared" si="105"/>
        <v/>
      </c>
      <c r="L605" s="7" t="str">
        <f t="shared" si="105"/>
        <v/>
      </c>
      <c r="M605" s="7" t="str">
        <f t="shared" si="105"/>
        <v/>
      </c>
      <c r="N605" s="8" t="str">
        <f t="shared" si="105"/>
        <v/>
      </c>
      <c r="O605" s="8" t="str">
        <f t="shared" si="105"/>
        <v/>
      </c>
      <c r="P605" s="6"/>
      <c r="Q605" s="9" t="s">
        <v>12</v>
      </c>
    </row>
    <row r="606" spans="2:17" x14ac:dyDescent="0.3">
      <c r="B606" s="7" t="str">
        <f t="shared" ref="B606:N608" si="106">IFERROR(B600+B612,"")</f>
        <v/>
      </c>
      <c r="C606" s="7" t="str">
        <f t="shared" si="106"/>
        <v/>
      </c>
      <c r="D606" s="7" t="str">
        <f t="shared" si="106"/>
        <v/>
      </c>
      <c r="E606" s="7" t="str">
        <f t="shared" si="106"/>
        <v/>
      </c>
      <c r="F606" s="7" t="str">
        <f t="shared" si="106"/>
        <v/>
      </c>
      <c r="G606" s="7" t="str">
        <f t="shared" si="106"/>
        <v/>
      </c>
      <c r="H606" s="7" t="str">
        <f t="shared" si="106"/>
        <v/>
      </c>
      <c r="I606" s="7" t="str">
        <f t="shared" si="106"/>
        <v/>
      </c>
      <c r="J606" s="7" t="str">
        <f t="shared" si="106"/>
        <v/>
      </c>
      <c r="K606" s="7" t="str">
        <f t="shared" si="106"/>
        <v/>
      </c>
      <c r="L606" s="7" t="str">
        <f t="shared" si="106"/>
        <v/>
      </c>
      <c r="M606" s="7" t="str">
        <f t="shared" si="106"/>
        <v/>
      </c>
      <c r="N606" s="8" t="str">
        <f t="shared" si="106"/>
        <v/>
      </c>
      <c r="O606" s="8" t="str">
        <f t="shared" si="105"/>
        <v/>
      </c>
      <c r="P606" s="6"/>
      <c r="Q606" s="9" t="s">
        <v>13</v>
      </c>
    </row>
    <row r="607" spans="2:17" x14ac:dyDescent="0.3">
      <c r="B607" s="7" t="str">
        <f t="shared" si="106"/>
        <v/>
      </c>
      <c r="C607" s="7" t="str">
        <f t="shared" si="106"/>
        <v/>
      </c>
      <c r="D607" s="7" t="str">
        <f t="shared" si="106"/>
        <v/>
      </c>
      <c r="E607" s="7" t="str">
        <f t="shared" si="106"/>
        <v/>
      </c>
      <c r="F607" s="7" t="str">
        <f t="shared" si="106"/>
        <v/>
      </c>
      <c r="G607" s="7" t="str">
        <f t="shared" si="106"/>
        <v/>
      </c>
      <c r="H607" s="7" t="str">
        <f t="shared" si="106"/>
        <v/>
      </c>
      <c r="I607" s="7" t="str">
        <f t="shared" si="106"/>
        <v/>
      </c>
      <c r="J607" s="7" t="str">
        <f t="shared" si="106"/>
        <v/>
      </c>
      <c r="K607" s="7" t="str">
        <f t="shared" si="106"/>
        <v/>
      </c>
      <c r="L607" s="7" t="str">
        <f t="shared" si="106"/>
        <v/>
      </c>
      <c r="M607" s="7" t="str">
        <f t="shared" si="106"/>
        <v/>
      </c>
      <c r="N607" s="8" t="str">
        <f t="shared" si="106"/>
        <v/>
      </c>
      <c r="O607" s="8" t="str">
        <f t="shared" si="105"/>
        <v/>
      </c>
      <c r="P607" s="6"/>
      <c r="Q607" s="9" t="s">
        <v>14</v>
      </c>
    </row>
    <row r="608" spans="2:17" x14ac:dyDescent="0.3">
      <c r="B608" s="7" t="str">
        <f t="shared" si="106"/>
        <v/>
      </c>
      <c r="C608" s="18" t="str">
        <f t="shared" si="106"/>
        <v/>
      </c>
      <c r="D608" s="18" t="str">
        <f t="shared" si="106"/>
        <v/>
      </c>
      <c r="E608" s="18" t="str">
        <f t="shared" si="106"/>
        <v/>
      </c>
      <c r="F608" s="18" t="str">
        <f t="shared" si="106"/>
        <v/>
      </c>
      <c r="G608" s="18" t="str">
        <f t="shared" si="106"/>
        <v/>
      </c>
      <c r="H608" s="18" t="str">
        <f t="shared" si="106"/>
        <v/>
      </c>
      <c r="I608" s="18" t="str">
        <f t="shared" si="106"/>
        <v/>
      </c>
      <c r="J608" s="18" t="str">
        <f t="shared" si="106"/>
        <v/>
      </c>
      <c r="K608" s="18" t="str">
        <f t="shared" si="106"/>
        <v/>
      </c>
      <c r="L608" s="18" t="str">
        <f t="shared" si="106"/>
        <v/>
      </c>
      <c r="M608" s="18" t="str">
        <f t="shared" si="106"/>
        <v/>
      </c>
      <c r="N608" s="18" t="str">
        <f t="shared" si="106"/>
        <v/>
      </c>
      <c r="O608" s="18" t="str">
        <f t="shared" si="105"/>
        <v/>
      </c>
      <c r="P608" s="6"/>
      <c r="Q608" s="9" t="s">
        <v>15</v>
      </c>
    </row>
    <row r="609" spans="2:17" x14ac:dyDescent="0.3">
      <c r="B609" s="186" t="s">
        <v>10</v>
      </c>
      <c r="C609" s="187"/>
      <c r="D609" s="187"/>
      <c r="E609" s="187"/>
      <c r="F609" s="187"/>
      <c r="G609" s="187"/>
      <c r="H609" s="187"/>
      <c r="I609" s="187"/>
      <c r="J609" s="187"/>
      <c r="K609" s="187"/>
      <c r="L609" s="187"/>
      <c r="M609" s="187"/>
      <c r="N609" s="187"/>
      <c r="O609" s="124"/>
      <c r="P609" s="6"/>
      <c r="Q609" s="9"/>
    </row>
    <row r="610" spans="2:17" x14ac:dyDescent="0.3">
      <c r="B610" s="188" t="s">
        <v>880</v>
      </c>
      <c r="C610" s="189"/>
      <c r="D610" s="189"/>
      <c r="E610" s="189"/>
      <c r="F610" s="189"/>
      <c r="G610" s="189"/>
      <c r="H610" s="189"/>
      <c r="I610" s="189"/>
      <c r="J610" s="189"/>
      <c r="K610" s="189"/>
      <c r="L610" s="189"/>
      <c r="M610" s="189"/>
      <c r="N610" s="189"/>
      <c r="O610" s="118"/>
    </row>
    <row r="611" spans="2:17" x14ac:dyDescent="0.3">
      <c r="B611" s="7" t="str">
        <f t="shared" ref="B611:O614" si="107">IFERROR(VLOOKUP($B$610,$221:$343,MATCH($Q611&amp;"/"&amp;B$348,$219:$219,0),FALSE),"")</f>
        <v/>
      </c>
      <c r="C611" s="7" t="str">
        <f t="shared" si="107"/>
        <v/>
      </c>
      <c r="D611" s="7" t="str">
        <f t="shared" si="107"/>
        <v/>
      </c>
      <c r="E611" s="7" t="str">
        <f t="shared" si="107"/>
        <v/>
      </c>
      <c r="F611" s="7" t="str">
        <f t="shared" si="107"/>
        <v/>
      </c>
      <c r="G611" s="7" t="str">
        <f t="shared" si="107"/>
        <v/>
      </c>
      <c r="H611" s="7" t="str">
        <f t="shared" si="107"/>
        <v/>
      </c>
      <c r="I611" s="7" t="str">
        <f t="shared" si="107"/>
        <v/>
      </c>
      <c r="J611" s="7" t="str">
        <f t="shared" si="107"/>
        <v/>
      </c>
      <c r="K611" s="7" t="str">
        <f t="shared" si="107"/>
        <v/>
      </c>
      <c r="L611" s="7" t="str">
        <f t="shared" si="107"/>
        <v/>
      </c>
      <c r="M611" s="7" t="str">
        <f t="shared" si="107"/>
        <v/>
      </c>
      <c r="N611" s="8" t="str">
        <f t="shared" si="107"/>
        <v/>
      </c>
      <c r="O611" s="8" t="str">
        <f t="shared" si="107"/>
        <v/>
      </c>
      <c r="P611" s="6"/>
      <c r="Q611" s="9" t="s">
        <v>12</v>
      </c>
    </row>
    <row r="612" spans="2:17" x14ac:dyDescent="0.3">
      <c r="B612" s="7" t="str">
        <f t="shared" si="107"/>
        <v/>
      </c>
      <c r="C612" s="7" t="str">
        <f t="shared" si="107"/>
        <v/>
      </c>
      <c r="D612" s="7" t="str">
        <f t="shared" si="107"/>
        <v/>
      </c>
      <c r="E612" s="7" t="str">
        <f t="shared" si="107"/>
        <v/>
      </c>
      <c r="F612" s="7" t="str">
        <f t="shared" si="107"/>
        <v/>
      </c>
      <c r="G612" s="7" t="str">
        <f t="shared" si="107"/>
        <v/>
      </c>
      <c r="H612" s="7" t="str">
        <f t="shared" si="107"/>
        <v/>
      </c>
      <c r="I612" s="7" t="str">
        <f t="shared" si="107"/>
        <v/>
      </c>
      <c r="J612" s="7" t="str">
        <f t="shared" si="107"/>
        <v/>
      </c>
      <c r="K612" s="7" t="str">
        <f t="shared" si="107"/>
        <v/>
      </c>
      <c r="L612" s="7" t="str">
        <f t="shared" si="107"/>
        <v/>
      </c>
      <c r="M612" s="7" t="str">
        <f t="shared" si="107"/>
        <v/>
      </c>
      <c r="N612" s="8" t="str">
        <f t="shared" si="107"/>
        <v/>
      </c>
      <c r="O612" s="8" t="str">
        <f t="shared" si="107"/>
        <v/>
      </c>
      <c r="P612" s="6"/>
      <c r="Q612" s="9" t="s">
        <v>13</v>
      </c>
    </row>
    <row r="613" spans="2:17" x14ac:dyDescent="0.3">
      <c r="B613" s="7" t="str">
        <f t="shared" si="107"/>
        <v/>
      </c>
      <c r="C613" s="7" t="str">
        <f t="shared" si="107"/>
        <v/>
      </c>
      <c r="D613" s="7" t="str">
        <f t="shared" si="107"/>
        <v/>
      </c>
      <c r="E613" s="7" t="str">
        <f t="shared" si="107"/>
        <v/>
      </c>
      <c r="F613" s="7" t="str">
        <f t="shared" si="107"/>
        <v/>
      </c>
      <c r="G613" s="7" t="str">
        <f t="shared" si="107"/>
        <v/>
      </c>
      <c r="H613" s="7" t="str">
        <f t="shared" si="107"/>
        <v/>
      </c>
      <c r="I613" s="7" t="str">
        <f t="shared" si="107"/>
        <v/>
      </c>
      <c r="J613" s="7" t="str">
        <f t="shared" si="107"/>
        <v/>
      </c>
      <c r="K613" s="7" t="str">
        <f t="shared" si="107"/>
        <v/>
      </c>
      <c r="L613" s="7" t="str">
        <f t="shared" si="107"/>
        <v/>
      </c>
      <c r="M613" s="7" t="str">
        <f t="shared" si="107"/>
        <v/>
      </c>
      <c r="N613" s="8" t="str">
        <f t="shared" si="107"/>
        <v/>
      </c>
      <c r="O613" s="8" t="str">
        <f t="shared" si="107"/>
        <v/>
      </c>
      <c r="P613" s="6"/>
      <c r="Q613" s="9" t="s">
        <v>14</v>
      </c>
    </row>
    <row r="614" spans="2:17" x14ac:dyDescent="0.3">
      <c r="B614" s="7" t="str">
        <f t="shared" si="107"/>
        <v/>
      </c>
      <c r="C614" s="7" t="str">
        <f t="shared" si="107"/>
        <v/>
      </c>
      <c r="D614" s="7" t="str">
        <f t="shared" si="107"/>
        <v/>
      </c>
      <c r="E614" s="7" t="str">
        <f t="shared" si="107"/>
        <v/>
      </c>
      <c r="F614" s="7" t="str">
        <f t="shared" si="107"/>
        <v/>
      </c>
      <c r="G614" s="7" t="str">
        <f t="shared" si="107"/>
        <v/>
      </c>
      <c r="H614" s="7" t="str">
        <f t="shared" si="107"/>
        <v/>
      </c>
      <c r="I614" s="7" t="str">
        <f t="shared" si="107"/>
        <v/>
      </c>
      <c r="J614" s="7" t="str">
        <f t="shared" si="107"/>
        <v/>
      </c>
      <c r="K614" s="7" t="str">
        <f t="shared" si="107"/>
        <v/>
      </c>
      <c r="L614" s="7" t="str">
        <f t="shared" si="107"/>
        <v/>
      </c>
      <c r="M614" s="7" t="str">
        <f t="shared" si="107"/>
        <v/>
      </c>
      <c r="N614" s="8" t="str">
        <f t="shared" si="107"/>
        <v/>
      </c>
      <c r="O614" s="8" t="str">
        <f t="shared" si="107"/>
        <v/>
      </c>
      <c r="P614" s="6"/>
      <c r="Q614" s="9" t="s">
        <v>15</v>
      </c>
    </row>
    <row r="615" spans="2:17" x14ac:dyDescent="0.3">
      <c r="B615" s="190" t="s">
        <v>881</v>
      </c>
      <c r="C615" s="191"/>
      <c r="D615" s="191"/>
      <c r="E615" s="191"/>
      <c r="F615" s="191"/>
      <c r="G615" s="191"/>
      <c r="H615" s="191"/>
      <c r="I615" s="191"/>
      <c r="J615" s="191"/>
      <c r="K615" s="191"/>
      <c r="L615" s="191"/>
      <c r="M615" s="191"/>
      <c r="N615" s="191"/>
      <c r="O615" s="122"/>
    </row>
    <row r="616" spans="2:17" x14ac:dyDescent="0.3">
      <c r="B616" s="7" t="str">
        <f t="shared" ref="B616:O619" si="108">IFERROR(VLOOKUP($B$615,$221:$343,MATCH($Q616&amp;"/"&amp;B$348,$219:$219,0),FALSE),"")</f>
        <v/>
      </c>
      <c r="C616" s="7" t="str">
        <f t="shared" si="108"/>
        <v/>
      </c>
      <c r="D616" s="7" t="str">
        <f t="shared" si="108"/>
        <v/>
      </c>
      <c r="E616" s="7" t="str">
        <f t="shared" si="108"/>
        <v/>
      </c>
      <c r="F616" s="7" t="str">
        <f t="shared" si="108"/>
        <v/>
      </c>
      <c r="G616" s="7" t="str">
        <f t="shared" si="108"/>
        <v/>
      </c>
      <c r="H616" s="7" t="str">
        <f t="shared" si="108"/>
        <v/>
      </c>
      <c r="I616" s="7" t="str">
        <f t="shared" si="108"/>
        <v/>
      </c>
      <c r="J616" s="7" t="str">
        <f t="shared" si="108"/>
        <v/>
      </c>
      <c r="K616" s="7" t="str">
        <f t="shared" si="108"/>
        <v/>
      </c>
      <c r="L616" s="7" t="str">
        <f t="shared" si="108"/>
        <v/>
      </c>
      <c r="M616" s="7" t="str">
        <f t="shared" si="108"/>
        <v/>
      </c>
      <c r="N616" s="8" t="str">
        <f t="shared" si="108"/>
        <v/>
      </c>
      <c r="O616" s="8" t="str">
        <f t="shared" si="108"/>
        <v/>
      </c>
      <c r="P616" s="6"/>
      <c r="Q616" s="9" t="s">
        <v>12</v>
      </c>
    </row>
    <row r="617" spans="2:17" x14ac:dyDescent="0.3">
      <c r="B617" s="7" t="str">
        <f t="shared" si="108"/>
        <v/>
      </c>
      <c r="C617" s="7" t="str">
        <f t="shared" si="108"/>
        <v/>
      </c>
      <c r="D617" s="7" t="str">
        <f t="shared" si="108"/>
        <v/>
      </c>
      <c r="E617" s="7" t="str">
        <f t="shared" si="108"/>
        <v/>
      </c>
      <c r="F617" s="7" t="str">
        <f t="shared" si="108"/>
        <v/>
      </c>
      <c r="G617" s="7" t="str">
        <f t="shared" si="108"/>
        <v/>
      </c>
      <c r="H617" s="7" t="str">
        <f t="shared" si="108"/>
        <v/>
      </c>
      <c r="I617" s="7" t="str">
        <f t="shared" si="108"/>
        <v/>
      </c>
      <c r="J617" s="7" t="str">
        <f t="shared" si="108"/>
        <v/>
      </c>
      <c r="K617" s="7" t="str">
        <f t="shared" si="108"/>
        <v/>
      </c>
      <c r="L617" s="7" t="str">
        <f t="shared" si="108"/>
        <v/>
      </c>
      <c r="M617" s="7" t="str">
        <f t="shared" si="108"/>
        <v/>
      </c>
      <c r="N617" s="8" t="str">
        <f t="shared" si="108"/>
        <v/>
      </c>
      <c r="O617" s="8" t="str">
        <f t="shared" si="108"/>
        <v/>
      </c>
      <c r="P617" s="6"/>
      <c r="Q617" s="9" t="s">
        <v>13</v>
      </c>
    </row>
    <row r="618" spans="2:17" x14ac:dyDescent="0.3">
      <c r="B618" s="7" t="str">
        <f t="shared" si="108"/>
        <v/>
      </c>
      <c r="C618" s="7" t="str">
        <f t="shared" si="108"/>
        <v/>
      </c>
      <c r="D618" s="7" t="str">
        <f t="shared" si="108"/>
        <v/>
      </c>
      <c r="E618" s="7" t="str">
        <f t="shared" si="108"/>
        <v/>
      </c>
      <c r="F618" s="7" t="str">
        <f t="shared" si="108"/>
        <v/>
      </c>
      <c r="G618" s="7" t="str">
        <f t="shared" si="108"/>
        <v/>
      </c>
      <c r="H618" s="7" t="str">
        <f t="shared" si="108"/>
        <v/>
      </c>
      <c r="I618" s="7" t="str">
        <f t="shared" si="108"/>
        <v/>
      </c>
      <c r="J618" s="7" t="str">
        <f t="shared" si="108"/>
        <v/>
      </c>
      <c r="K618" s="7" t="str">
        <f t="shared" si="108"/>
        <v/>
      </c>
      <c r="L618" s="7" t="str">
        <f t="shared" si="108"/>
        <v/>
      </c>
      <c r="M618" s="7" t="str">
        <f t="shared" si="108"/>
        <v/>
      </c>
      <c r="N618" s="8" t="str">
        <f t="shared" si="108"/>
        <v/>
      </c>
      <c r="O618" s="8" t="str">
        <f t="shared" si="108"/>
        <v/>
      </c>
      <c r="P618" s="6"/>
      <c r="Q618" s="9" t="s">
        <v>14</v>
      </c>
    </row>
    <row r="619" spans="2:17" x14ac:dyDescent="0.3">
      <c r="B619" s="7" t="str">
        <f t="shared" si="108"/>
        <v/>
      </c>
      <c r="C619" s="7" t="str">
        <f t="shared" si="108"/>
        <v/>
      </c>
      <c r="D619" s="7" t="str">
        <f t="shared" si="108"/>
        <v/>
      </c>
      <c r="E619" s="7" t="str">
        <f t="shared" si="108"/>
        <v/>
      </c>
      <c r="F619" s="7" t="str">
        <f t="shared" si="108"/>
        <v/>
      </c>
      <c r="G619" s="7" t="str">
        <f t="shared" si="108"/>
        <v/>
      </c>
      <c r="H619" s="7" t="str">
        <f t="shared" si="108"/>
        <v/>
      </c>
      <c r="I619" s="7" t="str">
        <f t="shared" si="108"/>
        <v/>
      </c>
      <c r="J619" s="7" t="str">
        <f t="shared" si="108"/>
        <v/>
      </c>
      <c r="K619" s="7" t="str">
        <f t="shared" si="108"/>
        <v/>
      </c>
      <c r="L619" s="7" t="str">
        <f t="shared" si="108"/>
        <v/>
      </c>
      <c r="M619" s="7" t="str">
        <f t="shared" si="108"/>
        <v/>
      </c>
      <c r="N619" s="8" t="str">
        <f t="shared" si="108"/>
        <v/>
      </c>
      <c r="O619" s="8" t="str">
        <f t="shared" si="108"/>
        <v/>
      </c>
      <c r="P619" s="6"/>
      <c r="Q619" s="9" t="s">
        <v>15</v>
      </c>
    </row>
    <row r="620" spans="2:17" x14ac:dyDescent="0.3">
      <c r="B620" s="184" t="s">
        <v>882</v>
      </c>
      <c r="C620" s="185"/>
      <c r="D620" s="185"/>
      <c r="E620" s="185"/>
      <c r="F620" s="185"/>
      <c r="G620" s="185"/>
      <c r="H620" s="185"/>
      <c r="I620" s="185"/>
      <c r="J620" s="185"/>
      <c r="K620" s="185"/>
      <c r="L620" s="185"/>
      <c r="M620" s="185"/>
      <c r="N620" s="185"/>
      <c r="O620" s="120"/>
    </row>
    <row r="621" spans="2:17" x14ac:dyDescent="0.3">
      <c r="B621" s="7" t="str">
        <f t="shared" ref="B621:O624" si="109">IFERROR(VLOOKUP($B$620,$221:$343,MATCH($Q621&amp;"/"&amp;B$348,$219:$219,0),FALSE),"")</f>
        <v/>
      </c>
      <c r="C621" s="7" t="str">
        <f t="shared" si="109"/>
        <v/>
      </c>
      <c r="D621" s="7" t="str">
        <f t="shared" si="109"/>
        <v/>
      </c>
      <c r="E621" s="7" t="str">
        <f t="shared" si="109"/>
        <v/>
      </c>
      <c r="F621" s="7" t="str">
        <f t="shared" si="109"/>
        <v/>
      </c>
      <c r="G621" s="7" t="str">
        <f t="shared" si="109"/>
        <v/>
      </c>
      <c r="H621" s="7" t="str">
        <f t="shared" si="109"/>
        <v/>
      </c>
      <c r="I621" s="7" t="str">
        <f t="shared" si="109"/>
        <v/>
      </c>
      <c r="J621" s="7" t="str">
        <f t="shared" si="109"/>
        <v/>
      </c>
      <c r="K621" s="7" t="str">
        <f t="shared" si="109"/>
        <v/>
      </c>
      <c r="L621" s="7" t="str">
        <f t="shared" si="109"/>
        <v/>
      </c>
      <c r="M621" s="7" t="str">
        <f t="shared" si="109"/>
        <v/>
      </c>
      <c r="N621" s="7" t="str">
        <f t="shared" si="109"/>
        <v/>
      </c>
      <c r="O621" s="7" t="str">
        <f t="shared" si="109"/>
        <v/>
      </c>
      <c r="P621" s="6"/>
      <c r="Q621" s="9" t="s">
        <v>12</v>
      </c>
    </row>
    <row r="622" spans="2:17" x14ac:dyDescent="0.3">
      <c r="B622" s="7" t="str">
        <f t="shared" si="109"/>
        <v/>
      </c>
      <c r="C622" s="7" t="str">
        <f t="shared" si="109"/>
        <v/>
      </c>
      <c r="D622" s="7" t="str">
        <f t="shared" si="109"/>
        <v/>
      </c>
      <c r="E622" s="7" t="str">
        <f t="shared" si="109"/>
        <v/>
      </c>
      <c r="F622" s="7" t="str">
        <f t="shared" si="109"/>
        <v/>
      </c>
      <c r="G622" s="7" t="str">
        <f t="shared" si="109"/>
        <v/>
      </c>
      <c r="H622" s="7" t="str">
        <f t="shared" si="109"/>
        <v/>
      </c>
      <c r="I622" s="7" t="str">
        <f t="shared" si="109"/>
        <v/>
      </c>
      <c r="J622" s="7" t="str">
        <f t="shared" si="109"/>
        <v/>
      </c>
      <c r="K622" s="7" t="str">
        <f t="shared" si="109"/>
        <v/>
      </c>
      <c r="L622" s="7" t="str">
        <f t="shared" si="109"/>
        <v/>
      </c>
      <c r="M622" s="7" t="str">
        <f t="shared" si="109"/>
        <v/>
      </c>
      <c r="N622" s="7" t="str">
        <f t="shared" si="109"/>
        <v/>
      </c>
      <c r="O622" s="7" t="str">
        <f t="shared" si="109"/>
        <v/>
      </c>
      <c r="P622" s="6"/>
      <c r="Q622" s="9" t="s">
        <v>13</v>
      </c>
    </row>
    <row r="623" spans="2:17" x14ac:dyDescent="0.3">
      <c r="B623" s="7" t="str">
        <f t="shared" si="109"/>
        <v/>
      </c>
      <c r="C623" s="7" t="str">
        <f t="shared" si="109"/>
        <v/>
      </c>
      <c r="D623" s="7" t="str">
        <f t="shared" si="109"/>
        <v/>
      </c>
      <c r="E623" s="7" t="str">
        <f t="shared" si="109"/>
        <v/>
      </c>
      <c r="F623" s="7" t="str">
        <f t="shared" si="109"/>
        <v/>
      </c>
      <c r="G623" s="7" t="str">
        <f t="shared" si="109"/>
        <v/>
      </c>
      <c r="H623" s="7" t="str">
        <f t="shared" si="109"/>
        <v/>
      </c>
      <c r="I623" s="7" t="str">
        <f t="shared" si="109"/>
        <v/>
      </c>
      <c r="J623" s="7" t="str">
        <f t="shared" si="109"/>
        <v/>
      </c>
      <c r="K623" s="7" t="str">
        <f t="shared" si="109"/>
        <v/>
      </c>
      <c r="L623" s="7" t="str">
        <f t="shared" si="109"/>
        <v/>
      </c>
      <c r="M623" s="7" t="str">
        <f t="shared" si="109"/>
        <v/>
      </c>
      <c r="N623" s="7" t="str">
        <f t="shared" si="109"/>
        <v/>
      </c>
      <c r="O623" s="7" t="str">
        <f t="shared" si="109"/>
        <v/>
      </c>
      <c r="P623" s="6"/>
      <c r="Q623" s="9" t="s">
        <v>14</v>
      </c>
    </row>
    <row r="624" spans="2:17" x14ac:dyDescent="0.3">
      <c r="B624" s="7" t="str">
        <f t="shared" si="109"/>
        <v/>
      </c>
      <c r="C624" s="7" t="str">
        <f t="shared" si="109"/>
        <v/>
      </c>
      <c r="D624" s="7" t="str">
        <f t="shared" si="109"/>
        <v/>
      </c>
      <c r="E624" s="7" t="str">
        <f t="shared" si="109"/>
        <v/>
      </c>
      <c r="F624" s="7" t="str">
        <f t="shared" si="109"/>
        <v/>
      </c>
      <c r="G624" s="7" t="str">
        <f t="shared" si="109"/>
        <v/>
      </c>
      <c r="H624" s="7" t="str">
        <f t="shared" si="109"/>
        <v/>
      </c>
      <c r="I624" s="7" t="str">
        <f t="shared" si="109"/>
        <v/>
      </c>
      <c r="J624" s="7" t="str">
        <f t="shared" si="109"/>
        <v/>
      </c>
      <c r="K624" s="7" t="str">
        <f t="shared" si="109"/>
        <v/>
      </c>
      <c r="L624" s="7" t="str">
        <f t="shared" si="109"/>
        <v/>
      </c>
      <c r="M624" s="7" t="str">
        <f t="shared" si="109"/>
        <v/>
      </c>
      <c r="N624" s="7" t="str">
        <f t="shared" si="109"/>
        <v/>
      </c>
      <c r="O624" s="7" t="str">
        <f t="shared" si="109"/>
        <v/>
      </c>
      <c r="P624" s="6"/>
      <c r="Q624" s="9" t="s">
        <v>15</v>
      </c>
    </row>
    <row r="625" spans="2:17" x14ac:dyDescent="0.3">
      <c r="B625" s="192" t="s">
        <v>883</v>
      </c>
      <c r="C625" s="193"/>
      <c r="D625" s="193"/>
      <c r="E625" s="193"/>
      <c r="F625" s="193"/>
      <c r="G625" s="193"/>
      <c r="H625" s="193"/>
      <c r="I625" s="193"/>
      <c r="J625" s="193"/>
      <c r="K625" s="193"/>
      <c r="L625" s="193"/>
      <c r="M625" s="193"/>
      <c r="N625" s="193"/>
      <c r="O625" s="138"/>
    </row>
    <row r="626" spans="2:17" x14ac:dyDescent="0.3">
      <c r="B626" s="7" t="str">
        <f t="shared" ref="B626:O629" si="110">IFERROR(VLOOKUP($B$625,$221:$343,MATCH($Q626&amp;"/"&amp;B$348,$219:$219,0),FALSE),"")</f>
        <v/>
      </c>
      <c r="C626" s="7" t="str">
        <f t="shared" si="110"/>
        <v/>
      </c>
      <c r="D626" s="7" t="str">
        <f t="shared" si="110"/>
        <v/>
      </c>
      <c r="E626" s="7" t="str">
        <f t="shared" si="110"/>
        <v/>
      </c>
      <c r="F626" s="7" t="str">
        <f t="shared" si="110"/>
        <v/>
      </c>
      <c r="G626" s="7" t="str">
        <f t="shared" si="110"/>
        <v/>
      </c>
      <c r="H626" s="7" t="str">
        <f t="shared" si="110"/>
        <v/>
      </c>
      <c r="I626" s="7" t="str">
        <f t="shared" si="110"/>
        <v/>
      </c>
      <c r="J626" s="7" t="str">
        <f t="shared" si="110"/>
        <v/>
      </c>
      <c r="K626" s="7" t="str">
        <f t="shared" si="110"/>
        <v/>
      </c>
      <c r="L626" s="7" t="str">
        <f t="shared" si="110"/>
        <v/>
      </c>
      <c r="M626" s="7" t="str">
        <f t="shared" si="110"/>
        <v/>
      </c>
      <c r="N626" s="8" t="str">
        <f t="shared" si="110"/>
        <v/>
      </c>
      <c r="O626" s="8" t="str">
        <f t="shared" si="110"/>
        <v/>
      </c>
      <c r="P626" s="6"/>
      <c r="Q626" s="9" t="s">
        <v>12</v>
      </c>
    </row>
    <row r="627" spans="2:17" x14ac:dyDescent="0.3">
      <c r="B627" s="7" t="str">
        <f t="shared" si="110"/>
        <v/>
      </c>
      <c r="C627" s="7" t="str">
        <f t="shared" si="110"/>
        <v/>
      </c>
      <c r="D627" s="7" t="str">
        <f t="shared" si="110"/>
        <v/>
      </c>
      <c r="E627" s="7" t="str">
        <f t="shared" si="110"/>
        <v/>
      </c>
      <c r="F627" s="7" t="str">
        <f t="shared" si="110"/>
        <v/>
      </c>
      <c r="G627" s="7" t="str">
        <f t="shared" si="110"/>
        <v/>
      </c>
      <c r="H627" s="7" t="str">
        <f t="shared" si="110"/>
        <v/>
      </c>
      <c r="I627" s="7" t="str">
        <f t="shared" si="110"/>
        <v/>
      </c>
      <c r="J627" s="7" t="str">
        <f t="shared" si="110"/>
        <v/>
      </c>
      <c r="K627" s="7" t="str">
        <f t="shared" si="110"/>
        <v/>
      </c>
      <c r="L627" s="7" t="str">
        <f t="shared" si="110"/>
        <v/>
      </c>
      <c r="M627" s="7" t="str">
        <f t="shared" si="110"/>
        <v/>
      </c>
      <c r="N627" s="8" t="str">
        <f t="shared" si="110"/>
        <v/>
      </c>
      <c r="O627" s="8" t="str">
        <f t="shared" si="110"/>
        <v/>
      </c>
      <c r="P627" s="6"/>
      <c r="Q627" s="9" t="s">
        <v>13</v>
      </c>
    </row>
    <row r="628" spans="2:17" x14ac:dyDescent="0.3">
      <c r="B628" s="7" t="str">
        <f t="shared" si="110"/>
        <v/>
      </c>
      <c r="C628" s="7" t="str">
        <f t="shared" si="110"/>
        <v/>
      </c>
      <c r="D628" s="7" t="str">
        <f t="shared" si="110"/>
        <v/>
      </c>
      <c r="E628" s="7" t="str">
        <f t="shared" si="110"/>
        <v/>
      </c>
      <c r="F628" s="7" t="str">
        <f t="shared" si="110"/>
        <v/>
      </c>
      <c r="G628" s="7" t="str">
        <f t="shared" si="110"/>
        <v/>
      </c>
      <c r="H628" s="7" t="str">
        <f t="shared" si="110"/>
        <v/>
      </c>
      <c r="I628" s="7" t="str">
        <f t="shared" si="110"/>
        <v/>
      </c>
      <c r="J628" s="7" t="str">
        <f t="shared" si="110"/>
        <v/>
      </c>
      <c r="K628" s="7" t="str">
        <f t="shared" si="110"/>
        <v/>
      </c>
      <c r="L628" s="7" t="str">
        <f t="shared" si="110"/>
        <v/>
      </c>
      <c r="M628" s="7" t="str">
        <f t="shared" si="110"/>
        <v/>
      </c>
      <c r="N628" s="8" t="str">
        <f t="shared" si="110"/>
        <v/>
      </c>
      <c r="O628" s="8" t="str">
        <f t="shared" si="110"/>
        <v/>
      </c>
      <c r="P628" s="6"/>
      <c r="Q628" s="9" t="s">
        <v>14</v>
      </c>
    </row>
    <row r="629" spans="2:17" x14ac:dyDescent="0.3">
      <c r="B629" s="7" t="str">
        <f t="shared" si="110"/>
        <v/>
      </c>
      <c r="C629" s="7" t="str">
        <f t="shared" si="110"/>
        <v/>
      </c>
      <c r="D629" s="7" t="str">
        <f t="shared" si="110"/>
        <v/>
      </c>
      <c r="E629" s="7" t="str">
        <f t="shared" si="110"/>
        <v/>
      </c>
      <c r="F629" s="7" t="str">
        <f t="shared" si="110"/>
        <v/>
      </c>
      <c r="G629" s="7" t="str">
        <f t="shared" si="110"/>
        <v/>
      </c>
      <c r="H629" s="7" t="str">
        <f t="shared" si="110"/>
        <v/>
      </c>
      <c r="I629" s="7" t="str">
        <f t="shared" si="110"/>
        <v/>
      </c>
      <c r="J629" s="7" t="str">
        <f t="shared" si="110"/>
        <v/>
      </c>
      <c r="K629" s="7" t="str">
        <f t="shared" si="110"/>
        <v/>
      </c>
      <c r="L629" s="7" t="str">
        <f t="shared" si="110"/>
        <v/>
      </c>
      <c r="M629" s="7" t="str">
        <f t="shared" si="110"/>
        <v/>
      </c>
      <c r="N629" s="8" t="str">
        <f t="shared" si="110"/>
        <v/>
      </c>
      <c r="O629" s="8" t="str">
        <f t="shared" si="110"/>
        <v/>
      </c>
      <c r="P629" s="6"/>
      <c r="Q629" s="9" t="s">
        <v>15</v>
      </c>
    </row>
    <row r="630" spans="2:17" x14ac:dyDescent="0.3">
      <c r="B630" s="194" t="s">
        <v>35</v>
      </c>
      <c r="C630" s="195"/>
      <c r="D630" s="195"/>
      <c r="E630" s="195"/>
      <c r="F630" s="195"/>
      <c r="G630" s="195"/>
      <c r="H630" s="195"/>
      <c r="I630" s="195"/>
      <c r="J630" s="195"/>
      <c r="K630" s="195"/>
      <c r="L630" s="195"/>
      <c r="M630" s="195"/>
      <c r="N630" s="195"/>
      <c r="O630" s="125"/>
      <c r="P630" s="28"/>
      <c r="Q630" s="89"/>
    </row>
    <row r="631" spans="2:17" x14ac:dyDescent="0.3">
      <c r="B631" s="179" t="s">
        <v>36</v>
      </c>
      <c r="C631" s="180"/>
      <c r="D631" s="180"/>
      <c r="E631" s="180"/>
      <c r="F631" s="180"/>
      <c r="G631" s="180"/>
      <c r="H631" s="180"/>
      <c r="I631" s="180"/>
      <c r="J631" s="180"/>
      <c r="K631" s="180"/>
      <c r="L631" s="180"/>
      <c r="M631" s="180"/>
      <c r="N631" s="180"/>
      <c r="O631" s="126"/>
      <c r="P631" s="28"/>
      <c r="Q631" s="89"/>
    </row>
    <row r="632" spans="2:17" x14ac:dyDescent="0.3">
      <c r="B632" s="29" t="e">
        <f t="shared" ref="B632:O632" si="111">B588/B402</f>
        <v>#VALUE!</v>
      </c>
      <c r="C632" s="29" t="e">
        <f t="shared" si="111"/>
        <v>#VALUE!</v>
      </c>
      <c r="D632" s="29" t="e">
        <f t="shared" si="111"/>
        <v>#VALUE!</v>
      </c>
      <c r="E632" s="29" t="e">
        <f t="shared" si="111"/>
        <v>#VALUE!</v>
      </c>
      <c r="F632" s="29" t="e">
        <f t="shared" si="111"/>
        <v>#VALUE!</v>
      </c>
      <c r="G632" s="29" t="e">
        <f t="shared" si="111"/>
        <v>#VALUE!</v>
      </c>
      <c r="H632" s="29" t="e">
        <f t="shared" si="111"/>
        <v>#VALUE!</v>
      </c>
      <c r="I632" s="29" t="e">
        <f t="shared" si="111"/>
        <v>#VALUE!</v>
      </c>
      <c r="J632" s="29" t="e">
        <f t="shared" si="111"/>
        <v>#VALUE!</v>
      </c>
      <c r="K632" s="29" t="e">
        <f t="shared" si="111"/>
        <v>#VALUE!</v>
      </c>
      <c r="L632" s="29" t="e">
        <f t="shared" si="111"/>
        <v>#VALUE!</v>
      </c>
      <c r="M632" s="29" t="e">
        <f t="shared" si="111"/>
        <v>#VALUE!</v>
      </c>
      <c r="N632" s="29" t="e">
        <f t="shared" si="111"/>
        <v>#VALUE!</v>
      </c>
      <c r="O632" s="29" t="e">
        <f t="shared" si="111"/>
        <v>#VALUE!</v>
      </c>
      <c r="P632" s="6"/>
      <c r="Q632" s="89" t="s">
        <v>37</v>
      </c>
    </row>
    <row r="633" spans="2:17" x14ac:dyDescent="0.3">
      <c r="B633" s="29" t="e">
        <f t="shared" ref="B633:O633" si="112">((B551*(1-B582))/(B457+B432))</f>
        <v>#DIV/0!</v>
      </c>
      <c r="C633" s="29" t="e">
        <f t="shared" si="112"/>
        <v>#DIV/0!</v>
      </c>
      <c r="D633" s="29" t="e">
        <f t="shared" si="112"/>
        <v>#DIV/0!</v>
      </c>
      <c r="E633" s="29" t="e">
        <f t="shared" si="112"/>
        <v>#DIV/0!</v>
      </c>
      <c r="F633" s="29" t="e">
        <f t="shared" si="112"/>
        <v>#DIV/0!</v>
      </c>
      <c r="G633" s="29" t="e">
        <f t="shared" si="112"/>
        <v>#DIV/0!</v>
      </c>
      <c r="H633" s="29" t="e">
        <f t="shared" si="112"/>
        <v>#DIV/0!</v>
      </c>
      <c r="I633" s="29" t="e">
        <f t="shared" si="112"/>
        <v>#DIV/0!</v>
      </c>
      <c r="J633" s="29" t="e">
        <f t="shared" si="112"/>
        <v>#DIV/0!</v>
      </c>
      <c r="K633" s="29" t="e">
        <f t="shared" si="112"/>
        <v>#DIV/0!</v>
      </c>
      <c r="L633" s="29" t="e">
        <f t="shared" si="112"/>
        <v>#DIV/0!</v>
      </c>
      <c r="M633" s="29" t="e">
        <f t="shared" si="112"/>
        <v>#DIV/0!</v>
      </c>
      <c r="N633" s="29" t="e">
        <f t="shared" si="112"/>
        <v>#VALUE!</v>
      </c>
      <c r="O633" s="29" t="e">
        <f t="shared" si="112"/>
        <v>#VALUE!</v>
      </c>
      <c r="P633" s="6"/>
      <c r="Q633" s="89" t="s">
        <v>38</v>
      </c>
    </row>
    <row r="634" spans="2:17" x14ac:dyDescent="0.3">
      <c r="B634" s="29" t="e">
        <f t="shared" ref="B634:O634" si="113">B588/B457</f>
        <v>#VALUE!</v>
      </c>
      <c r="C634" s="29" t="e">
        <f t="shared" si="113"/>
        <v>#VALUE!</v>
      </c>
      <c r="D634" s="29" t="e">
        <f t="shared" si="113"/>
        <v>#VALUE!</v>
      </c>
      <c r="E634" s="29" t="e">
        <f t="shared" si="113"/>
        <v>#VALUE!</v>
      </c>
      <c r="F634" s="29" t="e">
        <f t="shared" si="113"/>
        <v>#VALUE!</v>
      </c>
      <c r="G634" s="29" t="e">
        <f t="shared" si="113"/>
        <v>#VALUE!</v>
      </c>
      <c r="H634" s="29" t="e">
        <f t="shared" si="113"/>
        <v>#VALUE!</v>
      </c>
      <c r="I634" s="29" t="e">
        <f t="shared" si="113"/>
        <v>#VALUE!</v>
      </c>
      <c r="J634" s="29" t="e">
        <f t="shared" si="113"/>
        <v>#VALUE!</v>
      </c>
      <c r="K634" s="29" t="e">
        <f t="shared" si="113"/>
        <v>#VALUE!</v>
      </c>
      <c r="L634" s="29" t="e">
        <f t="shared" si="113"/>
        <v>#VALUE!</v>
      </c>
      <c r="M634" s="29" t="e">
        <f t="shared" si="113"/>
        <v>#VALUE!</v>
      </c>
      <c r="N634" s="29" t="e">
        <f t="shared" si="113"/>
        <v>#VALUE!</v>
      </c>
      <c r="O634" s="29" t="e">
        <f t="shared" si="113"/>
        <v>#VALUE!</v>
      </c>
      <c r="P634" s="6"/>
      <c r="Q634" s="89" t="s">
        <v>39</v>
      </c>
    </row>
    <row r="635" spans="2:17" x14ac:dyDescent="0.3">
      <c r="B635" s="179" t="s">
        <v>59</v>
      </c>
      <c r="C635" s="180"/>
      <c r="D635" s="180"/>
      <c r="E635" s="180"/>
      <c r="F635" s="180"/>
      <c r="G635" s="180"/>
      <c r="H635" s="180"/>
      <c r="I635" s="180"/>
      <c r="J635" s="180"/>
      <c r="K635" s="180"/>
      <c r="L635" s="180"/>
      <c r="M635" s="180"/>
      <c r="N635" s="180"/>
      <c r="O635" s="126"/>
      <c r="P635" s="28"/>
      <c r="Q635" s="89"/>
    </row>
    <row r="636" spans="2:17" x14ac:dyDescent="0.3">
      <c r="B636" s="27" t="e">
        <f t="shared" ref="B636:N636" si="114">B378/B414</f>
        <v>#VALUE!</v>
      </c>
      <c r="C636" s="27" t="e">
        <f t="shared" si="114"/>
        <v>#VALUE!</v>
      </c>
      <c r="D636" s="27" t="e">
        <f t="shared" si="114"/>
        <v>#VALUE!</v>
      </c>
      <c r="E636" s="27" t="e">
        <f t="shared" si="114"/>
        <v>#VALUE!</v>
      </c>
      <c r="F636" s="27" t="e">
        <f t="shared" si="114"/>
        <v>#VALUE!</v>
      </c>
      <c r="G636" s="27" t="e">
        <f t="shared" si="114"/>
        <v>#VALUE!</v>
      </c>
      <c r="H636" s="27" t="e">
        <f t="shared" si="114"/>
        <v>#VALUE!</v>
      </c>
      <c r="I636" s="27" t="e">
        <f t="shared" si="114"/>
        <v>#VALUE!</v>
      </c>
      <c r="J636" s="27" t="e">
        <f t="shared" si="114"/>
        <v>#VALUE!</v>
      </c>
      <c r="K636" s="27" t="e">
        <f t="shared" si="114"/>
        <v>#VALUE!</v>
      </c>
      <c r="L636" s="27" t="e">
        <f t="shared" si="114"/>
        <v>#VALUE!</v>
      </c>
      <c r="M636" s="27" t="e">
        <f t="shared" si="114"/>
        <v>#VALUE!</v>
      </c>
      <c r="N636" s="27" t="e">
        <f t="shared" si="114"/>
        <v>#VALUE!</v>
      </c>
      <c r="O636" s="27" t="e">
        <f>O378/O414</f>
        <v>#VALUE!</v>
      </c>
      <c r="P636" s="6"/>
      <c r="Q636" s="89" t="s">
        <v>1749</v>
      </c>
    </row>
    <row r="637" spans="2:17" x14ac:dyDescent="0.3">
      <c r="B637" s="27" t="e">
        <f t="shared" ref="B637:N637" si="115">(B378-B372)/B414</f>
        <v>#VALUE!</v>
      </c>
      <c r="C637" s="27" t="e">
        <f t="shared" si="115"/>
        <v>#VALUE!</v>
      </c>
      <c r="D637" s="27" t="e">
        <f t="shared" si="115"/>
        <v>#VALUE!</v>
      </c>
      <c r="E637" s="27" t="e">
        <f t="shared" si="115"/>
        <v>#VALUE!</v>
      </c>
      <c r="F637" s="27" t="e">
        <f t="shared" si="115"/>
        <v>#VALUE!</v>
      </c>
      <c r="G637" s="27" t="e">
        <f t="shared" si="115"/>
        <v>#VALUE!</v>
      </c>
      <c r="H637" s="27" t="e">
        <f t="shared" si="115"/>
        <v>#VALUE!</v>
      </c>
      <c r="I637" s="27" t="e">
        <f t="shared" si="115"/>
        <v>#VALUE!</v>
      </c>
      <c r="J637" s="27" t="e">
        <f t="shared" si="115"/>
        <v>#VALUE!</v>
      </c>
      <c r="K637" s="27" t="e">
        <f t="shared" si="115"/>
        <v>#VALUE!</v>
      </c>
      <c r="L637" s="27" t="e">
        <f t="shared" si="115"/>
        <v>#VALUE!</v>
      </c>
      <c r="M637" s="27" t="e">
        <f t="shared" si="115"/>
        <v>#VALUE!</v>
      </c>
      <c r="N637" s="27" t="e">
        <f t="shared" si="115"/>
        <v>#VALUE!</v>
      </c>
      <c r="O637" s="27" t="e">
        <f>(O378-O372)/O414</f>
        <v>#VALUE!</v>
      </c>
      <c r="P637" s="6"/>
      <c r="Q637" s="89" t="s">
        <v>1750</v>
      </c>
    </row>
    <row r="638" spans="2:17" x14ac:dyDescent="0.3">
      <c r="B638" s="179" t="s">
        <v>884</v>
      </c>
      <c r="C638" s="180"/>
      <c r="D638" s="180"/>
      <c r="E638" s="180"/>
      <c r="F638" s="180"/>
      <c r="G638" s="180"/>
      <c r="H638" s="180"/>
      <c r="I638" s="180"/>
      <c r="J638" s="180"/>
      <c r="K638" s="180"/>
      <c r="L638" s="180"/>
      <c r="M638" s="180"/>
      <c r="N638" s="180"/>
      <c r="O638" s="126"/>
      <c r="P638" s="28"/>
      <c r="Q638" s="89"/>
    </row>
    <row r="639" spans="2:17" x14ac:dyDescent="0.3">
      <c r="B639" s="27" t="e">
        <f t="shared" ref="B639:N639" si="116">B432/B457</f>
        <v>#VALUE!</v>
      </c>
      <c r="C639" s="27" t="e">
        <f t="shared" si="116"/>
        <v>#VALUE!</v>
      </c>
      <c r="D639" s="27" t="e">
        <f t="shared" si="116"/>
        <v>#VALUE!</v>
      </c>
      <c r="E639" s="27" t="e">
        <f t="shared" si="116"/>
        <v>#VALUE!</v>
      </c>
      <c r="F639" s="27" t="e">
        <f t="shared" si="116"/>
        <v>#VALUE!</v>
      </c>
      <c r="G639" s="27" t="e">
        <f t="shared" si="116"/>
        <v>#VALUE!</v>
      </c>
      <c r="H639" s="27" t="e">
        <f t="shared" si="116"/>
        <v>#VALUE!</v>
      </c>
      <c r="I639" s="27" t="e">
        <f t="shared" si="116"/>
        <v>#VALUE!</v>
      </c>
      <c r="J639" s="27" t="e">
        <f t="shared" si="116"/>
        <v>#VALUE!</v>
      </c>
      <c r="K639" s="27" t="e">
        <f t="shared" si="116"/>
        <v>#VALUE!</v>
      </c>
      <c r="L639" s="27" t="e">
        <f t="shared" si="116"/>
        <v>#VALUE!</v>
      </c>
      <c r="M639" s="27" t="e">
        <f t="shared" si="116"/>
        <v>#VALUE!</v>
      </c>
      <c r="N639" s="27" t="e">
        <f t="shared" si="116"/>
        <v>#VALUE!</v>
      </c>
      <c r="O639" s="27" t="e">
        <f>O432/O457</f>
        <v>#VALUE!</v>
      </c>
      <c r="P639" s="6"/>
      <c r="Q639" s="89" t="s">
        <v>40</v>
      </c>
    </row>
    <row r="640" spans="2:17" x14ac:dyDescent="0.3">
      <c r="B640" s="27" t="e">
        <f t="shared" ref="B640:N640" si="117">B432/B588</f>
        <v>#VALUE!</v>
      </c>
      <c r="C640" s="27" t="e">
        <f t="shared" si="117"/>
        <v>#VALUE!</v>
      </c>
      <c r="D640" s="27" t="e">
        <f t="shared" si="117"/>
        <v>#VALUE!</v>
      </c>
      <c r="E640" s="27" t="e">
        <f t="shared" si="117"/>
        <v>#VALUE!</v>
      </c>
      <c r="F640" s="27" t="e">
        <f t="shared" si="117"/>
        <v>#VALUE!</v>
      </c>
      <c r="G640" s="27" t="e">
        <f t="shared" si="117"/>
        <v>#VALUE!</v>
      </c>
      <c r="H640" s="27" t="e">
        <f t="shared" si="117"/>
        <v>#VALUE!</v>
      </c>
      <c r="I640" s="27" t="e">
        <f t="shared" si="117"/>
        <v>#VALUE!</v>
      </c>
      <c r="J640" s="27" t="e">
        <f t="shared" si="117"/>
        <v>#VALUE!</v>
      </c>
      <c r="K640" s="27" t="e">
        <f t="shared" si="117"/>
        <v>#VALUE!</v>
      </c>
      <c r="L640" s="27" t="e">
        <f t="shared" si="117"/>
        <v>#VALUE!</v>
      </c>
      <c r="M640" s="27" t="e">
        <f t="shared" si="117"/>
        <v>#VALUE!</v>
      </c>
      <c r="N640" s="27" t="e">
        <f t="shared" si="117"/>
        <v>#VALUE!</v>
      </c>
      <c r="O640" s="27" t="e">
        <f>O432/O588</f>
        <v>#VALUE!</v>
      </c>
      <c r="P640" s="6"/>
      <c r="Q640" s="89" t="s">
        <v>41</v>
      </c>
    </row>
    <row r="641" spans="2:17" x14ac:dyDescent="0.3">
      <c r="B641" s="198" t="s">
        <v>1748</v>
      </c>
      <c r="C641" s="199"/>
      <c r="D641" s="199"/>
      <c r="E641" s="199"/>
      <c r="F641" s="199"/>
      <c r="G641" s="199"/>
      <c r="H641" s="199"/>
      <c r="I641" s="199"/>
      <c r="J641" s="199"/>
      <c r="K641" s="199"/>
      <c r="L641" s="199"/>
      <c r="M641" s="199"/>
      <c r="N641" s="199"/>
      <c r="O641" s="127"/>
      <c r="P641" s="40"/>
      <c r="Q641" s="41"/>
    </row>
    <row r="642" spans="2:17" x14ac:dyDescent="0.3">
      <c r="B642" s="42"/>
      <c r="C642" s="43" t="e">
        <f t="shared" ref="C642:O642" si="118">365/(C465/((C366+B366)/2))</f>
        <v>#VALUE!</v>
      </c>
      <c r="D642" s="43" t="e">
        <f t="shared" si="118"/>
        <v>#VALUE!</v>
      </c>
      <c r="E642" s="43" t="e">
        <f t="shared" si="118"/>
        <v>#VALUE!</v>
      </c>
      <c r="F642" s="43" t="e">
        <f t="shared" si="118"/>
        <v>#VALUE!</v>
      </c>
      <c r="G642" s="43" t="e">
        <f t="shared" si="118"/>
        <v>#VALUE!</v>
      </c>
      <c r="H642" s="43" t="e">
        <f t="shared" si="118"/>
        <v>#VALUE!</v>
      </c>
      <c r="I642" s="43" t="e">
        <f t="shared" si="118"/>
        <v>#VALUE!</v>
      </c>
      <c r="J642" s="43" t="e">
        <f t="shared" si="118"/>
        <v>#VALUE!</v>
      </c>
      <c r="K642" s="43" t="e">
        <f t="shared" si="118"/>
        <v>#VALUE!</v>
      </c>
      <c r="L642" s="43" t="e">
        <f t="shared" si="118"/>
        <v>#VALUE!</v>
      </c>
      <c r="M642" s="43" t="e">
        <f t="shared" si="118"/>
        <v>#VALUE!</v>
      </c>
      <c r="N642" s="44" t="e">
        <f t="shared" si="118"/>
        <v>#VALUE!</v>
      </c>
      <c r="O642" s="44" t="e">
        <f t="shared" si="118"/>
        <v>#VALUE!</v>
      </c>
      <c r="P642" s="40"/>
      <c r="Q642" s="41" t="s">
        <v>60</v>
      </c>
    </row>
    <row r="643" spans="2:17" x14ac:dyDescent="0.3">
      <c r="B643" s="42"/>
      <c r="C643" s="43" t="e">
        <f t="shared" ref="C643:O643" si="119">365/(C503/((C372+B372)/2))</f>
        <v>#VALUE!</v>
      </c>
      <c r="D643" s="43" t="e">
        <f t="shared" si="119"/>
        <v>#VALUE!</v>
      </c>
      <c r="E643" s="43" t="e">
        <f t="shared" si="119"/>
        <v>#VALUE!</v>
      </c>
      <c r="F643" s="43" t="e">
        <f t="shared" si="119"/>
        <v>#VALUE!</v>
      </c>
      <c r="G643" s="43" t="e">
        <f t="shared" si="119"/>
        <v>#VALUE!</v>
      </c>
      <c r="H643" s="43" t="e">
        <f t="shared" si="119"/>
        <v>#VALUE!</v>
      </c>
      <c r="I643" s="43" t="e">
        <f t="shared" si="119"/>
        <v>#VALUE!</v>
      </c>
      <c r="J643" s="43" t="e">
        <f t="shared" si="119"/>
        <v>#VALUE!</v>
      </c>
      <c r="K643" s="43" t="e">
        <f t="shared" si="119"/>
        <v>#VALUE!</v>
      </c>
      <c r="L643" s="43" t="e">
        <f t="shared" si="119"/>
        <v>#VALUE!</v>
      </c>
      <c r="M643" s="43" t="e">
        <f t="shared" si="119"/>
        <v>#VALUE!</v>
      </c>
      <c r="N643" s="44" t="e">
        <f t="shared" si="119"/>
        <v>#VALUE!</v>
      </c>
      <c r="O643" s="44" t="e">
        <f t="shared" si="119"/>
        <v>#VALUE!</v>
      </c>
      <c r="P643" s="40"/>
      <c r="Q643" s="41" t="s">
        <v>61</v>
      </c>
    </row>
    <row r="644" spans="2:17" x14ac:dyDescent="0.3">
      <c r="B644" s="42"/>
      <c r="C644" s="43" t="e">
        <f t="shared" ref="C644:O644" si="120">365/(C503/((C408+B408)/2))</f>
        <v>#VALUE!</v>
      </c>
      <c r="D644" s="43" t="e">
        <f t="shared" si="120"/>
        <v>#VALUE!</v>
      </c>
      <c r="E644" s="43" t="e">
        <f t="shared" si="120"/>
        <v>#VALUE!</v>
      </c>
      <c r="F644" s="43" t="e">
        <f t="shared" si="120"/>
        <v>#VALUE!</v>
      </c>
      <c r="G644" s="43" t="e">
        <f t="shared" si="120"/>
        <v>#VALUE!</v>
      </c>
      <c r="H644" s="43" t="e">
        <f t="shared" si="120"/>
        <v>#VALUE!</v>
      </c>
      <c r="I644" s="43" t="e">
        <f t="shared" si="120"/>
        <v>#VALUE!</v>
      </c>
      <c r="J644" s="43" t="e">
        <f t="shared" si="120"/>
        <v>#VALUE!</v>
      </c>
      <c r="K644" s="43" t="e">
        <f t="shared" si="120"/>
        <v>#VALUE!</v>
      </c>
      <c r="L644" s="43" t="e">
        <f t="shared" si="120"/>
        <v>#VALUE!</v>
      </c>
      <c r="M644" s="43" t="e">
        <f t="shared" si="120"/>
        <v>#VALUE!</v>
      </c>
      <c r="N644" s="44" t="e">
        <f t="shared" si="120"/>
        <v>#VALUE!</v>
      </c>
      <c r="O644" s="44" t="e">
        <f t="shared" si="120"/>
        <v>#VALUE!</v>
      </c>
      <c r="P644" s="40"/>
      <c r="Q644" s="41" t="s">
        <v>62</v>
      </c>
    </row>
    <row r="645" spans="2:17" x14ac:dyDescent="0.3">
      <c r="B645" s="45"/>
      <c r="C645" s="46" t="e">
        <f t="shared" ref="C645:M645" si="121">C643+C642-C644</f>
        <v>#VALUE!</v>
      </c>
      <c r="D645" s="46" t="e">
        <f t="shared" si="121"/>
        <v>#VALUE!</v>
      </c>
      <c r="E645" s="46" t="e">
        <f t="shared" si="121"/>
        <v>#VALUE!</v>
      </c>
      <c r="F645" s="46" t="e">
        <f t="shared" si="121"/>
        <v>#VALUE!</v>
      </c>
      <c r="G645" s="46" t="e">
        <f t="shared" si="121"/>
        <v>#VALUE!</v>
      </c>
      <c r="H645" s="46" t="e">
        <f t="shared" si="121"/>
        <v>#VALUE!</v>
      </c>
      <c r="I645" s="46" t="e">
        <f t="shared" si="121"/>
        <v>#VALUE!</v>
      </c>
      <c r="J645" s="46" t="e">
        <f t="shared" si="121"/>
        <v>#VALUE!</v>
      </c>
      <c r="K645" s="46" t="e">
        <f t="shared" si="121"/>
        <v>#VALUE!</v>
      </c>
      <c r="L645" s="46" t="e">
        <f t="shared" si="121"/>
        <v>#VALUE!</v>
      </c>
      <c r="M645" s="46" t="e">
        <f t="shared" si="121"/>
        <v>#VALUE!</v>
      </c>
      <c r="N645" s="47" t="e">
        <f>N643+N642-N644</f>
        <v>#VALUE!</v>
      </c>
      <c r="O645" s="47" t="e">
        <f>O643+O642-O644</f>
        <v>#VALUE!</v>
      </c>
      <c r="P645" s="40"/>
      <c r="Q645" s="41" t="s">
        <v>63</v>
      </c>
    </row>
    <row r="646" spans="2:17" x14ac:dyDescent="0.3">
      <c r="B646" s="196" t="s">
        <v>42</v>
      </c>
      <c r="C646" s="197"/>
      <c r="D646" s="197"/>
      <c r="E646" s="197"/>
      <c r="F646" s="197"/>
      <c r="G646" s="197"/>
      <c r="H646" s="197"/>
      <c r="I646" s="197"/>
      <c r="J646" s="197"/>
      <c r="K646" s="197"/>
      <c r="L646" s="197"/>
      <c r="M646" s="197"/>
      <c r="N646" s="197"/>
      <c r="O646" s="126"/>
      <c r="P646" s="28"/>
      <c r="Q646" s="89"/>
    </row>
    <row r="647" spans="2:17" x14ac:dyDescent="0.3">
      <c r="B647" s="142"/>
      <c r="C647" s="142"/>
      <c r="D647" s="142"/>
      <c r="E647" s="142"/>
      <c r="F647" s="142"/>
      <c r="G647" s="142"/>
      <c r="H647" s="142"/>
      <c r="I647" s="142"/>
      <c r="J647" s="142"/>
      <c r="K647" s="142"/>
      <c r="L647" s="142"/>
      <c r="M647" s="142"/>
      <c r="N647" s="143"/>
      <c r="O647" s="143"/>
      <c r="P647" s="30"/>
      <c r="Q647" s="90" t="s">
        <v>43</v>
      </c>
    </row>
    <row r="648" spans="2:17" x14ac:dyDescent="0.3">
      <c r="B648" s="13" t="e">
        <f t="shared" ref="B648:O648" si="122">B457/B647</f>
        <v>#VALUE!</v>
      </c>
      <c r="C648" s="13" t="e">
        <f t="shared" si="122"/>
        <v>#VALUE!</v>
      </c>
      <c r="D648" s="13" t="e">
        <f t="shared" si="122"/>
        <v>#VALUE!</v>
      </c>
      <c r="E648" s="13" t="e">
        <f t="shared" si="122"/>
        <v>#VALUE!</v>
      </c>
      <c r="F648" s="13" t="e">
        <f t="shared" si="122"/>
        <v>#VALUE!</v>
      </c>
      <c r="G648" s="13" t="e">
        <f t="shared" si="122"/>
        <v>#VALUE!</v>
      </c>
      <c r="H648" s="13" t="e">
        <f t="shared" si="122"/>
        <v>#VALUE!</v>
      </c>
      <c r="I648" s="13" t="e">
        <f t="shared" si="122"/>
        <v>#VALUE!</v>
      </c>
      <c r="J648" s="13" t="e">
        <f t="shared" si="122"/>
        <v>#VALUE!</v>
      </c>
      <c r="K648" s="13" t="e">
        <f t="shared" si="122"/>
        <v>#VALUE!</v>
      </c>
      <c r="L648" s="13" t="e">
        <f t="shared" si="122"/>
        <v>#VALUE!</v>
      </c>
      <c r="M648" s="13" t="e">
        <f t="shared" si="122"/>
        <v>#VALUE!</v>
      </c>
      <c r="N648" s="13" t="e">
        <f t="shared" si="122"/>
        <v>#VALUE!</v>
      </c>
      <c r="O648" s="13" t="e">
        <f t="shared" si="122"/>
        <v>#VALUE!</v>
      </c>
      <c r="P648" s="6"/>
      <c r="Q648" s="90" t="s">
        <v>44</v>
      </c>
    </row>
    <row r="649" spans="2:17" x14ac:dyDescent="0.3">
      <c r="B649" s="13" t="e">
        <f t="shared" ref="B649:O649" si="123">B588/B647</f>
        <v>#DIV/0!</v>
      </c>
      <c r="C649" s="13" t="e">
        <f t="shared" si="123"/>
        <v>#DIV/0!</v>
      </c>
      <c r="D649" s="13" t="e">
        <f t="shared" si="123"/>
        <v>#DIV/0!</v>
      </c>
      <c r="E649" s="13" t="e">
        <f t="shared" si="123"/>
        <v>#DIV/0!</v>
      </c>
      <c r="F649" s="13" t="e">
        <f t="shared" si="123"/>
        <v>#DIV/0!</v>
      </c>
      <c r="G649" s="13" t="e">
        <f t="shared" si="123"/>
        <v>#DIV/0!</v>
      </c>
      <c r="H649" s="13" t="e">
        <f t="shared" si="123"/>
        <v>#DIV/0!</v>
      </c>
      <c r="I649" s="13" t="e">
        <f t="shared" si="123"/>
        <v>#DIV/0!</v>
      </c>
      <c r="J649" s="13" t="e">
        <f t="shared" si="123"/>
        <v>#DIV/0!</v>
      </c>
      <c r="K649" s="13" t="e">
        <f t="shared" si="123"/>
        <v>#DIV/0!</v>
      </c>
      <c r="L649" s="13" t="e">
        <f t="shared" si="123"/>
        <v>#DIV/0!</v>
      </c>
      <c r="M649" s="13" t="e">
        <f t="shared" si="123"/>
        <v>#DIV/0!</v>
      </c>
      <c r="N649" s="13" t="e">
        <f t="shared" si="123"/>
        <v>#VALUE!</v>
      </c>
      <c r="O649" s="13" t="e">
        <f t="shared" si="123"/>
        <v>#VALUE!</v>
      </c>
      <c r="P649" s="6"/>
      <c r="Q649" s="89" t="s">
        <v>45</v>
      </c>
    </row>
    <row r="650" spans="2:17" x14ac:dyDescent="0.3">
      <c r="B650" s="91"/>
      <c r="C650" s="91" t="e">
        <f t="shared" ref="C650:M650" si="124">+C649/B649-1</f>
        <v>#DIV/0!</v>
      </c>
      <c r="D650" s="92" t="e">
        <f t="shared" si="124"/>
        <v>#DIV/0!</v>
      </c>
      <c r="E650" s="91" t="e">
        <f t="shared" si="124"/>
        <v>#DIV/0!</v>
      </c>
      <c r="F650" s="92" t="e">
        <f t="shared" si="124"/>
        <v>#DIV/0!</v>
      </c>
      <c r="G650" s="91" t="e">
        <f t="shared" si="124"/>
        <v>#DIV/0!</v>
      </c>
      <c r="H650" s="92" t="e">
        <f t="shared" si="124"/>
        <v>#DIV/0!</v>
      </c>
      <c r="I650" s="91" t="e">
        <f t="shared" si="124"/>
        <v>#DIV/0!</v>
      </c>
      <c r="J650" s="92" t="e">
        <f t="shared" si="124"/>
        <v>#DIV/0!</v>
      </c>
      <c r="K650" s="91" t="e">
        <f t="shared" si="124"/>
        <v>#DIV/0!</v>
      </c>
      <c r="L650" s="92" t="e">
        <f t="shared" si="124"/>
        <v>#DIV/0!</v>
      </c>
      <c r="M650" s="91" t="e">
        <f t="shared" si="124"/>
        <v>#DIV/0!</v>
      </c>
      <c r="N650" s="93" t="e">
        <f>+N649/M649-1</f>
        <v>#VALUE!</v>
      </c>
      <c r="O650" s="93" t="e">
        <f>+O649/N649-1</f>
        <v>#VALUE!</v>
      </c>
      <c r="P650" s="31"/>
      <c r="Q650" s="94" t="s">
        <v>46</v>
      </c>
    </row>
    <row r="651" spans="2:17" x14ac:dyDescent="0.3">
      <c r="B651" s="141"/>
      <c r="C651" s="141"/>
      <c r="D651" s="141"/>
      <c r="E651" s="141"/>
      <c r="F651" s="141"/>
      <c r="G651" s="141"/>
      <c r="H651" s="141"/>
      <c r="I651" s="141"/>
      <c r="J651" s="141"/>
      <c r="K651" s="141"/>
      <c r="L651" s="141"/>
      <c r="M651" s="141"/>
      <c r="N651" s="141"/>
      <c r="O651" s="141"/>
      <c r="P651" s="6"/>
      <c r="Q651" s="90" t="s">
        <v>47</v>
      </c>
    </row>
    <row r="652" spans="2:17" x14ac:dyDescent="0.3">
      <c r="B652" s="91" t="e">
        <f t="shared" ref="B652:O652" si="125">+B651/B661</f>
        <v>#DIV/0!</v>
      </c>
      <c r="C652" s="91" t="e">
        <f t="shared" si="125"/>
        <v>#DIV/0!</v>
      </c>
      <c r="D652" s="92" t="e">
        <f t="shared" si="125"/>
        <v>#DIV/0!</v>
      </c>
      <c r="E652" s="91" t="e">
        <f t="shared" si="125"/>
        <v>#DIV/0!</v>
      </c>
      <c r="F652" s="92" t="e">
        <f t="shared" si="125"/>
        <v>#DIV/0!</v>
      </c>
      <c r="G652" s="91" t="e">
        <f t="shared" si="125"/>
        <v>#DIV/0!</v>
      </c>
      <c r="H652" s="92" t="e">
        <f t="shared" si="125"/>
        <v>#DIV/0!</v>
      </c>
      <c r="I652" s="91" t="e">
        <f t="shared" si="125"/>
        <v>#DIV/0!</v>
      </c>
      <c r="J652" s="92" t="e">
        <f t="shared" si="125"/>
        <v>#DIV/0!</v>
      </c>
      <c r="K652" s="91" t="e">
        <f t="shared" si="125"/>
        <v>#DIV/0!</v>
      </c>
      <c r="L652" s="92" t="e">
        <f t="shared" si="125"/>
        <v>#DIV/0!</v>
      </c>
      <c r="M652" s="91" t="e">
        <f t="shared" si="125"/>
        <v>#DIV/0!</v>
      </c>
      <c r="N652" s="93" t="e">
        <f t="shared" si="125"/>
        <v>#DIV/0!</v>
      </c>
      <c r="O652" s="93" t="e">
        <f t="shared" si="125"/>
        <v>#N/A</v>
      </c>
      <c r="P652" s="6"/>
      <c r="Q652" s="94" t="s">
        <v>48</v>
      </c>
    </row>
    <row r="653" spans="2:17" x14ac:dyDescent="0.3">
      <c r="B653" s="95" t="e">
        <f t="shared" ref="B653:M653" si="126">+B651/B649</f>
        <v>#DIV/0!</v>
      </c>
      <c r="C653" s="95" t="e">
        <f t="shared" si="126"/>
        <v>#DIV/0!</v>
      </c>
      <c r="D653" s="96" t="e">
        <f t="shared" si="126"/>
        <v>#DIV/0!</v>
      </c>
      <c r="E653" s="95" t="e">
        <f t="shared" si="126"/>
        <v>#DIV/0!</v>
      </c>
      <c r="F653" s="96" t="e">
        <f t="shared" si="126"/>
        <v>#DIV/0!</v>
      </c>
      <c r="G653" s="95" t="e">
        <f t="shared" si="126"/>
        <v>#DIV/0!</v>
      </c>
      <c r="H653" s="96" t="e">
        <f t="shared" si="126"/>
        <v>#DIV/0!</v>
      </c>
      <c r="I653" s="95" t="e">
        <f t="shared" si="126"/>
        <v>#DIV/0!</v>
      </c>
      <c r="J653" s="96" t="e">
        <f t="shared" si="126"/>
        <v>#DIV/0!</v>
      </c>
      <c r="K653" s="95" t="e">
        <f t="shared" si="126"/>
        <v>#DIV/0!</v>
      </c>
      <c r="L653" s="96" t="e">
        <f t="shared" si="126"/>
        <v>#DIV/0!</v>
      </c>
      <c r="M653" s="95" t="e">
        <f t="shared" si="126"/>
        <v>#DIV/0!</v>
      </c>
      <c r="N653" s="97" t="e">
        <f>+N651/N649</f>
        <v>#VALUE!</v>
      </c>
      <c r="O653" s="97" t="e">
        <f>+O651/O649</f>
        <v>#VALUE!</v>
      </c>
      <c r="P653" s="28"/>
      <c r="Q653" s="98" t="s">
        <v>49</v>
      </c>
    </row>
    <row r="654" spans="2:17" x14ac:dyDescent="0.3">
      <c r="B654" s="16">
        <f t="shared" ref="B654:M654" si="127">+B661*B647</f>
        <v>0</v>
      </c>
      <c r="C654" s="16">
        <f t="shared" si="127"/>
        <v>0</v>
      </c>
      <c r="D654" s="16">
        <f t="shared" si="127"/>
        <v>0</v>
      </c>
      <c r="E654" s="16">
        <f t="shared" si="127"/>
        <v>0</v>
      </c>
      <c r="F654" s="16">
        <f t="shared" si="127"/>
        <v>0</v>
      </c>
      <c r="G654" s="16">
        <f t="shared" si="127"/>
        <v>0</v>
      </c>
      <c r="H654" s="16">
        <f t="shared" si="127"/>
        <v>0</v>
      </c>
      <c r="I654" s="16">
        <f t="shared" si="127"/>
        <v>0</v>
      </c>
      <c r="J654" s="16">
        <f t="shared" si="127"/>
        <v>0</v>
      </c>
      <c r="K654" s="16">
        <f t="shared" si="127"/>
        <v>0</v>
      </c>
      <c r="L654" s="16">
        <f t="shared" si="127"/>
        <v>0</v>
      </c>
      <c r="M654" s="16">
        <f t="shared" si="127"/>
        <v>0</v>
      </c>
      <c r="N654" s="16">
        <f>+N661*N647</f>
        <v>0</v>
      </c>
      <c r="O654" s="16" t="e">
        <f>+O661*O647</f>
        <v>#N/A</v>
      </c>
      <c r="P654" s="6"/>
      <c r="Q654" s="89" t="s">
        <v>50</v>
      </c>
    </row>
    <row r="655" spans="2:17" x14ac:dyDescent="0.3">
      <c r="B655" s="32" t="e">
        <f t="shared" ref="B655:M655" si="128">+B661/B$648</f>
        <v>#VALUE!</v>
      </c>
      <c r="C655" s="32" t="e">
        <f t="shared" si="128"/>
        <v>#VALUE!</v>
      </c>
      <c r="D655" s="33" t="e">
        <f t="shared" si="128"/>
        <v>#VALUE!</v>
      </c>
      <c r="E655" s="32" t="e">
        <f t="shared" si="128"/>
        <v>#VALUE!</v>
      </c>
      <c r="F655" s="33" t="e">
        <f t="shared" si="128"/>
        <v>#VALUE!</v>
      </c>
      <c r="G655" s="32" t="e">
        <f t="shared" si="128"/>
        <v>#VALUE!</v>
      </c>
      <c r="H655" s="33" t="e">
        <f t="shared" si="128"/>
        <v>#VALUE!</v>
      </c>
      <c r="I655" s="32" t="e">
        <f t="shared" si="128"/>
        <v>#VALUE!</v>
      </c>
      <c r="J655" s="33" t="e">
        <f t="shared" si="128"/>
        <v>#VALUE!</v>
      </c>
      <c r="K655" s="32" t="e">
        <f t="shared" si="128"/>
        <v>#VALUE!</v>
      </c>
      <c r="L655" s="33" t="e">
        <f t="shared" si="128"/>
        <v>#VALUE!</v>
      </c>
      <c r="M655" s="32" t="e">
        <f t="shared" si="128"/>
        <v>#VALUE!</v>
      </c>
      <c r="N655" s="34" t="e">
        <f>+N661/N$648</f>
        <v>#VALUE!</v>
      </c>
      <c r="O655" s="34" t="e">
        <f>+O661/O$648</f>
        <v>#N/A</v>
      </c>
      <c r="P655" s="35" t="e">
        <f>(SUM(INDEX($B655:$O655,,$Q$348-$B$348-$P$348+1):INDEX($B655:$O655,$Q$348-$B$348+1))-MAX(INDEX($B655:$O655,,$Q$348-$B$348-$P$348+1):INDEX($B655:$O655,$Q$348-$B$348+1))-MIN(INDEX($B655:$O655,,$Q$348-$B$348-$P$348+1):INDEX($B655:$O655,$Q$348-$B$348+1)))/(COUNT(INDEX($B655:$O655,,$Q$348-$B$348-$P$348+1):INDEX($B655:$O655,$Q$348-$B$348+1))-2)</f>
        <v>#VALUE!</v>
      </c>
      <c r="Q655" s="36" t="s">
        <v>51</v>
      </c>
    </row>
    <row r="656" spans="2:17" x14ac:dyDescent="0.3">
      <c r="B656" s="32" t="e">
        <f t="shared" ref="B656:M656" si="129">+B661/B$649</f>
        <v>#DIV/0!</v>
      </c>
      <c r="C656" s="32" t="e">
        <f t="shared" si="129"/>
        <v>#DIV/0!</v>
      </c>
      <c r="D656" s="33" t="e">
        <f t="shared" si="129"/>
        <v>#DIV/0!</v>
      </c>
      <c r="E656" s="32" t="e">
        <f t="shared" si="129"/>
        <v>#DIV/0!</v>
      </c>
      <c r="F656" s="33" t="e">
        <f t="shared" si="129"/>
        <v>#DIV/0!</v>
      </c>
      <c r="G656" s="32" t="e">
        <f t="shared" si="129"/>
        <v>#DIV/0!</v>
      </c>
      <c r="H656" s="33" t="e">
        <f t="shared" si="129"/>
        <v>#DIV/0!</v>
      </c>
      <c r="I656" s="32" t="e">
        <f t="shared" si="129"/>
        <v>#DIV/0!</v>
      </c>
      <c r="J656" s="33" t="e">
        <f t="shared" si="129"/>
        <v>#DIV/0!</v>
      </c>
      <c r="K656" s="32" t="e">
        <f t="shared" si="129"/>
        <v>#DIV/0!</v>
      </c>
      <c r="L656" s="33" t="e">
        <f t="shared" si="129"/>
        <v>#DIV/0!</v>
      </c>
      <c r="M656" s="32" t="e">
        <f t="shared" si="129"/>
        <v>#DIV/0!</v>
      </c>
      <c r="N656" s="34" t="e">
        <f>+N661/N$649</f>
        <v>#VALUE!</v>
      </c>
      <c r="O656" s="34" t="e">
        <f>+O661/O$649</f>
        <v>#N/A</v>
      </c>
      <c r="P656" s="35" t="e">
        <f>(SUM(INDEX($B656:$O656,,$Q$348-$B$348-$P$348+1):INDEX($B656:$O656,$Q$348-$B$348+1))-MAX(INDEX($B656:$O656,,$Q$348-$B$348-$P$348+1):INDEX($B656:$O656,$Q$348-$B$348+1))-MIN(INDEX($B656:$O656,,$Q$348-$B$348-$P$348+1):INDEX($B656:$O656,$Q$348-$B$348+1)))/(COUNT(INDEX($B656:$O656,,$Q$348-$B$348-$P$348+1):INDEX($B656:$O656,$Q$348-$B$348+1))-2)</f>
        <v>#DIV/0!</v>
      </c>
      <c r="Q656" s="36" t="s">
        <v>52</v>
      </c>
    </row>
    <row r="657" spans="1:17" x14ac:dyDescent="0.3">
      <c r="B657" s="32" t="e">
        <f t="shared" ref="B657:O657" si="130">+(B654+B432-B354-B360)/B559</f>
        <v>#VALUE!</v>
      </c>
      <c r="C657" s="32" t="e">
        <f t="shared" si="130"/>
        <v>#VALUE!</v>
      </c>
      <c r="D657" s="33" t="e">
        <f t="shared" si="130"/>
        <v>#VALUE!</v>
      </c>
      <c r="E657" s="32" t="e">
        <f t="shared" si="130"/>
        <v>#VALUE!</v>
      </c>
      <c r="F657" s="33" t="e">
        <f t="shared" si="130"/>
        <v>#VALUE!</v>
      </c>
      <c r="G657" s="32" t="e">
        <f t="shared" si="130"/>
        <v>#VALUE!</v>
      </c>
      <c r="H657" s="33" t="e">
        <f t="shared" si="130"/>
        <v>#VALUE!</v>
      </c>
      <c r="I657" s="32" t="e">
        <f t="shared" si="130"/>
        <v>#VALUE!</v>
      </c>
      <c r="J657" s="33" t="e">
        <f t="shared" si="130"/>
        <v>#VALUE!</v>
      </c>
      <c r="K657" s="32" t="e">
        <f t="shared" si="130"/>
        <v>#VALUE!</v>
      </c>
      <c r="L657" s="33" t="e">
        <f t="shared" si="130"/>
        <v>#VALUE!</v>
      </c>
      <c r="M657" s="32" t="e">
        <f t="shared" si="130"/>
        <v>#VALUE!</v>
      </c>
      <c r="N657" s="34" t="e">
        <f t="shared" si="130"/>
        <v>#VALUE!</v>
      </c>
      <c r="O657" s="34" t="e">
        <f t="shared" si="130"/>
        <v>#N/A</v>
      </c>
      <c r="P657" s="35" t="e">
        <f>(SUM(INDEX($B657:$O657,,$Q$348-$B$348-$P$348+1):INDEX($B657:$O657,$Q$348-$B$348+1))-MAX(INDEX($B657:$O657,,$Q$348-$B$348-$P$348+1):INDEX($B657:$O657,$Q$348-$B$348+1))-MIN(INDEX($B657:$O657,,$Q$348-$B$348-$P$348+1):INDEX($B657:$O657,$Q$348-$B$348+1)))/(COUNT(INDEX($B657:$O657,,$Q$348-$B$348-$P$348+1):INDEX($B657:$O657,$Q$348-$B$348+1))-2)</f>
        <v>#VALUE!</v>
      </c>
      <c r="Q657" s="36" t="s">
        <v>53</v>
      </c>
    </row>
    <row r="658" spans="1:17" x14ac:dyDescent="0.3">
      <c r="B658" s="32" t="e">
        <f t="shared" ref="B658:O658" si="131">B654/B465</f>
        <v>#DIV/0!</v>
      </c>
      <c r="C658" s="32" t="e">
        <f t="shared" si="131"/>
        <v>#DIV/0!</v>
      </c>
      <c r="D658" s="33" t="e">
        <f t="shared" si="131"/>
        <v>#DIV/0!</v>
      </c>
      <c r="E658" s="32" t="e">
        <f t="shared" si="131"/>
        <v>#DIV/0!</v>
      </c>
      <c r="F658" s="33" t="e">
        <f t="shared" si="131"/>
        <v>#DIV/0!</v>
      </c>
      <c r="G658" s="32" t="e">
        <f t="shared" si="131"/>
        <v>#DIV/0!</v>
      </c>
      <c r="H658" s="33" t="e">
        <f t="shared" si="131"/>
        <v>#DIV/0!</v>
      </c>
      <c r="I658" s="32" t="e">
        <f t="shared" si="131"/>
        <v>#DIV/0!</v>
      </c>
      <c r="J658" s="33" t="e">
        <f t="shared" si="131"/>
        <v>#DIV/0!</v>
      </c>
      <c r="K658" s="32" t="e">
        <f t="shared" si="131"/>
        <v>#DIV/0!</v>
      </c>
      <c r="L658" s="33" t="e">
        <f t="shared" si="131"/>
        <v>#DIV/0!</v>
      </c>
      <c r="M658" s="32" t="e">
        <f t="shared" si="131"/>
        <v>#DIV/0!</v>
      </c>
      <c r="N658" s="34" t="e">
        <f t="shared" si="131"/>
        <v>#VALUE!</v>
      </c>
      <c r="O658" s="34" t="e">
        <f t="shared" si="131"/>
        <v>#N/A</v>
      </c>
      <c r="P658" s="35" t="e">
        <f>(SUM(INDEX($B658:$O658,,$Q$348-$B$348-$P$348+1):INDEX($B658:$O658,$Q$348-$B$348+1))-MAX(INDEX($B658:$O658,,$Q$348-$B$348-$P$348+1):INDEX($B658:$O658,$Q$348-$B$348+1))-MIN(INDEX($B658:$O658,,$Q$348-$B$348-$P$348+1):INDEX($B658:$O658,$Q$348-$B$348+1)))/(COUNT(INDEX($B658:$O658,,$Q$348-$B$348-$P$348+1):INDEX($B658:$O658,$Q$348-$B$348+1))-2)</f>
        <v>#DIV/0!</v>
      </c>
      <c r="Q658" s="36" t="s">
        <v>54</v>
      </c>
    </row>
    <row r="659" spans="1:17" s="15" customFormat="1" ht="14.25" x14ac:dyDescent="0.2">
      <c r="A659" s="99"/>
      <c r="B659" s="141"/>
      <c r="C659" s="141"/>
      <c r="D659" s="141"/>
      <c r="E659" s="141"/>
      <c r="F659" s="141"/>
      <c r="G659" s="141"/>
      <c r="H659" s="141"/>
      <c r="I659" s="141"/>
      <c r="J659" s="141"/>
      <c r="K659" s="141"/>
      <c r="L659" s="141"/>
      <c r="M659" s="141"/>
      <c r="N659" s="148"/>
      <c r="O659" s="148"/>
      <c r="P659" s="31"/>
      <c r="Q659" s="37" t="s">
        <v>55</v>
      </c>
    </row>
    <row r="660" spans="1:17" s="71" customFormat="1" ht="14.25" x14ac:dyDescent="0.2">
      <c r="A660" s="100"/>
      <c r="B660" s="141"/>
      <c r="C660" s="141"/>
      <c r="D660" s="141"/>
      <c r="E660" s="141"/>
      <c r="F660" s="141"/>
      <c r="G660" s="141"/>
      <c r="H660" s="141"/>
      <c r="I660" s="141"/>
      <c r="J660" s="141"/>
      <c r="K660" s="141"/>
      <c r="L660" s="141"/>
      <c r="M660" s="141"/>
      <c r="N660" s="148"/>
      <c r="O660" s="148"/>
      <c r="P660" s="38"/>
      <c r="Q660" s="39" t="s">
        <v>56</v>
      </c>
    </row>
    <row r="661" spans="1:17" s="3" customFormat="1" ht="14.25" x14ac:dyDescent="0.2">
      <c r="A661" s="101"/>
      <c r="B661" s="149"/>
      <c r="C661" s="149"/>
      <c r="D661" s="149"/>
      <c r="E661" s="149"/>
      <c r="F661" s="149"/>
      <c r="G661" s="149"/>
      <c r="H661" s="149"/>
      <c r="I661" s="149"/>
      <c r="J661" s="149"/>
      <c r="K661" s="149"/>
      <c r="L661" s="149"/>
      <c r="M661" s="149"/>
      <c r="N661" s="150"/>
      <c r="O661" s="152" t="e">
        <f>VLOOKUP($P661,Price!$A:$E,5,FALSE)</f>
        <v>#N/A</v>
      </c>
      <c r="P661" s="151" t="s">
        <v>1751</v>
      </c>
      <c r="Q661" s="36" t="s">
        <v>57</v>
      </c>
    </row>
    <row r="662" spans="1:17" x14ac:dyDescent="0.3">
      <c r="B662" s="200" t="s">
        <v>64</v>
      </c>
      <c r="C662" s="201"/>
      <c r="D662" s="201"/>
      <c r="E662" s="201"/>
      <c r="F662" s="201"/>
      <c r="G662" s="201"/>
      <c r="H662" s="201"/>
      <c r="I662" s="201"/>
      <c r="J662" s="201"/>
      <c r="K662" s="201"/>
      <c r="L662" s="201"/>
      <c r="M662" s="201"/>
      <c r="N662" s="201"/>
      <c r="O662" s="128"/>
      <c r="P662" s="28"/>
      <c r="Q662" s="89"/>
    </row>
    <row r="663" spans="1:17" x14ac:dyDescent="0.3">
      <c r="B663" s="102"/>
      <c r="C663" s="103" t="e">
        <f t="shared" ref="C663:O663" si="132">+C656/C650/100</f>
        <v>#DIV/0!</v>
      </c>
      <c r="D663" s="102" t="e">
        <f t="shared" si="132"/>
        <v>#DIV/0!</v>
      </c>
      <c r="E663" s="103" t="e">
        <f t="shared" si="132"/>
        <v>#DIV/0!</v>
      </c>
      <c r="F663" s="102" t="e">
        <f t="shared" si="132"/>
        <v>#DIV/0!</v>
      </c>
      <c r="G663" s="103" t="e">
        <f t="shared" si="132"/>
        <v>#DIV/0!</v>
      </c>
      <c r="H663" s="102" t="e">
        <f t="shared" si="132"/>
        <v>#DIV/0!</v>
      </c>
      <c r="I663" s="103" t="e">
        <f t="shared" si="132"/>
        <v>#DIV/0!</v>
      </c>
      <c r="J663" s="102" t="e">
        <f t="shared" si="132"/>
        <v>#DIV/0!</v>
      </c>
      <c r="K663" s="103" t="e">
        <f t="shared" si="132"/>
        <v>#DIV/0!</v>
      </c>
      <c r="L663" s="102" t="e">
        <f t="shared" si="132"/>
        <v>#DIV/0!</v>
      </c>
      <c r="M663" s="103" t="e">
        <f t="shared" si="132"/>
        <v>#DIV/0!</v>
      </c>
      <c r="N663" s="104" t="e">
        <f t="shared" si="132"/>
        <v>#VALUE!</v>
      </c>
      <c r="O663" s="104" t="e">
        <f t="shared" si="132"/>
        <v>#N/A</v>
      </c>
      <c r="P663" s="28"/>
      <c r="Q663" s="89" t="s">
        <v>65</v>
      </c>
    </row>
    <row r="664" spans="1:17" x14ac:dyDescent="0.3">
      <c r="B664" s="105"/>
      <c r="D664" s="105"/>
      <c r="F664" s="105"/>
      <c r="H664" s="105"/>
      <c r="I664" s="106"/>
      <c r="J664" s="107"/>
      <c r="K664" s="106"/>
      <c r="L664" s="107"/>
      <c r="M664" s="106"/>
      <c r="N664" s="108"/>
      <c r="O664" s="137" t="e">
        <f>IF(VLOOKUP($P661,Concensus!$A$2:$AO$481,14,FALSE)="-",VLOOKUP($P661,Concensus!$A$2:$AO$481,15,FALSE),VLOOKUP($P661,Concensus!$A$2:$AO$481,14,FALSE))</f>
        <v>#N/A</v>
      </c>
      <c r="P664" s="30"/>
      <c r="Q664" s="90" t="s">
        <v>66</v>
      </c>
    </row>
    <row r="665" spans="1:17" x14ac:dyDescent="0.3">
      <c r="B665" s="48" t="e">
        <f t="shared" ref="B665:O665" si="133">($P655-B655)/$P655</f>
        <v>#VALUE!</v>
      </c>
      <c r="C665" s="49" t="e">
        <f t="shared" si="133"/>
        <v>#VALUE!</v>
      </c>
      <c r="D665" s="48" t="e">
        <f t="shared" si="133"/>
        <v>#VALUE!</v>
      </c>
      <c r="E665" s="49" t="e">
        <f t="shared" si="133"/>
        <v>#VALUE!</v>
      </c>
      <c r="F665" s="48" t="e">
        <f t="shared" si="133"/>
        <v>#VALUE!</v>
      </c>
      <c r="G665" s="49" t="e">
        <f t="shared" si="133"/>
        <v>#VALUE!</v>
      </c>
      <c r="H665" s="48" t="e">
        <f t="shared" si="133"/>
        <v>#VALUE!</v>
      </c>
      <c r="I665" s="49" t="e">
        <f t="shared" si="133"/>
        <v>#VALUE!</v>
      </c>
      <c r="J665" s="48" t="e">
        <f t="shared" si="133"/>
        <v>#VALUE!</v>
      </c>
      <c r="K665" s="49" t="e">
        <f t="shared" si="133"/>
        <v>#VALUE!</v>
      </c>
      <c r="L665" s="48" t="e">
        <f t="shared" si="133"/>
        <v>#VALUE!</v>
      </c>
      <c r="M665" s="49" t="e">
        <f t="shared" si="133"/>
        <v>#VALUE!</v>
      </c>
      <c r="N665" s="50" t="e">
        <f t="shared" si="133"/>
        <v>#VALUE!</v>
      </c>
      <c r="O665" s="50" t="e">
        <f t="shared" si="133"/>
        <v>#VALUE!</v>
      </c>
      <c r="P665" s="31"/>
      <c r="Q665" s="51" t="s">
        <v>67</v>
      </c>
    </row>
    <row r="666" spans="1:17" x14ac:dyDescent="0.3">
      <c r="B666" s="48" t="e">
        <f t="shared" ref="B666:O666" si="134">($P656-B656)/$P656</f>
        <v>#DIV/0!</v>
      </c>
      <c r="C666" s="49" t="e">
        <f t="shared" si="134"/>
        <v>#DIV/0!</v>
      </c>
      <c r="D666" s="48" t="e">
        <f t="shared" si="134"/>
        <v>#DIV/0!</v>
      </c>
      <c r="E666" s="49" t="e">
        <f t="shared" si="134"/>
        <v>#DIV/0!</v>
      </c>
      <c r="F666" s="48" t="e">
        <f t="shared" si="134"/>
        <v>#DIV/0!</v>
      </c>
      <c r="G666" s="49" t="e">
        <f t="shared" si="134"/>
        <v>#DIV/0!</v>
      </c>
      <c r="H666" s="48" t="e">
        <f t="shared" si="134"/>
        <v>#DIV/0!</v>
      </c>
      <c r="I666" s="49" t="e">
        <f t="shared" si="134"/>
        <v>#DIV/0!</v>
      </c>
      <c r="J666" s="48" t="e">
        <f t="shared" si="134"/>
        <v>#DIV/0!</v>
      </c>
      <c r="K666" s="49" t="e">
        <f t="shared" si="134"/>
        <v>#DIV/0!</v>
      </c>
      <c r="L666" s="48" t="e">
        <f t="shared" si="134"/>
        <v>#DIV/0!</v>
      </c>
      <c r="M666" s="49" t="e">
        <f t="shared" si="134"/>
        <v>#DIV/0!</v>
      </c>
      <c r="N666" s="50" t="e">
        <f t="shared" si="134"/>
        <v>#DIV/0!</v>
      </c>
      <c r="O666" s="50" t="e">
        <f t="shared" si="134"/>
        <v>#DIV/0!</v>
      </c>
      <c r="P666" s="31"/>
      <c r="Q666" s="51" t="s">
        <v>68</v>
      </c>
    </row>
    <row r="667" spans="1:17" x14ac:dyDescent="0.3">
      <c r="B667" s="48" t="e">
        <f t="shared" ref="B667:O667" si="135">($P657-B657)/$P657</f>
        <v>#VALUE!</v>
      </c>
      <c r="C667" s="49" t="e">
        <f t="shared" si="135"/>
        <v>#VALUE!</v>
      </c>
      <c r="D667" s="48" t="e">
        <f t="shared" si="135"/>
        <v>#VALUE!</v>
      </c>
      <c r="E667" s="49" t="e">
        <f t="shared" si="135"/>
        <v>#VALUE!</v>
      </c>
      <c r="F667" s="48" t="e">
        <f t="shared" si="135"/>
        <v>#VALUE!</v>
      </c>
      <c r="G667" s="49" t="e">
        <f t="shared" si="135"/>
        <v>#VALUE!</v>
      </c>
      <c r="H667" s="48" t="e">
        <f t="shared" si="135"/>
        <v>#VALUE!</v>
      </c>
      <c r="I667" s="49" t="e">
        <f t="shared" si="135"/>
        <v>#VALUE!</v>
      </c>
      <c r="J667" s="48" t="e">
        <f t="shared" si="135"/>
        <v>#VALUE!</v>
      </c>
      <c r="K667" s="49" t="e">
        <f t="shared" si="135"/>
        <v>#VALUE!</v>
      </c>
      <c r="L667" s="48" t="e">
        <f t="shared" si="135"/>
        <v>#VALUE!</v>
      </c>
      <c r="M667" s="49" t="e">
        <f t="shared" si="135"/>
        <v>#VALUE!</v>
      </c>
      <c r="N667" s="50" t="e">
        <f t="shared" si="135"/>
        <v>#VALUE!</v>
      </c>
      <c r="O667" s="50" t="e">
        <f t="shared" si="135"/>
        <v>#VALUE!</v>
      </c>
      <c r="P667" s="31"/>
      <c r="Q667" s="51" t="s">
        <v>69</v>
      </c>
    </row>
    <row r="668" spans="1:17" x14ac:dyDescent="0.3">
      <c r="B668" s="48" t="e">
        <f t="shared" ref="B668:O668" si="136">($P658-B658)/$P658</f>
        <v>#DIV/0!</v>
      </c>
      <c r="C668" s="49" t="e">
        <f t="shared" si="136"/>
        <v>#DIV/0!</v>
      </c>
      <c r="D668" s="48" t="e">
        <f t="shared" si="136"/>
        <v>#DIV/0!</v>
      </c>
      <c r="E668" s="49" t="e">
        <f t="shared" si="136"/>
        <v>#DIV/0!</v>
      </c>
      <c r="F668" s="48" t="e">
        <f t="shared" si="136"/>
        <v>#DIV/0!</v>
      </c>
      <c r="G668" s="49" t="e">
        <f t="shared" si="136"/>
        <v>#DIV/0!</v>
      </c>
      <c r="H668" s="48" t="e">
        <f t="shared" si="136"/>
        <v>#DIV/0!</v>
      </c>
      <c r="I668" s="49" t="e">
        <f t="shared" si="136"/>
        <v>#DIV/0!</v>
      </c>
      <c r="J668" s="48" t="e">
        <f t="shared" si="136"/>
        <v>#DIV/0!</v>
      </c>
      <c r="K668" s="49" t="e">
        <f t="shared" si="136"/>
        <v>#DIV/0!</v>
      </c>
      <c r="L668" s="48" t="e">
        <f t="shared" si="136"/>
        <v>#DIV/0!</v>
      </c>
      <c r="M668" s="49" t="e">
        <f t="shared" si="136"/>
        <v>#DIV/0!</v>
      </c>
      <c r="N668" s="50" t="e">
        <f t="shared" si="136"/>
        <v>#DIV/0!</v>
      </c>
      <c r="O668" s="50" t="e">
        <f t="shared" si="136"/>
        <v>#DIV/0!</v>
      </c>
      <c r="P668" s="31"/>
      <c r="Q668" s="51" t="s">
        <v>70</v>
      </c>
    </row>
    <row r="669" spans="1:17" x14ac:dyDescent="0.3">
      <c r="B669" s="105"/>
      <c r="D669" s="105"/>
      <c r="F669" s="105"/>
      <c r="H669" s="105"/>
      <c r="I669" s="96"/>
      <c r="J669" s="95"/>
      <c r="K669" s="96"/>
      <c r="L669" s="95"/>
      <c r="M669" s="96"/>
      <c r="N669" s="97" t="e">
        <f>N664/N661-1</f>
        <v>#DIV/0!</v>
      </c>
      <c r="O669" s="97" t="e">
        <f>O664/O661-1</f>
        <v>#N/A</v>
      </c>
      <c r="P669" s="28"/>
      <c r="Q669" s="98" t="s">
        <v>71</v>
      </c>
    </row>
    <row r="670" spans="1:17" x14ac:dyDescent="0.3">
      <c r="B670" s="109" t="e">
        <f t="shared" ref="B670:M670" si="137">AVERAGE(B665:B669)</f>
        <v>#VALUE!</v>
      </c>
      <c r="C670" s="110" t="e">
        <f t="shared" si="137"/>
        <v>#VALUE!</v>
      </c>
      <c r="D670" s="109" t="e">
        <f t="shared" si="137"/>
        <v>#VALUE!</v>
      </c>
      <c r="E670" s="110" t="e">
        <f t="shared" si="137"/>
        <v>#VALUE!</v>
      </c>
      <c r="F670" s="109" t="e">
        <f t="shared" si="137"/>
        <v>#VALUE!</v>
      </c>
      <c r="G670" s="110" t="e">
        <f t="shared" si="137"/>
        <v>#VALUE!</v>
      </c>
      <c r="H670" s="109" t="e">
        <f t="shared" si="137"/>
        <v>#VALUE!</v>
      </c>
      <c r="I670" s="110" t="e">
        <f t="shared" si="137"/>
        <v>#VALUE!</v>
      </c>
      <c r="J670" s="52" t="e">
        <f t="shared" si="137"/>
        <v>#VALUE!</v>
      </c>
      <c r="K670" s="53" t="e">
        <f t="shared" si="137"/>
        <v>#VALUE!</v>
      </c>
      <c r="L670" s="52" t="e">
        <f t="shared" si="137"/>
        <v>#VALUE!</v>
      </c>
      <c r="M670" s="53" t="e">
        <f t="shared" si="137"/>
        <v>#VALUE!</v>
      </c>
      <c r="N670" s="54" t="e">
        <f>AVERAGE(N665:N669)</f>
        <v>#VALUE!</v>
      </c>
      <c r="O670" s="54" t="e">
        <f>AVERAGE(O665:O669)</f>
        <v>#VALUE!</v>
      </c>
      <c r="P670" s="31"/>
      <c r="Q670" s="51" t="s">
        <v>72</v>
      </c>
    </row>
    <row r="671" spans="1:17" x14ac:dyDescent="0.3">
      <c r="B671" s="202" t="s">
        <v>73</v>
      </c>
      <c r="C671" s="203"/>
      <c r="D671" s="203"/>
      <c r="E671" s="203"/>
      <c r="F671" s="203"/>
      <c r="G671" s="203"/>
      <c r="H671" s="203"/>
      <c r="I671" s="203"/>
      <c r="J671" s="203"/>
      <c r="K671" s="203"/>
      <c r="L671" s="203"/>
      <c r="M671" s="203"/>
      <c r="N671" s="203"/>
      <c r="O671" s="129"/>
      <c r="P671" s="28"/>
      <c r="Q671" s="89"/>
    </row>
    <row r="672" spans="1:17" s="3" customFormat="1" ht="14.25" x14ac:dyDescent="0.2">
      <c r="B672" s="55"/>
      <c r="C672" s="56">
        <f>+B$651+B672</f>
        <v>0</v>
      </c>
      <c r="D672" s="56">
        <f t="shared" ref="D672:N672" si="138">+C$651+C672</f>
        <v>0</v>
      </c>
      <c r="E672" s="56">
        <f t="shared" si="138"/>
        <v>0</v>
      </c>
      <c r="F672" s="56">
        <f t="shared" si="138"/>
        <v>0</v>
      </c>
      <c r="G672" s="56">
        <f t="shared" si="138"/>
        <v>0</v>
      </c>
      <c r="H672" s="56">
        <f t="shared" si="138"/>
        <v>0</v>
      </c>
      <c r="I672" s="56">
        <f t="shared" si="138"/>
        <v>0</v>
      </c>
      <c r="J672" s="56">
        <f t="shared" si="138"/>
        <v>0</v>
      </c>
      <c r="K672" s="56">
        <f t="shared" si="138"/>
        <v>0</v>
      </c>
      <c r="L672" s="56">
        <f t="shared" si="138"/>
        <v>0</v>
      </c>
      <c r="M672" s="56">
        <f t="shared" si="138"/>
        <v>0</v>
      </c>
      <c r="N672" s="57">
        <f t="shared" si="138"/>
        <v>0</v>
      </c>
      <c r="O672" s="57">
        <f>+N$651+N672</f>
        <v>0</v>
      </c>
      <c r="P672" s="31"/>
      <c r="Q672" s="36" t="s">
        <v>74</v>
      </c>
    </row>
    <row r="673" spans="1:17" s="3" customFormat="1" ht="14.25" x14ac:dyDescent="0.2">
      <c r="B673" s="58">
        <f>+B$661+B672</f>
        <v>0</v>
      </c>
      <c r="C673" s="59">
        <f t="shared" ref="C673:O673" si="139">+C$661+C672</f>
        <v>0</v>
      </c>
      <c r="D673" s="59">
        <f t="shared" si="139"/>
        <v>0</v>
      </c>
      <c r="E673" s="59">
        <f t="shared" si="139"/>
        <v>0</v>
      </c>
      <c r="F673" s="59">
        <f t="shared" si="139"/>
        <v>0</v>
      </c>
      <c r="G673" s="59">
        <f t="shared" si="139"/>
        <v>0</v>
      </c>
      <c r="H673" s="59">
        <f t="shared" si="139"/>
        <v>0</v>
      </c>
      <c r="I673" s="59">
        <f t="shared" si="139"/>
        <v>0</v>
      </c>
      <c r="J673" s="59">
        <f t="shared" si="139"/>
        <v>0</v>
      </c>
      <c r="K673" s="59">
        <f t="shared" si="139"/>
        <v>0</v>
      </c>
      <c r="L673" s="59">
        <f t="shared" si="139"/>
        <v>0</v>
      </c>
      <c r="M673" s="59">
        <f t="shared" si="139"/>
        <v>0</v>
      </c>
      <c r="N673" s="60">
        <f t="shared" si="139"/>
        <v>0</v>
      </c>
      <c r="O673" s="60" t="e">
        <f t="shared" si="139"/>
        <v>#N/A</v>
      </c>
      <c r="P673" s="31"/>
      <c r="Q673" s="36" t="s">
        <v>75</v>
      </c>
    </row>
    <row r="674" spans="1:17" s="3" customFormat="1" ht="14.25" x14ac:dyDescent="0.2">
      <c r="B674" s="72"/>
      <c r="I674" s="61"/>
      <c r="J674" s="61"/>
      <c r="K674" s="61"/>
      <c r="L674" s="61"/>
      <c r="M674" s="61"/>
      <c r="N674" s="62"/>
      <c r="O674" s="62" t="e">
        <f>+O673/B673-1</f>
        <v>#N/A</v>
      </c>
      <c r="P674" s="31"/>
      <c r="Q674" s="63" t="s">
        <v>76</v>
      </c>
    </row>
    <row r="675" spans="1:17" s="70" customFormat="1" ht="14.25" x14ac:dyDescent="0.2">
      <c r="A675" s="64"/>
      <c r="B675" s="65"/>
      <c r="C675" s="66" t="e">
        <f>RATE(C$348-$B$348,,-$B673,C673)</f>
        <v>#NUM!</v>
      </c>
      <c r="D675" s="66" t="e">
        <f t="shared" ref="D675:O675" si="140">RATE(D$348-$B$348,,-$B673,D673)</f>
        <v>#NUM!</v>
      </c>
      <c r="E675" s="66" t="e">
        <f t="shared" si="140"/>
        <v>#NUM!</v>
      </c>
      <c r="F675" s="66" t="e">
        <f t="shared" si="140"/>
        <v>#NUM!</v>
      </c>
      <c r="G675" s="66" t="e">
        <f t="shared" si="140"/>
        <v>#NUM!</v>
      </c>
      <c r="H675" s="66" t="e">
        <f t="shared" si="140"/>
        <v>#NUM!</v>
      </c>
      <c r="I675" s="66" t="e">
        <f t="shared" si="140"/>
        <v>#NUM!</v>
      </c>
      <c r="J675" s="66" t="e">
        <f t="shared" si="140"/>
        <v>#NUM!</v>
      </c>
      <c r="K675" s="66" t="e">
        <f t="shared" si="140"/>
        <v>#NUM!</v>
      </c>
      <c r="L675" s="66" t="e">
        <f t="shared" si="140"/>
        <v>#NUM!</v>
      </c>
      <c r="M675" s="66" t="e">
        <f t="shared" si="140"/>
        <v>#NUM!</v>
      </c>
      <c r="N675" s="67" t="e">
        <f t="shared" si="140"/>
        <v>#NUM!</v>
      </c>
      <c r="O675" s="67" t="e">
        <f t="shared" si="140"/>
        <v>#N/A</v>
      </c>
      <c r="P675" s="68"/>
      <c r="Q675" s="69" t="s">
        <v>77</v>
      </c>
    </row>
    <row r="676" spans="1:17" s="3" customFormat="1" ht="14.25" x14ac:dyDescent="0.2">
      <c r="B676" s="55"/>
      <c r="C676" s="56"/>
      <c r="D676" s="56">
        <f t="shared" ref="D676:N676" si="141">+C$651+C676</f>
        <v>0</v>
      </c>
      <c r="E676" s="56">
        <f t="shared" si="141"/>
        <v>0</v>
      </c>
      <c r="F676" s="56">
        <f t="shared" si="141"/>
        <v>0</v>
      </c>
      <c r="G676" s="56">
        <f t="shared" si="141"/>
        <v>0</v>
      </c>
      <c r="H676" s="56">
        <f t="shared" si="141"/>
        <v>0</v>
      </c>
      <c r="I676" s="56">
        <f t="shared" si="141"/>
        <v>0</v>
      </c>
      <c r="J676" s="56">
        <f t="shared" si="141"/>
        <v>0</v>
      </c>
      <c r="K676" s="56">
        <f t="shared" si="141"/>
        <v>0</v>
      </c>
      <c r="L676" s="56">
        <f t="shared" si="141"/>
        <v>0</v>
      </c>
      <c r="M676" s="56">
        <f t="shared" si="141"/>
        <v>0</v>
      </c>
      <c r="N676" s="57">
        <f t="shared" si="141"/>
        <v>0</v>
      </c>
      <c r="O676" s="57">
        <f>+N$651+N676</f>
        <v>0</v>
      </c>
      <c r="P676" s="31"/>
      <c r="Q676" s="36" t="s">
        <v>74</v>
      </c>
    </row>
    <row r="677" spans="1:17" s="3" customFormat="1" ht="14.25" x14ac:dyDescent="0.2">
      <c r="B677" s="58"/>
      <c r="C677" s="59">
        <f t="shared" ref="C677:O677" si="142">+C$661+C676</f>
        <v>0</v>
      </c>
      <c r="D677" s="59">
        <f t="shared" si="142"/>
        <v>0</v>
      </c>
      <c r="E677" s="59">
        <f t="shared" si="142"/>
        <v>0</v>
      </c>
      <c r="F677" s="59">
        <f t="shared" si="142"/>
        <v>0</v>
      </c>
      <c r="G677" s="59">
        <f t="shared" si="142"/>
        <v>0</v>
      </c>
      <c r="H677" s="59">
        <f t="shared" si="142"/>
        <v>0</v>
      </c>
      <c r="I677" s="59">
        <f t="shared" si="142"/>
        <v>0</v>
      </c>
      <c r="J677" s="59">
        <f t="shared" si="142"/>
        <v>0</v>
      </c>
      <c r="K677" s="59">
        <f t="shared" si="142"/>
        <v>0</v>
      </c>
      <c r="L677" s="59">
        <f t="shared" si="142"/>
        <v>0</v>
      </c>
      <c r="M677" s="59">
        <f t="shared" si="142"/>
        <v>0</v>
      </c>
      <c r="N677" s="60">
        <f t="shared" si="142"/>
        <v>0</v>
      </c>
      <c r="O677" s="60" t="e">
        <f t="shared" si="142"/>
        <v>#N/A</v>
      </c>
      <c r="P677" s="31"/>
      <c r="Q677" s="36" t="s">
        <v>75</v>
      </c>
    </row>
    <row r="678" spans="1:17" s="3" customFormat="1" ht="14.25" x14ac:dyDescent="0.2">
      <c r="B678" s="72"/>
      <c r="I678" s="61"/>
      <c r="J678" s="61"/>
      <c r="K678" s="61"/>
      <c r="L678" s="61"/>
      <c r="M678" s="61"/>
      <c r="N678" s="62"/>
      <c r="O678" s="62" t="e">
        <f>+O677/C677-1</f>
        <v>#N/A</v>
      </c>
      <c r="P678" s="31"/>
      <c r="Q678" s="63" t="s">
        <v>76</v>
      </c>
    </row>
    <row r="679" spans="1:17" s="70" customFormat="1" ht="14.25" x14ac:dyDescent="0.2">
      <c r="A679" s="64"/>
      <c r="B679" s="65"/>
      <c r="C679" s="66"/>
      <c r="D679" s="66" t="e">
        <f>RATE(D$348-$C$348,,-$C677,D677)</f>
        <v>#NUM!</v>
      </c>
      <c r="E679" s="66" t="e">
        <f t="shared" ref="E679:O679" si="143">RATE(E$348-$C$348,,-$C677,E677)</f>
        <v>#NUM!</v>
      </c>
      <c r="F679" s="66" t="e">
        <f t="shared" si="143"/>
        <v>#NUM!</v>
      </c>
      <c r="G679" s="66" t="e">
        <f t="shared" si="143"/>
        <v>#NUM!</v>
      </c>
      <c r="H679" s="66" t="e">
        <f t="shared" si="143"/>
        <v>#NUM!</v>
      </c>
      <c r="I679" s="66" t="e">
        <f t="shared" si="143"/>
        <v>#NUM!</v>
      </c>
      <c r="J679" s="66" t="e">
        <f t="shared" si="143"/>
        <v>#NUM!</v>
      </c>
      <c r="K679" s="66" t="e">
        <f t="shared" si="143"/>
        <v>#NUM!</v>
      </c>
      <c r="L679" s="66" t="e">
        <f t="shared" si="143"/>
        <v>#NUM!</v>
      </c>
      <c r="M679" s="66" t="e">
        <f t="shared" si="143"/>
        <v>#NUM!</v>
      </c>
      <c r="N679" s="67" t="e">
        <f t="shared" si="143"/>
        <v>#NUM!</v>
      </c>
      <c r="O679" s="67" t="e">
        <f t="shared" si="143"/>
        <v>#N/A</v>
      </c>
      <c r="P679" s="68"/>
      <c r="Q679" s="69" t="s">
        <v>77</v>
      </c>
    </row>
    <row r="680" spans="1:17" s="3" customFormat="1" ht="14.25" x14ac:dyDescent="0.2">
      <c r="B680" s="55"/>
      <c r="C680" s="56"/>
      <c r="D680" s="56"/>
      <c r="E680" s="56">
        <f t="shared" ref="E680:N680" si="144">+D$651+D680</f>
        <v>0</v>
      </c>
      <c r="F680" s="56">
        <f t="shared" si="144"/>
        <v>0</v>
      </c>
      <c r="G680" s="56">
        <f t="shared" si="144"/>
        <v>0</v>
      </c>
      <c r="H680" s="56">
        <f t="shared" si="144"/>
        <v>0</v>
      </c>
      <c r="I680" s="56">
        <f t="shared" si="144"/>
        <v>0</v>
      </c>
      <c r="J680" s="56">
        <f t="shared" si="144"/>
        <v>0</v>
      </c>
      <c r="K680" s="56">
        <f t="shared" si="144"/>
        <v>0</v>
      </c>
      <c r="L680" s="56">
        <f t="shared" si="144"/>
        <v>0</v>
      </c>
      <c r="M680" s="56">
        <f t="shared" si="144"/>
        <v>0</v>
      </c>
      <c r="N680" s="57">
        <f t="shared" si="144"/>
        <v>0</v>
      </c>
      <c r="O680" s="57">
        <f>+N$651+N680</f>
        <v>0</v>
      </c>
      <c r="P680" s="31"/>
      <c r="Q680" s="36" t="s">
        <v>74</v>
      </c>
    </row>
    <row r="681" spans="1:17" s="3" customFormat="1" ht="14.25" x14ac:dyDescent="0.2">
      <c r="B681" s="58"/>
      <c r="C681" s="59"/>
      <c r="D681" s="59">
        <f t="shared" ref="D681:O681" si="145">+D$661+D680</f>
        <v>0</v>
      </c>
      <c r="E681" s="59">
        <f t="shared" si="145"/>
        <v>0</v>
      </c>
      <c r="F681" s="59">
        <f t="shared" si="145"/>
        <v>0</v>
      </c>
      <c r="G681" s="59">
        <f t="shared" si="145"/>
        <v>0</v>
      </c>
      <c r="H681" s="59">
        <f t="shared" si="145"/>
        <v>0</v>
      </c>
      <c r="I681" s="59">
        <f t="shared" si="145"/>
        <v>0</v>
      </c>
      <c r="J681" s="59">
        <f t="shared" si="145"/>
        <v>0</v>
      </c>
      <c r="K681" s="59">
        <f t="shared" si="145"/>
        <v>0</v>
      </c>
      <c r="L681" s="59">
        <f t="shared" si="145"/>
        <v>0</v>
      </c>
      <c r="M681" s="59">
        <f t="shared" si="145"/>
        <v>0</v>
      </c>
      <c r="N681" s="60">
        <f t="shared" si="145"/>
        <v>0</v>
      </c>
      <c r="O681" s="60" t="e">
        <f t="shared" si="145"/>
        <v>#N/A</v>
      </c>
      <c r="P681" s="31"/>
      <c r="Q681" s="36" t="s">
        <v>75</v>
      </c>
    </row>
    <row r="682" spans="1:17" s="3" customFormat="1" ht="14.25" x14ac:dyDescent="0.2">
      <c r="B682" s="72"/>
      <c r="I682" s="61"/>
      <c r="J682" s="61"/>
      <c r="K682" s="61"/>
      <c r="L682" s="61"/>
      <c r="M682" s="61"/>
      <c r="N682" s="62"/>
      <c r="O682" s="62" t="e">
        <f>+O681/D681-1</f>
        <v>#N/A</v>
      </c>
      <c r="P682" s="31"/>
      <c r="Q682" s="63" t="s">
        <v>76</v>
      </c>
    </row>
    <row r="683" spans="1:17" s="70" customFormat="1" ht="14.25" x14ac:dyDescent="0.2">
      <c r="A683" s="64"/>
      <c r="B683" s="65"/>
      <c r="C683" s="66"/>
      <c r="D683" s="66"/>
      <c r="E683" s="66" t="e">
        <f>RATE(E$348-$D$348,,-$D681,E681)</f>
        <v>#NUM!</v>
      </c>
      <c r="F683" s="66" t="e">
        <f t="shared" ref="F683:O683" si="146">RATE(F$348-$D$348,,-$D681,F681)</f>
        <v>#NUM!</v>
      </c>
      <c r="G683" s="66" t="e">
        <f t="shared" si="146"/>
        <v>#NUM!</v>
      </c>
      <c r="H683" s="66" t="e">
        <f t="shared" si="146"/>
        <v>#NUM!</v>
      </c>
      <c r="I683" s="66" t="e">
        <f t="shared" si="146"/>
        <v>#NUM!</v>
      </c>
      <c r="J683" s="66" t="e">
        <f t="shared" si="146"/>
        <v>#NUM!</v>
      </c>
      <c r="K683" s="66" t="e">
        <f t="shared" si="146"/>
        <v>#NUM!</v>
      </c>
      <c r="L683" s="66" t="e">
        <f t="shared" si="146"/>
        <v>#NUM!</v>
      </c>
      <c r="M683" s="66" t="e">
        <f t="shared" si="146"/>
        <v>#NUM!</v>
      </c>
      <c r="N683" s="67" t="e">
        <f t="shared" si="146"/>
        <v>#NUM!</v>
      </c>
      <c r="O683" s="67" t="e">
        <f t="shared" si="146"/>
        <v>#N/A</v>
      </c>
      <c r="P683" s="68"/>
      <c r="Q683" s="69" t="s">
        <v>77</v>
      </c>
    </row>
    <row r="684" spans="1:17" s="3" customFormat="1" ht="14.25" x14ac:dyDescent="0.2">
      <c r="B684" s="55"/>
      <c r="C684" s="56"/>
      <c r="D684" s="56"/>
      <c r="E684" s="56"/>
      <c r="F684" s="56">
        <f t="shared" ref="F684:N684" si="147">+E$651+E684</f>
        <v>0</v>
      </c>
      <c r="G684" s="56">
        <f t="shared" si="147"/>
        <v>0</v>
      </c>
      <c r="H684" s="56">
        <f t="shared" si="147"/>
        <v>0</v>
      </c>
      <c r="I684" s="56">
        <f t="shared" si="147"/>
        <v>0</v>
      </c>
      <c r="J684" s="56">
        <f t="shared" si="147"/>
        <v>0</v>
      </c>
      <c r="K684" s="56">
        <f t="shared" si="147"/>
        <v>0</v>
      </c>
      <c r="L684" s="56">
        <f t="shared" si="147"/>
        <v>0</v>
      </c>
      <c r="M684" s="56">
        <f t="shared" si="147"/>
        <v>0</v>
      </c>
      <c r="N684" s="57">
        <f t="shared" si="147"/>
        <v>0</v>
      </c>
      <c r="O684" s="57">
        <f>+N$651+N684</f>
        <v>0</v>
      </c>
      <c r="P684" s="31"/>
      <c r="Q684" s="36" t="s">
        <v>74</v>
      </c>
    </row>
    <row r="685" spans="1:17" s="3" customFormat="1" ht="14.25" x14ac:dyDescent="0.2">
      <c r="B685" s="58"/>
      <c r="C685" s="59"/>
      <c r="D685" s="59"/>
      <c r="E685" s="59">
        <f t="shared" ref="E685:O685" si="148">+E$661+E684</f>
        <v>0</v>
      </c>
      <c r="F685" s="59">
        <f t="shared" si="148"/>
        <v>0</v>
      </c>
      <c r="G685" s="59">
        <f t="shared" si="148"/>
        <v>0</v>
      </c>
      <c r="H685" s="59">
        <f t="shared" si="148"/>
        <v>0</v>
      </c>
      <c r="I685" s="59">
        <f t="shared" si="148"/>
        <v>0</v>
      </c>
      <c r="J685" s="59">
        <f t="shared" si="148"/>
        <v>0</v>
      </c>
      <c r="K685" s="59">
        <f t="shared" si="148"/>
        <v>0</v>
      </c>
      <c r="L685" s="59">
        <f t="shared" si="148"/>
        <v>0</v>
      </c>
      <c r="M685" s="59">
        <f t="shared" si="148"/>
        <v>0</v>
      </c>
      <c r="N685" s="60">
        <f t="shared" si="148"/>
        <v>0</v>
      </c>
      <c r="O685" s="60" t="e">
        <f t="shared" si="148"/>
        <v>#N/A</v>
      </c>
      <c r="P685" s="31"/>
      <c r="Q685" s="36" t="s">
        <v>75</v>
      </c>
    </row>
    <row r="686" spans="1:17" s="3" customFormat="1" ht="14.25" x14ac:dyDescent="0.2">
      <c r="B686" s="72"/>
      <c r="I686" s="61"/>
      <c r="J686" s="61"/>
      <c r="K686" s="61"/>
      <c r="L686" s="61"/>
      <c r="M686" s="61"/>
      <c r="N686" s="62"/>
      <c r="O686" s="62" t="e">
        <f>+O685/E685-1</f>
        <v>#N/A</v>
      </c>
      <c r="P686" s="31"/>
      <c r="Q686" s="63" t="s">
        <v>76</v>
      </c>
    </row>
    <row r="687" spans="1:17" s="70" customFormat="1" ht="14.25" x14ac:dyDescent="0.2">
      <c r="A687" s="64"/>
      <c r="B687" s="65"/>
      <c r="C687" s="66"/>
      <c r="D687" s="66"/>
      <c r="E687" s="66"/>
      <c r="F687" s="66" t="e">
        <f>RATE(F$348-$E$348,,-$E685,F685)</f>
        <v>#NUM!</v>
      </c>
      <c r="G687" s="66" t="e">
        <f t="shared" ref="G687:O687" si="149">RATE(G$348-$E$348,,-$E685,G685)</f>
        <v>#NUM!</v>
      </c>
      <c r="H687" s="66" t="e">
        <f t="shared" si="149"/>
        <v>#NUM!</v>
      </c>
      <c r="I687" s="66" t="e">
        <f t="shared" si="149"/>
        <v>#NUM!</v>
      </c>
      <c r="J687" s="66" t="e">
        <f t="shared" si="149"/>
        <v>#NUM!</v>
      </c>
      <c r="K687" s="66" t="e">
        <f t="shared" si="149"/>
        <v>#NUM!</v>
      </c>
      <c r="L687" s="66" t="e">
        <f t="shared" si="149"/>
        <v>#NUM!</v>
      </c>
      <c r="M687" s="66" t="e">
        <f t="shared" si="149"/>
        <v>#NUM!</v>
      </c>
      <c r="N687" s="67" t="e">
        <f t="shared" si="149"/>
        <v>#NUM!</v>
      </c>
      <c r="O687" s="67" t="e">
        <f t="shared" si="149"/>
        <v>#N/A</v>
      </c>
      <c r="P687" s="68"/>
      <c r="Q687" s="69" t="s">
        <v>77</v>
      </c>
    </row>
    <row r="688" spans="1:17" s="3" customFormat="1" ht="14.25" x14ac:dyDescent="0.2">
      <c r="B688" s="55"/>
      <c r="C688" s="56"/>
      <c r="D688" s="56"/>
      <c r="E688" s="56"/>
      <c r="F688" s="56"/>
      <c r="G688" s="56">
        <f t="shared" ref="G688:N688" si="150">+F$651+F688</f>
        <v>0</v>
      </c>
      <c r="H688" s="56">
        <f t="shared" si="150"/>
        <v>0</v>
      </c>
      <c r="I688" s="56">
        <f t="shared" si="150"/>
        <v>0</v>
      </c>
      <c r="J688" s="56">
        <f t="shared" si="150"/>
        <v>0</v>
      </c>
      <c r="K688" s="56">
        <f t="shared" si="150"/>
        <v>0</v>
      </c>
      <c r="L688" s="56">
        <f t="shared" si="150"/>
        <v>0</v>
      </c>
      <c r="M688" s="56">
        <f t="shared" si="150"/>
        <v>0</v>
      </c>
      <c r="N688" s="57">
        <f t="shared" si="150"/>
        <v>0</v>
      </c>
      <c r="O688" s="57">
        <f>+N$651+N688</f>
        <v>0</v>
      </c>
      <c r="P688" s="31"/>
      <c r="Q688" s="36" t="s">
        <v>74</v>
      </c>
    </row>
    <row r="689" spans="1:17" s="3" customFormat="1" ht="14.25" x14ac:dyDescent="0.2">
      <c r="B689" s="58"/>
      <c r="C689" s="59"/>
      <c r="D689" s="59"/>
      <c r="E689" s="59"/>
      <c r="F689" s="59">
        <f t="shared" ref="F689:O689" si="151">+F$661+F688</f>
        <v>0</v>
      </c>
      <c r="G689" s="59">
        <f t="shared" si="151"/>
        <v>0</v>
      </c>
      <c r="H689" s="59">
        <f t="shared" si="151"/>
        <v>0</v>
      </c>
      <c r="I689" s="59">
        <f t="shared" si="151"/>
        <v>0</v>
      </c>
      <c r="J689" s="59">
        <f t="shared" si="151"/>
        <v>0</v>
      </c>
      <c r="K689" s="59">
        <f t="shared" si="151"/>
        <v>0</v>
      </c>
      <c r="L689" s="59">
        <f t="shared" si="151"/>
        <v>0</v>
      </c>
      <c r="M689" s="59">
        <f t="shared" si="151"/>
        <v>0</v>
      </c>
      <c r="N689" s="60">
        <f t="shared" si="151"/>
        <v>0</v>
      </c>
      <c r="O689" s="60" t="e">
        <f t="shared" si="151"/>
        <v>#N/A</v>
      </c>
      <c r="P689" s="31"/>
      <c r="Q689" s="36" t="s">
        <v>75</v>
      </c>
    </row>
    <row r="690" spans="1:17" s="3" customFormat="1" ht="14.25" x14ac:dyDescent="0.2">
      <c r="B690" s="72"/>
      <c r="I690" s="61"/>
      <c r="J690" s="61"/>
      <c r="K690" s="61"/>
      <c r="L690" s="61"/>
      <c r="M690" s="61"/>
      <c r="N690" s="62"/>
      <c r="O690" s="62" t="e">
        <f>+O689/F689-1</f>
        <v>#N/A</v>
      </c>
      <c r="P690" s="31"/>
      <c r="Q690" s="63" t="s">
        <v>76</v>
      </c>
    </row>
    <row r="691" spans="1:17" s="70" customFormat="1" ht="14.25" x14ac:dyDescent="0.2">
      <c r="A691" s="64"/>
      <c r="B691" s="65"/>
      <c r="C691" s="66"/>
      <c r="D691" s="66"/>
      <c r="E691" s="66"/>
      <c r="F691" s="66"/>
      <c r="G691" s="66" t="e">
        <f>RATE(G$348-$F$348,,-$F689,G689)</f>
        <v>#NUM!</v>
      </c>
      <c r="H691" s="66" t="e">
        <f t="shared" ref="H691:O691" si="152">RATE(H$348-$F$348,,-$F689,H689)</f>
        <v>#NUM!</v>
      </c>
      <c r="I691" s="66" t="e">
        <f t="shared" si="152"/>
        <v>#NUM!</v>
      </c>
      <c r="J691" s="66" t="e">
        <f t="shared" si="152"/>
        <v>#NUM!</v>
      </c>
      <c r="K691" s="66" t="e">
        <f t="shared" si="152"/>
        <v>#NUM!</v>
      </c>
      <c r="L691" s="66" t="e">
        <f t="shared" si="152"/>
        <v>#NUM!</v>
      </c>
      <c r="M691" s="66" t="e">
        <f t="shared" si="152"/>
        <v>#NUM!</v>
      </c>
      <c r="N691" s="67" t="e">
        <f t="shared" si="152"/>
        <v>#NUM!</v>
      </c>
      <c r="O691" s="67" t="e">
        <f t="shared" si="152"/>
        <v>#N/A</v>
      </c>
      <c r="P691" s="68"/>
      <c r="Q691" s="69" t="s">
        <v>77</v>
      </c>
    </row>
    <row r="692" spans="1:17" s="3" customFormat="1" ht="14.25" x14ac:dyDescent="0.2">
      <c r="B692" s="55"/>
      <c r="C692" s="56"/>
      <c r="D692" s="56"/>
      <c r="E692" s="56"/>
      <c r="F692" s="56"/>
      <c r="G692" s="56"/>
      <c r="H692" s="56">
        <f t="shared" ref="H692:N692" si="153">+G$651+G692</f>
        <v>0</v>
      </c>
      <c r="I692" s="56">
        <f t="shared" si="153"/>
        <v>0</v>
      </c>
      <c r="J692" s="56">
        <f t="shared" si="153"/>
        <v>0</v>
      </c>
      <c r="K692" s="56">
        <f t="shared" si="153"/>
        <v>0</v>
      </c>
      <c r="L692" s="56">
        <f t="shared" si="153"/>
        <v>0</v>
      </c>
      <c r="M692" s="56">
        <f t="shared" si="153"/>
        <v>0</v>
      </c>
      <c r="N692" s="57">
        <f t="shared" si="153"/>
        <v>0</v>
      </c>
      <c r="O692" s="57">
        <f>+N$651+N692</f>
        <v>0</v>
      </c>
      <c r="P692" s="31"/>
      <c r="Q692" s="36" t="s">
        <v>74</v>
      </c>
    </row>
    <row r="693" spans="1:17" s="3" customFormat="1" ht="14.25" x14ac:dyDescent="0.2">
      <c r="B693" s="58"/>
      <c r="C693" s="59"/>
      <c r="D693" s="59"/>
      <c r="E693" s="59"/>
      <c r="F693" s="59"/>
      <c r="G693" s="59">
        <f t="shared" ref="G693:O693" si="154">+G$661+G692</f>
        <v>0</v>
      </c>
      <c r="H693" s="59">
        <f t="shared" si="154"/>
        <v>0</v>
      </c>
      <c r="I693" s="59">
        <f t="shared" si="154"/>
        <v>0</v>
      </c>
      <c r="J693" s="59">
        <f t="shared" si="154"/>
        <v>0</v>
      </c>
      <c r="K693" s="59">
        <f t="shared" si="154"/>
        <v>0</v>
      </c>
      <c r="L693" s="59">
        <f t="shared" si="154"/>
        <v>0</v>
      </c>
      <c r="M693" s="59">
        <f t="shared" si="154"/>
        <v>0</v>
      </c>
      <c r="N693" s="60">
        <f t="shared" si="154"/>
        <v>0</v>
      </c>
      <c r="O693" s="60" t="e">
        <f t="shared" si="154"/>
        <v>#N/A</v>
      </c>
      <c r="P693" s="31"/>
      <c r="Q693" s="36" t="s">
        <v>75</v>
      </c>
    </row>
    <row r="694" spans="1:17" s="3" customFormat="1" ht="14.25" x14ac:dyDescent="0.2">
      <c r="B694" s="72"/>
      <c r="I694" s="61"/>
      <c r="J694" s="61"/>
      <c r="K694" s="61"/>
      <c r="L694" s="61"/>
      <c r="M694" s="61"/>
      <c r="N694" s="62"/>
      <c r="O694" s="62" t="e">
        <f>+O693/G693-1</f>
        <v>#N/A</v>
      </c>
      <c r="P694" s="31"/>
      <c r="Q694" s="63" t="s">
        <v>76</v>
      </c>
    </row>
    <row r="695" spans="1:17" s="70" customFormat="1" ht="14.25" x14ac:dyDescent="0.2">
      <c r="A695" s="64"/>
      <c r="B695" s="65"/>
      <c r="C695" s="66"/>
      <c r="D695" s="66"/>
      <c r="E695" s="66"/>
      <c r="F695" s="66"/>
      <c r="G695" s="66"/>
      <c r="H695" s="66" t="e">
        <f>RATE(H$348-$G$348,,-$G693,H693)</f>
        <v>#NUM!</v>
      </c>
      <c r="I695" s="66" t="e">
        <f t="shared" ref="I695:O695" si="155">RATE(I$348-$G$348,,-$G693,I693)</f>
        <v>#NUM!</v>
      </c>
      <c r="J695" s="66" t="e">
        <f t="shared" si="155"/>
        <v>#NUM!</v>
      </c>
      <c r="K695" s="66" t="e">
        <f t="shared" si="155"/>
        <v>#NUM!</v>
      </c>
      <c r="L695" s="66" t="e">
        <f t="shared" si="155"/>
        <v>#NUM!</v>
      </c>
      <c r="M695" s="66" t="e">
        <f t="shared" si="155"/>
        <v>#NUM!</v>
      </c>
      <c r="N695" s="67" t="e">
        <f t="shared" si="155"/>
        <v>#NUM!</v>
      </c>
      <c r="O695" s="67" t="e">
        <f t="shared" si="155"/>
        <v>#N/A</v>
      </c>
      <c r="P695" s="68"/>
      <c r="Q695" s="69" t="s">
        <v>77</v>
      </c>
    </row>
    <row r="696" spans="1:17" s="3" customFormat="1" ht="14.25" x14ac:dyDescent="0.2">
      <c r="B696" s="55"/>
      <c r="C696" s="56"/>
      <c r="D696" s="56"/>
      <c r="E696" s="56"/>
      <c r="F696" s="56"/>
      <c r="G696" s="56"/>
      <c r="H696" s="56"/>
      <c r="I696" s="56">
        <f t="shared" ref="I696:N696" si="156">+H$651+H696</f>
        <v>0</v>
      </c>
      <c r="J696" s="56">
        <f t="shared" si="156"/>
        <v>0</v>
      </c>
      <c r="K696" s="56">
        <f t="shared" si="156"/>
        <v>0</v>
      </c>
      <c r="L696" s="56">
        <f t="shared" si="156"/>
        <v>0</v>
      </c>
      <c r="M696" s="56">
        <f t="shared" si="156"/>
        <v>0</v>
      </c>
      <c r="N696" s="57">
        <f t="shared" si="156"/>
        <v>0</v>
      </c>
      <c r="O696" s="57">
        <f>+N$651+N696</f>
        <v>0</v>
      </c>
      <c r="P696" s="31"/>
      <c r="Q696" s="36" t="s">
        <v>74</v>
      </c>
    </row>
    <row r="697" spans="1:17" s="3" customFormat="1" ht="14.25" x14ac:dyDescent="0.2">
      <c r="B697" s="58"/>
      <c r="C697" s="59"/>
      <c r="D697" s="59"/>
      <c r="E697" s="59"/>
      <c r="F697" s="59"/>
      <c r="G697" s="59"/>
      <c r="H697" s="59">
        <f t="shared" ref="H697:O697" si="157">+H$661+H696</f>
        <v>0</v>
      </c>
      <c r="I697" s="59">
        <f t="shared" si="157"/>
        <v>0</v>
      </c>
      <c r="J697" s="59">
        <f t="shared" si="157"/>
        <v>0</v>
      </c>
      <c r="K697" s="59">
        <f t="shared" si="157"/>
        <v>0</v>
      </c>
      <c r="L697" s="59">
        <f t="shared" si="157"/>
        <v>0</v>
      </c>
      <c r="M697" s="59">
        <f t="shared" si="157"/>
        <v>0</v>
      </c>
      <c r="N697" s="60">
        <f t="shared" si="157"/>
        <v>0</v>
      </c>
      <c r="O697" s="60" t="e">
        <f t="shared" si="157"/>
        <v>#N/A</v>
      </c>
      <c r="P697" s="31"/>
      <c r="Q697" s="36" t="s">
        <v>75</v>
      </c>
    </row>
    <row r="698" spans="1:17" s="3" customFormat="1" ht="14.25" x14ac:dyDescent="0.2">
      <c r="B698" s="72"/>
      <c r="I698" s="61"/>
      <c r="J698" s="61"/>
      <c r="K698" s="61"/>
      <c r="L698" s="61"/>
      <c r="M698" s="61"/>
      <c r="N698" s="62"/>
      <c r="O698" s="62" t="e">
        <f>+O697/H697-1</f>
        <v>#N/A</v>
      </c>
      <c r="P698" s="31"/>
      <c r="Q698" s="63" t="s">
        <v>76</v>
      </c>
    </row>
    <row r="699" spans="1:17" s="70" customFormat="1" ht="14.25" x14ac:dyDescent="0.2">
      <c r="A699" s="64"/>
      <c r="B699" s="65"/>
      <c r="C699" s="66"/>
      <c r="D699" s="66"/>
      <c r="E699" s="66"/>
      <c r="F699" s="66"/>
      <c r="G699" s="66"/>
      <c r="H699" s="66"/>
      <c r="I699" s="66" t="e">
        <f t="shared" ref="I699:O699" si="158">RATE(I$348-$H$348,,-$H697,I697)</f>
        <v>#NUM!</v>
      </c>
      <c r="J699" s="66" t="e">
        <f t="shared" si="158"/>
        <v>#NUM!</v>
      </c>
      <c r="K699" s="66" t="e">
        <f t="shared" si="158"/>
        <v>#NUM!</v>
      </c>
      <c r="L699" s="66" t="e">
        <f t="shared" si="158"/>
        <v>#NUM!</v>
      </c>
      <c r="M699" s="66" t="e">
        <f t="shared" si="158"/>
        <v>#NUM!</v>
      </c>
      <c r="N699" s="67" t="e">
        <f t="shared" si="158"/>
        <v>#NUM!</v>
      </c>
      <c r="O699" s="67" t="e">
        <f t="shared" si="158"/>
        <v>#N/A</v>
      </c>
      <c r="P699" s="68"/>
      <c r="Q699" s="69" t="s">
        <v>77</v>
      </c>
    </row>
    <row r="700" spans="1:17" s="3" customFormat="1" ht="14.25" x14ac:dyDescent="0.2">
      <c r="B700" s="55"/>
      <c r="C700" s="56"/>
      <c r="D700" s="56"/>
      <c r="E700" s="56"/>
      <c r="F700" s="56"/>
      <c r="G700" s="56"/>
      <c r="H700" s="56"/>
      <c r="I700" s="56"/>
      <c r="J700" s="56">
        <f t="shared" ref="J700:N700" si="159">+I$651+I700</f>
        <v>0</v>
      </c>
      <c r="K700" s="56">
        <f t="shared" si="159"/>
        <v>0</v>
      </c>
      <c r="L700" s="56">
        <f t="shared" si="159"/>
        <v>0</v>
      </c>
      <c r="M700" s="56">
        <f t="shared" si="159"/>
        <v>0</v>
      </c>
      <c r="N700" s="57">
        <f t="shared" si="159"/>
        <v>0</v>
      </c>
      <c r="O700" s="57">
        <f>+N$651+N700</f>
        <v>0</v>
      </c>
      <c r="P700" s="31"/>
      <c r="Q700" s="36" t="s">
        <v>74</v>
      </c>
    </row>
    <row r="701" spans="1:17" s="3" customFormat="1" ht="14.25" x14ac:dyDescent="0.2">
      <c r="B701" s="58"/>
      <c r="C701" s="59"/>
      <c r="D701" s="59"/>
      <c r="E701" s="59"/>
      <c r="F701" s="59"/>
      <c r="G701" s="59"/>
      <c r="H701" s="59"/>
      <c r="I701" s="59">
        <f t="shared" ref="I701:O701" si="160">+I$661+I700</f>
        <v>0</v>
      </c>
      <c r="J701" s="59">
        <f t="shared" si="160"/>
        <v>0</v>
      </c>
      <c r="K701" s="59">
        <f t="shared" si="160"/>
        <v>0</v>
      </c>
      <c r="L701" s="59">
        <f t="shared" si="160"/>
        <v>0</v>
      </c>
      <c r="M701" s="59">
        <f t="shared" si="160"/>
        <v>0</v>
      </c>
      <c r="N701" s="60">
        <f t="shared" si="160"/>
        <v>0</v>
      </c>
      <c r="O701" s="60" t="e">
        <f t="shared" si="160"/>
        <v>#N/A</v>
      </c>
      <c r="P701" s="31"/>
      <c r="Q701" s="36" t="s">
        <v>75</v>
      </c>
    </row>
    <row r="702" spans="1:17" s="3" customFormat="1" ht="14.25" x14ac:dyDescent="0.2">
      <c r="B702" s="72"/>
      <c r="I702" s="61"/>
      <c r="J702" s="61"/>
      <c r="K702" s="61"/>
      <c r="L702" s="61"/>
      <c r="M702" s="61"/>
      <c r="N702" s="62"/>
      <c r="O702" s="62" t="e">
        <f>+O701/I701-1</f>
        <v>#N/A</v>
      </c>
      <c r="P702" s="31"/>
      <c r="Q702" s="63" t="s">
        <v>76</v>
      </c>
    </row>
    <row r="703" spans="1:17" s="70" customFormat="1" ht="14.25" x14ac:dyDescent="0.2">
      <c r="A703" s="64"/>
      <c r="B703" s="65"/>
      <c r="C703" s="66"/>
      <c r="D703" s="66"/>
      <c r="E703" s="66"/>
      <c r="F703" s="66"/>
      <c r="G703" s="66"/>
      <c r="H703" s="66"/>
      <c r="I703" s="66"/>
      <c r="J703" s="66" t="e">
        <f t="shared" ref="J703:O703" si="161">RATE(J$348-$I$348,,-$I701,J701)</f>
        <v>#NUM!</v>
      </c>
      <c r="K703" s="66" t="e">
        <f t="shared" si="161"/>
        <v>#NUM!</v>
      </c>
      <c r="L703" s="66" t="e">
        <f t="shared" si="161"/>
        <v>#NUM!</v>
      </c>
      <c r="M703" s="66" t="e">
        <f t="shared" si="161"/>
        <v>#NUM!</v>
      </c>
      <c r="N703" s="67" t="e">
        <f t="shared" si="161"/>
        <v>#NUM!</v>
      </c>
      <c r="O703" s="67" t="e">
        <f t="shared" si="161"/>
        <v>#N/A</v>
      </c>
      <c r="P703" s="68"/>
      <c r="Q703" s="69" t="s">
        <v>77</v>
      </c>
    </row>
    <row r="704" spans="1:17" s="3" customFormat="1" ht="14.25" x14ac:dyDescent="0.2">
      <c r="B704" s="55"/>
      <c r="C704" s="56"/>
      <c r="D704" s="56"/>
      <c r="E704" s="56"/>
      <c r="F704" s="56"/>
      <c r="G704" s="56"/>
      <c r="H704" s="56"/>
      <c r="I704" s="56"/>
      <c r="J704" s="56"/>
      <c r="K704" s="56">
        <f>+J$651+J704</f>
        <v>0</v>
      </c>
      <c r="L704" s="56">
        <f>+K$651+K704</f>
        <v>0</v>
      </c>
      <c r="M704" s="56">
        <f>+L$651+L704</f>
        <v>0</v>
      </c>
      <c r="N704" s="57">
        <f>+M$651+M704</f>
        <v>0</v>
      </c>
      <c r="O704" s="57">
        <f>+N$651+N704</f>
        <v>0</v>
      </c>
      <c r="P704" s="31"/>
      <c r="Q704" s="36" t="s">
        <v>74</v>
      </c>
    </row>
    <row r="705" spans="1:17" s="3" customFormat="1" ht="14.25" x14ac:dyDescent="0.2">
      <c r="B705" s="58"/>
      <c r="C705" s="59"/>
      <c r="D705" s="59"/>
      <c r="E705" s="59"/>
      <c r="F705" s="59"/>
      <c r="G705" s="59"/>
      <c r="H705" s="59"/>
      <c r="I705" s="59"/>
      <c r="J705" s="59">
        <f t="shared" ref="J705:O705" si="162">+J$661+J704</f>
        <v>0</v>
      </c>
      <c r="K705" s="59">
        <f t="shared" si="162"/>
        <v>0</v>
      </c>
      <c r="L705" s="59">
        <f t="shared" si="162"/>
        <v>0</v>
      </c>
      <c r="M705" s="59">
        <f t="shared" si="162"/>
        <v>0</v>
      </c>
      <c r="N705" s="60">
        <f t="shared" si="162"/>
        <v>0</v>
      </c>
      <c r="O705" s="60" t="e">
        <f t="shared" si="162"/>
        <v>#N/A</v>
      </c>
      <c r="P705" s="31"/>
      <c r="Q705" s="36" t="s">
        <v>75</v>
      </c>
    </row>
    <row r="706" spans="1:17" s="3" customFormat="1" ht="14.25" x14ac:dyDescent="0.2">
      <c r="B706" s="72"/>
      <c r="I706" s="61"/>
      <c r="J706" s="61"/>
      <c r="K706" s="61"/>
      <c r="L706" s="61"/>
      <c r="M706" s="61"/>
      <c r="N706" s="62"/>
      <c r="O706" s="62" t="e">
        <f>+O705/J705-1</f>
        <v>#N/A</v>
      </c>
      <c r="P706" s="31"/>
      <c r="Q706" s="63" t="s">
        <v>76</v>
      </c>
    </row>
    <row r="707" spans="1:17" s="70" customFormat="1" ht="14.25" x14ac:dyDescent="0.2">
      <c r="A707" s="64"/>
      <c r="B707" s="65"/>
      <c r="C707" s="66"/>
      <c r="D707" s="66"/>
      <c r="E707" s="66"/>
      <c r="F707" s="66"/>
      <c r="G707" s="66"/>
      <c r="H707" s="66"/>
      <c r="I707" s="66"/>
      <c r="J707" s="66"/>
      <c r="K707" s="66" t="e">
        <f>RATE(K$348-$J$348,,-$J705,K705)</f>
        <v>#NUM!</v>
      </c>
      <c r="L707" s="66" t="e">
        <f>RATE(L$348-$J$348,,-$J705,L705)</f>
        <v>#NUM!</v>
      </c>
      <c r="M707" s="66" t="e">
        <f>RATE(M$348-$J$348,,-$J705,M705)</f>
        <v>#NUM!</v>
      </c>
      <c r="N707" s="67" t="e">
        <f>RATE(N$348-$J$348,,-$J705,N705)</f>
        <v>#NUM!</v>
      </c>
      <c r="O707" s="67" t="e">
        <f>RATE(O$348-$J$348,,-$J705,O705)</f>
        <v>#N/A</v>
      </c>
      <c r="P707" s="68"/>
      <c r="Q707" s="69" t="s">
        <v>77</v>
      </c>
    </row>
    <row r="708" spans="1:17" s="3" customFormat="1" ht="14.25" x14ac:dyDescent="0.2">
      <c r="B708" s="73"/>
      <c r="C708" s="74"/>
      <c r="D708" s="74"/>
      <c r="E708" s="74"/>
      <c r="F708" s="74"/>
      <c r="G708" s="74"/>
      <c r="H708" s="74"/>
      <c r="I708" s="74"/>
      <c r="J708" s="74"/>
      <c r="K708" s="74"/>
      <c r="L708" s="74">
        <f>+K$651+K708</f>
        <v>0</v>
      </c>
      <c r="M708" s="74">
        <f>+L$651+L708</f>
        <v>0</v>
      </c>
      <c r="N708" s="75">
        <f>+M$651+M708</f>
        <v>0</v>
      </c>
      <c r="O708" s="75">
        <f>+N$651+N708</f>
        <v>0</v>
      </c>
      <c r="P708" s="31"/>
      <c r="Q708" s="36" t="s">
        <v>74</v>
      </c>
    </row>
    <row r="709" spans="1:17" s="3" customFormat="1" ht="14.25" x14ac:dyDescent="0.2">
      <c r="B709" s="76"/>
      <c r="C709" s="77"/>
      <c r="D709" s="77"/>
      <c r="E709" s="77"/>
      <c r="F709" s="77"/>
      <c r="G709" s="77"/>
      <c r="H709" s="77"/>
      <c r="I709" s="77"/>
      <c r="J709" s="77"/>
      <c r="K709" s="77">
        <f>+K$661+K708</f>
        <v>0</v>
      </c>
      <c r="L709" s="77">
        <f>+L$661+L708</f>
        <v>0</v>
      </c>
      <c r="M709" s="77">
        <f>+M$661+M708</f>
        <v>0</v>
      </c>
      <c r="N709" s="78">
        <f>+N$661+N708</f>
        <v>0</v>
      </c>
      <c r="O709" s="78" t="e">
        <f>+O$661+O708</f>
        <v>#N/A</v>
      </c>
      <c r="P709" s="31"/>
      <c r="Q709" s="36" t="s">
        <v>75</v>
      </c>
    </row>
    <row r="710" spans="1:17" s="3" customFormat="1" ht="14.25" x14ac:dyDescent="0.2">
      <c r="B710" s="72"/>
      <c r="I710" s="61"/>
      <c r="J710" s="61"/>
      <c r="K710" s="61"/>
      <c r="L710" s="61"/>
      <c r="M710" s="61"/>
      <c r="N710" s="62"/>
      <c r="O710" s="62" t="e">
        <f>+O709/K709-1</f>
        <v>#N/A</v>
      </c>
      <c r="P710" s="31"/>
      <c r="Q710" s="63" t="s">
        <v>76</v>
      </c>
    </row>
    <row r="711" spans="1:17" s="70" customFormat="1" ht="14.25" x14ac:dyDescent="0.2">
      <c r="A711" s="64"/>
      <c r="B711" s="65"/>
      <c r="C711" s="66"/>
      <c r="D711" s="66"/>
      <c r="E711" s="66"/>
      <c r="F711" s="66"/>
      <c r="G711" s="66"/>
      <c r="H711" s="66"/>
      <c r="I711" s="66"/>
      <c r="J711" s="66"/>
      <c r="K711" s="66"/>
      <c r="L711" s="66" t="e">
        <f>RATE(L$348-$K$348,,-$K709,L709)</f>
        <v>#NUM!</v>
      </c>
      <c r="M711" s="66" t="e">
        <f>RATE(M$348-$K$348,,-$K709,M709)</f>
        <v>#NUM!</v>
      </c>
      <c r="N711" s="67" t="e">
        <f>RATE(N$348-$K$348,,-$K709,N709)</f>
        <v>#NUM!</v>
      </c>
      <c r="O711" s="67" t="e">
        <f>RATE(O$348-$K$348,,-$K709,O709)</f>
        <v>#N/A</v>
      </c>
      <c r="P711" s="68"/>
      <c r="Q711" s="69" t="s">
        <v>77</v>
      </c>
    </row>
    <row r="712" spans="1:17" s="3" customFormat="1" ht="14.25" x14ac:dyDescent="0.2">
      <c r="B712" s="73"/>
      <c r="C712" s="74"/>
      <c r="D712" s="74"/>
      <c r="E712" s="74"/>
      <c r="F712" s="74"/>
      <c r="G712" s="74"/>
      <c r="H712" s="74"/>
      <c r="I712" s="74"/>
      <c r="J712" s="74"/>
      <c r="K712" s="74"/>
      <c r="L712" s="74"/>
      <c r="M712" s="74">
        <f>+L$651+L712</f>
        <v>0</v>
      </c>
      <c r="N712" s="75">
        <f>+M$651+M712</f>
        <v>0</v>
      </c>
      <c r="O712" s="75">
        <f>+N$651+N712</f>
        <v>0</v>
      </c>
      <c r="P712" s="31"/>
      <c r="Q712" s="36" t="s">
        <v>74</v>
      </c>
    </row>
    <row r="713" spans="1:17" s="3" customFormat="1" ht="14.25" x14ac:dyDescent="0.2">
      <c r="B713" s="76"/>
      <c r="C713" s="77"/>
      <c r="D713" s="77"/>
      <c r="E713" s="77"/>
      <c r="F713" s="77"/>
      <c r="G713" s="77"/>
      <c r="H713" s="77"/>
      <c r="I713" s="77"/>
      <c r="J713" s="77"/>
      <c r="K713" s="77"/>
      <c r="L713" s="77">
        <f>+L$661+L712</f>
        <v>0</v>
      </c>
      <c r="M713" s="77">
        <f>+M$661+M712</f>
        <v>0</v>
      </c>
      <c r="N713" s="78">
        <f>+N$661+N712</f>
        <v>0</v>
      </c>
      <c r="O713" s="78" t="e">
        <f>+O$661+O712</f>
        <v>#N/A</v>
      </c>
      <c r="P713" s="31"/>
      <c r="Q713" s="36" t="s">
        <v>75</v>
      </c>
    </row>
    <row r="714" spans="1:17" s="3" customFormat="1" ht="14.25" x14ac:dyDescent="0.2">
      <c r="B714" s="72"/>
      <c r="I714" s="61"/>
      <c r="J714" s="61"/>
      <c r="K714" s="61"/>
      <c r="L714" s="61"/>
      <c r="M714" s="61"/>
      <c r="N714" s="62"/>
      <c r="O714" s="62" t="e">
        <f>+O713/L713-1</f>
        <v>#N/A</v>
      </c>
      <c r="P714" s="31"/>
      <c r="Q714" s="63" t="s">
        <v>76</v>
      </c>
    </row>
    <row r="715" spans="1:17" s="70" customFormat="1" ht="14.25" x14ac:dyDescent="0.2">
      <c r="A715" s="64"/>
      <c r="B715" s="65"/>
      <c r="C715" s="66"/>
      <c r="D715" s="66"/>
      <c r="E715" s="66"/>
      <c r="F715" s="66"/>
      <c r="G715" s="66"/>
      <c r="H715" s="66"/>
      <c r="I715" s="66"/>
      <c r="J715" s="66"/>
      <c r="K715" s="66"/>
      <c r="L715" s="66"/>
      <c r="M715" s="66" t="e">
        <f>RATE(M$348-$L$348,,-$L713,M713)</f>
        <v>#NUM!</v>
      </c>
      <c r="N715" s="67" t="e">
        <f>RATE(N$348-$L$348,,-$L713,N713)</f>
        <v>#NUM!</v>
      </c>
      <c r="O715" s="67" t="e">
        <f>RATE(O$348-$L$348,,-$L713,O713)</f>
        <v>#N/A</v>
      </c>
      <c r="P715" s="68"/>
      <c r="Q715" s="69" t="s">
        <v>77</v>
      </c>
    </row>
    <row r="716" spans="1:17" s="3" customFormat="1" ht="14.25" x14ac:dyDescent="0.2">
      <c r="B716" s="73"/>
      <c r="C716" s="74"/>
      <c r="D716" s="74"/>
      <c r="E716" s="74"/>
      <c r="F716" s="74"/>
      <c r="G716" s="74"/>
      <c r="H716" s="74"/>
      <c r="I716" s="74"/>
      <c r="J716" s="74"/>
      <c r="K716" s="74"/>
      <c r="L716" s="74"/>
      <c r="M716" s="74"/>
      <c r="N716" s="75">
        <f>+M$651+M716</f>
        <v>0</v>
      </c>
      <c r="O716" s="75">
        <f>+N$651+N716</f>
        <v>0</v>
      </c>
      <c r="P716" s="31"/>
      <c r="Q716" s="36" t="s">
        <v>74</v>
      </c>
    </row>
    <row r="717" spans="1:17" s="3" customFormat="1" ht="14.25" x14ac:dyDescent="0.2">
      <c r="B717" s="76"/>
      <c r="C717" s="77"/>
      <c r="D717" s="77"/>
      <c r="E717" s="77"/>
      <c r="F717" s="77"/>
      <c r="G717" s="77"/>
      <c r="H717" s="77"/>
      <c r="I717" s="77"/>
      <c r="J717" s="77"/>
      <c r="K717" s="77"/>
      <c r="L717" s="77"/>
      <c r="M717" s="77">
        <f>+M$661+M716</f>
        <v>0</v>
      </c>
      <c r="N717" s="78">
        <f>+N$661+N716</f>
        <v>0</v>
      </c>
      <c r="O717" s="78" t="e">
        <f>+O$661+O716</f>
        <v>#N/A</v>
      </c>
      <c r="P717" s="31"/>
      <c r="Q717" s="36" t="s">
        <v>75</v>
      </c>
    </row>
    <row r="718" spans="1:17" s="3" customFormat="1" ht="14.25" x14ac:dyDescent="0.2">
      <c r="B718" s="72"/>
      <c r="I718" s="61"/>
      <c r="J718" s="61"/>
      <c r="K718" s="61"/>
      <c r="L718" s="61"/>
      <c r="M718" s="61"/>
      <c r="N718" s="62"/>
      <c r="O718" s="62" t="e">
        <f>+O717/M717-1</f>
        <v>#N/A</v>
      </c>
      <c r="P718" s="31"/>
      <c r="Q718" s="63" t="s">
        <v>76</v>
      </c>
    </row>
    <row r="719" spans="1:17" s="70" customFormat="1" ht="14.25" x14ac:dyDescent="0.2">
      <c r="A719" s="64"/>
      <c r="B719" s="65"/>
      <c r="C719" s="66"/>
      <c r="D719" s="66"/>
      <c r="E719" s="66"/>
      <c r="F719" s="66"/>
      <c r="G719" s="66"/>
      <c r="H719" s="66"/>
      <c r="I719" s="66"/>
      <c r="J719" s="66"/>
      <c r="K719" s="66"/>
      <c r="L719" s="66"/>
      <c r="M719" s="66"/>
      <c r="N719" s="67" t="e">
        <f>RATE(N$348-$M$348,,-$M717,N717)</f>
        <v>#NUM!</v>
      </c>
      <c r="O719" s="67" t="e">
        <f>RATE(O$348-$M$348,,-$M717,O717)</f>
        <v>#N/A</v>
      </c>
      <c r="P719" s="68"/>
      <c r="Q719" s="69" t="s">
        <v>77</v>
      </c>
    </row>
    <row r="720" spans="1:17" s="3" customFormat="1" ht="14.25" x14ac:dyDescent="0.2">
      <c r="B720" s="73"/>
      <c r="C720" s="74"/>
      <c r="D720" s="74"/>
      <c r="E720" s="74"/>
      <c r="F720" s="74"/>
      <c r="G720" s="74"/>
      <c r="H720" s="74"/>
      <c r="I720" s="74"/>
      <c r="J720" s="74"/>
      <c r="K720" s="74"/>
      <c r="L720" s="74"/>
      <c r="M720" s="74"/>
      <c r="N720" s="75"/>
      <c r="O720" s="75">
        <f>+N$651+N720</f>
        <v>0</v>
      </c>
      <c r="P720" s="31"/>
      <c r="Q720" s="36" t="s">
        <v>74</v>
      </c>
    </row>
    <row r="721" spans="1:17" s="3" customFormat="1" ht="14.25" x14ac:dyDescent="0.2">
      <c r="B721" s="76"/>
      <c r="C721" s="77"/>
      <c r="D721" s="77"/>
      <c r="E721" s="77"/>
      <c r="F721" s="77"/>
      <c r="G721" s="77"/>
      <c r="H721" s="77"/>
      <c r="I721" s="77"/>
      <c r="J721" s="77"/>
      <c r="K721" s="77"/>
      <c r="L721" s="77"/>
      <c r="M721" s="77"/>
      <c r="N721" s="78">
        <f>+N$661+N720</f>
        <v>0</v>
      </c>
      <c r="O721" s="78" t="e">
        <f>+O$661+O720</f>
        <v>#N/A</v>
      </c>
      <c r="P721" s="31"/>
      <c r="Q721" s="36" t="s">
        <v>75</v>
      </c>
    </row>
    <row r="722" spans="1:17" s="3" customFormat="1" ht="14.25" x14ac:dyDescent="0.2">
      <c r="B722" s="72"/>
      <c r="I722" s="61"/>
      <c r="J722" s="61"/>
      <c r="K722" s="61"/>
      <c r="L722" s="61"/>
      <c r="M722" s="61"/>
      <c r="N722" s="62"/>
      <c r="O722" s="62" t="e">
        <f>+O721/N721-1</f>
        <v>#N/A</v>
      </c>
      <c r="P722" s="31"/>
      <c r="Q722" s="63" t="s">
        <v>76</v>
      </c>
    </row>
    <row r="723" spans="1:17" s="70" customFormat="1" ht="14.25" x14ac:dyDescent="0.2">
      <c r="A723" s="64"/>
      <c r="B723" s="65"/>
      <c r="C723" s="66"/>
      <c r="D723" s="66"/>
      <c r="E723" s="66"/>
      <c r="F723" s="66"/>
      <c r="G723" s="66"/>
      <c r="H723" s="66"/>
      <c r="I723" s="66"/>
      <c r="J723" s="66"/>
      <c r="K723" s="66"/>
      <c r="L723" s="66"/>
      <c r="M723" s="66"/>
      <c r="N723" s="67"/>
      <c r="O723" s="67" t="e">
        <f>RATE(O$348-$N$348,,-$N721,O721)</f>
        <v>#N/A</v>
      </c>
      <c r="P723" s="68"/>
      <c r="Q723" s="69" t="s">
        <v>77</v>
      </c>
    </row>
  </sheetData>
  <mergeCells count="59">
    <mergeCell ref="B638:N638"/>
    <mergeCell ref="B646:N646"/>
    <mergeCell ref="B641:N641"/>
    <mergeCell ref="B662:N662"/>
    <mergeCell ref="B671:N671"/>
    <mergeCell ref="B635:N635"/>
    <mergeCell ref="B591:N591"/>
    <mergeCell ref="B592:N592"/>
    <mergeCell ref="B598:N598"/>
    <mergeCell ref="B604:N604"/>
    <mergeCell ref="B609:N609"/>
    <mergeCell ref="B610:N610"/>
    <mergeCell ref="B615:N615"/>
    <mergeCell ref="B620:N620"/>
    <mergeCell ref="B625:N625"/>
    <mergeCell ref="B630:N630"/>
    <mergeCell ref="B631:N631"/>
    <mergeCell ref="B583:N583"/>
    <mergeCell ref="B506:N506"/>
    <mergeCell ref="B514:N514"/>
    <mergeCell ref="B515:N515"/>
    <mergeCell ref="B523:N523"/>
    <mergeCell ref="B531:N531"/>
    <mergeCell ref="B539:N539"/>
    <mergeCell ref="B546:N546"/>
    <mergeCell ref="B554:N554"/>
    <mergeCell ref="B562:N562"/>
    <mergeCell ref="B569:N569"/>
    <mergeCell ref="B576:N576"/>
    <mergeCell ref="B498:N498"/>
    <mergeCell ref="B446:N446"/>
    <mergeCell ref="B447:N447"/>
    <mergeCell ref="B453:N453"/>
    <mergeCell ref="B459:N459"/>
    <mergeCell ref="B460:N460"/>
    <mergeCell ref="B467:N467"/>
    <mergeCell ref="B473:N473"/>
    <mergeCell ref="B479:N479"/>
    <mergeCell ref="B485:N485"/>
    <mergeCell ref="B491:N491"/>
    <mergeCell ref="B497:N497"/>
    <mergeCell ref="B440:N440"/>
    <mergeCell ref="B380:N380"/>
    <mergeCell ref="B386:N386"/>
    <mergeCell ref="B392:N392"/>
    <mergeCell ref="B398:N398"/>
    <mergeCell ref="B403:N403"/>
    <mergeCell ref="B404:N404"/>
    <mergeCell ref="B410:N410"/>
    <mergeCell ref="B416:N416"/>
    <mergeCell ref="B422:N422"/>
    <mergeCell ref="B428:N428"/>
    <mergeCell ref="B434:N434"/>
    <mergeCell ref="B374:N374"/>
    <mergeCell ref="B349:N349"/>
    <mergeCell ref="B350:N350"/>
    <mergeCell ref="B356:N356"/>
    <mergeCell ref="B362:N362"/>
    <mergeCell ref="B368:N368"/>
  </mergeCells>
  <conditionalFormatting sqref="Q524:Q527 Q532:Q535 Q563:Q566 Q537 Q589 Q516:Q519 Q521 Q568 Q584:Q587 P497:Q498 B562 B497 Q545 C351:M355 C361:M361 C363:M367 C369:M373 C375:M379 C381:M385 C391:M391 C397:M397 Q458 Q461:Q465 B603 N363:N365 N369:N371 N375:N377 N381:N383 B387:N389 B390:M390 B393:N395 B396:M396 B399:N401 B405:N407 B408:M408 B411:N413 B414:M414 B417:N419 B420:M420 B423:N425 B426:M426 B429:N431 B432:M432 B433:N433 B435:N437 B438:M438 B441:N443 B444:M444 B448:N450 B451:M451 B454:N456 B457:M457 B504:N504 B568 B597 B621:N624 B552:N552 B560:N560 B575:N575 B589:N589 P641 B641 P583:Q583 B583 P576:Q576 B576 P554:Q554 B554 B537 P467:Q467 B467 P459:Q460 B459:B460 B453 B446:B447 B440 B434 B422 B416 B410 B402:M402 B403:B404 B398 B392 B386 B380:B384 B374:B378 B368:B372 B362:B366 B356 B349:B350 B539">
    <cfRule type="cellIs" dxfId="5745" priority="1217" operator="lessThan">
      <formula>0</formula>
    </cfRule>
  </conditionalFormatting>
  <conditionalFormatting sqref="P583">
    <cfRule type="cellIs" dxfId="5744" priority="1212" operator="lessThan">
      <formula>0</formula>
    </cfRule>
  </conditionalFormatting>
  <conditionalFormatting sqref="B348:N348">
    <cfRule type="cellIs" dxfId="5743" priority="1211" operator="lessThan">
      <formula>0</formula>
    </cfRule>
  </conditionalFormatting>
  <conditionalFormatting sqref="P514:P515">
    <cfRule type="cellIs" dxfId="5742" priority="1213" operator="lessThan">
      <formula>0</formula>
    </cfRule>
  </conditionalFormatting>
  <conditionalFormatting sqref="P523 Q529 Q539:Q545">
    <cfRule type="cellIs" dxfId="5741" priority="1214" operator="lessThan">
      <formula>0</formula>
    </cfRule>
  </conditionalFormatting>
  <conditionalFormatting sqref="P531">
    <cfRule type="cellIs" dxfId="5740" priority="1215" operator="lessThan">
      <formula>0</formula>
    </cfRule>
  </conditionalFormatting>
  <conditionalFormatting sqref="P562">
    <cfRule type="cellIs" dxfId="5739" priority="1216" operator="lessThan">
      <formula>0</formula>
    </cfRule>
  </conditionalFormatting>
  <conditionalFormatting sqref="B348:N348">
    <cfRule type="cellIs" dxfId="5738" priority="1210" operator="lessThan">
      <formula>0</formula>
    </cfRule>
  </conditionalFormatting>
  <conditionalFormatting sqref="Q588">
    <cfRule type="cellIs" dxfId="5737" priority="1195" operator="lessThan">
      <formula>0</formula>
    </cfRule>
  </conditionalFormatting>
  <conditionalFormatting sqref="Q499:Q502">
    <cfRule type="cellIs" dxfId="5736" priority="1209" operator="lessThan">
      <formula>0</formula>
    </cfRule>
  </conditionalFormatting>
  <conditionalFormatting sqref="Q503">
    <cfRule type="cellIs" dxfId="5735" priority="1208" operator="lessThan">
      <formula>0</formula>
    </cfRule>
  </conditionalFormatting>
  <conditionalFormatting sqref="Q503">
    <cfRule type="cellIs" dxfId="5734" priority="1207" operator="lessThan">
      <formula>0</formula>
    </cfRule>
  </conditionalFormatting>
  <conditionalFormatting sqref="B514">
    <cfRule type="cellIs" dxfId="5733" priority="1205" operator="lessThan">
      <formula>0</formula>
    </cfRule>
  </conditionalFormatting>
  <conditionalFormatting sqref="B531">
    <cfRule type="cellIs" dxfId="5732" priority="1204" operator="lessThan">
      <formula>0</formula>
    </cfRule>
  </conditionalFormatting>
  <conditionalFormatting sqref="Q520">
    <cfRule type="cellIs" dxfId="5731" priority="1203" operator="lessThan">
      <formula>0</formula>
    </cfRule>
  </conditionalFormatting>
  <conditionalFormatting sqref="Q520">
    <cfRule type="cellIs" dxfId="5730" priority="1202" operator="lessThan">
      <formula>0</formula>
    </cfRule>
  </conditionalFormatting>
  <conditionalFormatting sqref="Q567">
    <cfRule type="cellIs" dxfId="5729" priority="1197" operator="lessThan">
      <formula>0</formula>
    </cfRule>
  </conditionalFormatting>
  <conditionalFormatting sqref="B523 B515">
    <cfRule type="cellIs" dxfId="5728" priority="1206" operator="lessThan">
      <formula>0</formula>
    </cfRule>
  </conditionalFormatting>
  <conditionalFormatting sqref="Q528">
    <cfRule type="cellIs" dxfId="5727" priority="1200" operator="lessThan">
      <formula>0</formula>
    </cfRule>
  </conditionalFormatting>
  <conditionalFormatting sqref="Q536">
    <cfRule type="cellIs" dxfId="5726" priority="1199" operator="lessThan">
      <formula>0</formula>
    </cfRule>
  </conditionalFormatting>
  <conditionalFormatting sqref="Q536">
    <cfRule type="cellIs" dxfId="5725" priority="1198" operator="lessThan">
      <formula>0</formula>
    </cfRule>
  </conditionalFormatting>
  <conditionalFormatting sqref="P539">
    <cfRule type="cellIs" dxfId="5724" priority="1186" operator="lessThan">
      <formula>0</formula>
    </cfRule>
  </conditionalFormatting>
  <conditionalFormatting sqref="Q528">
    <cfRule type="cellIs" dxfId="5723" priority="1201" operator="lessThan">
      <formula>0</formula>
    </cfRule>
  </conditionalFormatting>
  <conditionalFormatting sqref="Q567">
    <cfRule type="cellIs" dxfId="5722" priority="1196" operator="lessThan">
      <formula>0</formula>
    </cfRule>
  </conditionalFormatting>
  <conditionalFormatting sqref="P584:P587">
    <cfRule type="cellIs" dxfId="5721" priority="1188" operator="lessThan">
      <formula>0</formula>
    </cfRule>
  </conditionalFormatting>
  <conditionalFormatting sqref="P563:P566">
    <cfRule type="cellIs" dxfId="5720" priority="1189" operator="lessThan">
      <formula>0</formula>
    </cfRule>
  </conditionalFormatting>
  <conditionalFormatting sqref="Q366">
    <cfRule type="cellIs" dxfId="5719" priority="1147" operator="lessThan">
      <formula>0</formula>
    </cfRule>
  </conditionalFormatting>
  <conditionalFormatting sqref="Q588">
    <cfRule type="cellIs" dxfId="5718" priority="1194" operator="lessThan">
      <formula>0</formula>
    </cfRule>
  </conditionalFormatting>
  <conditionalFormatting sqref="Q544">
    <cfRule type="cellIs" dxfId="5717" priority="1185" operator="lessThan">
      <formula>0</formula>
    </cfRule>
  </conditionalFormatting>
  <conditionalFormatting sqref="J353:N354 K351:N352">
    <cfRule type="cellIs" dxfId="5716" priority="1174" operator="lessThan">
      <formula>0</formula>
    </cfRule>
  </conditionalFormatting>
  <conditionalFormatting sqref="P516:P519">
    <cfRule type="cellIs" dxfId="5715" priority="1193" operator="lessThan">
      <formula>0</formula>
    </cfRule>
  </conditionalFormatting>
  <conditionalFormatting sqref="P524:P527">
    <cfRule type="cellIs" dxfId="5714" priority="1192" operator="lessThan">
      <formula>0</formula>
    </cfRule>
  </conditionalFormatting>
  <conditionalFormatting sqref="P539:P543">
    <cfRule type="cellIs" dxfId="5713" priority="1191" operator="lessThan">
      <formula>0</formula>
    </cfRule>
  </conditionalFormatting>
  <conditionalFormatting sqref="P532:P535">
    <cfRule type="cellIs" dxfId="5712" priority="1190" operator="lessThan">
      <formula>0</formula>
    </cfRule>
  </conditionalFormatting>
  <conditionalFormatting sqref="Q544">
    <cfRule type="cellIs" dxfId="5711" priority="1184" operator="lessThan">
      <formula>0</formula>
    </cfRule>
  </conditionalFormatting>
  <conditionalFormatting sqref="Q354">
    <cfRule type="cellIs" dxfId="5710" priority="1167" operator="lessThan">
      <formula>0</formula>
    </cfRule>
  </conditionalFormatting>
  <conditionalFormatting sqref="Q540:Q543 B539">
    <cfRule type="cellIs" dxfId="5709" priority="1187" operator="lessThan">
      <formula>0</formula>
    </cfRule>
  </conditionalFormatting>
  <conditionalFormatting sqref="P555:P558">
    <cfRule type="cellIs" dxfId="5708" priority="1179" operator="lessThan">
      <formula>0</formula>
    </cfRule>
  </conditionalFormatting>
  <conditionalFormatting sqref="Q555:Q558 Q560">
    <cfRule type="cellIs" dxfId="5707" priority="1182" operator="lessThan">
      <formula>0</formula>
    </cfRule>
  </conditionalFormatting>
  <conditionalFormatting sqref="Q559">
    <cfRule type="cellIs" dxfId="5706" priority="1181" operator="lessThan">
      <formula>0</formula>
    </cfRule>
  </conditionalFormatting>
  <conditionalFormatting sqref="Q468:Q472">
    <cfRule type="cellIs" dxfId="5705" priority="1178" operator="lessThan">
      <formula>0</formula>
    </cfRule>
  </conditionalFormatting>
  <conditionalFormatting sqref="Q559">
    <cfRule type="cellIs" dxfId="5704" priority="1180" operator="lessThan">
      <formula>0</formula>
    </cfRule>
  </conditionalFormatting>
  <conditionalFormatting sqref="J351">
    <cfRule type="cellIs" dxfId="5703" priority="1173" operator="lessThan">
      <formula>0</formula>
    </cfRule>
  </conditionalFormatting>
  <conditionalFormatting sqref="P540:P543">
    <cfRule type="cellIs" dxfId="5702" priority="1183" operator="lessThan">
      <formula>0</formula>
    </cfRule>
  </conditionalFormatting>
  <conditionalFormatting sqref="P349:Q350 Q351:Q353">
    <cfRule type="cellIs" dxfId="5701" priority="1177" operator="lessThan">
      <formula>0</formula>
    </cfRule>
  </conditionalFormatting>
  <conditionalFormatting sqref="Q396">
    <cfRule type="cellIs" dxfId="5700" priority="1100" operator="lessThan">
      <formula>0</formula>
    </cfRule>
  </conditionalFormatting>
  <conditionalFormatting sqref="B349">
    <cfRule type="cellIs" dxfId="5699" priority="1172" operator="lessThan">
      <formula>0</formula>
    </cfRule>
  </conditionalFormatting>
  <conditionalFormatting sqref="P393:P395">
    <cfRule type="cellIs" dxfId="5698" priority="1104" operator="lessThan">
      <formula>0</formula>
    </cfRule>
  </conditionalFormatting>
  <conditionalFormatting sqref="Q397">
    <cfRule type="cellIs" dxfId="5697" priority="1102" operator="lessThan">
      <formula>0</formula>
    </cfRule>
  </conditionalFormatting>
  <conditionalFormatting sqref="P349:P350">
    <cfRule type="cellIs" dxfId="5696" priority="1176" operator="lessThan">
      <formula>0</formula>
    </cfRule>
  </conditionalFormatting>
  <conditionalFormatting sqref="P351:P354">
    <cfRule type="cellIs" dxfId="5695" priority="1175" operator="lessThan">
      <formula>0</formula>
    </cfRule>
  </conditionalFormatting>
  <conditionalFormatting sqref="C397:M397">
    <cfRule type="cellIs" dxfId="5694" priority="1099" operator="lessThan">
      <formula>0</formula>
    </cfRule>
  </conditionalFormatting>
  <conditionalFormatting sqref="Q355">
    <cfRule type="cellIs" dxfId="5693" priority="1170" operator="lessThan">
      <formula>0</formula>
    </cfRule>
  </conditionalFormatting>
  <conditionalFormatting sqref="P398:Q398 Q399:Q401">
    <cfRule type="cellIs" dxfId="5692" priority="1098" operator="lessThan">
      <formula>0</formula>
    </cfRule>
  </conditionalFormatting>
  <conditionalFormatting sqref="P399:P401">
    <cfRule type="cellIs" dxfId="5691" priority="1096" operator="lessThan">
      <formula>0</formula>
    </cfRule>
  </conditionalFormatting>
  <conditionalFormatting sqref="H385">
    <cfRule type="cellIs" dxfId="5690" priority="1061" operator="lessThan">
      <formula>0</formula>
    </cfRule>
  </conditionalFormatting>
  <conditionalFormatting sqref="Q402">
    <cfRule type="cellIs" dxfId="5689" priority="1094" operator="lessThan">
      <formula>0</formula>
    </cfRule>
  </conditionalFormatting>
  <conditionalFormatting sqref="B350">
    <cfRule type="cellIs" dxfId="5688" priority="1171" operator="lessThan">
      <formula>0</formula>
    </cfRule>
  </conditionalFormatting>
  <conditionalFormatting sqref="J352">
    <cfRule type="cellIs" dxfId="5687" priority="1168" operator="lessThan">
      <formula>0</formula>
    </cfRule>
  </conditionalFormatting>
  <conditionalFormatting sqref="P355">
    <cfRule type="cellIs" dxfId="5686" priority="1169" operator="lessThan">
      <formula>0</formula>
    </cfRule>
  </conditionalFormatting>
  <conditionalFormatting sqref="P440">
    <cfRule type="cellIs" dxfId="5685" priority="1047" operator="lessThan">
      <formula>0</formula>
    </cfRule>
  </conditionalFormatting>
  <conditionalFormatting sqref="Q354">
    <cfRule type="cellIs" dxfId="5684" priority="1166" operator="lessThan">
      <formula>0</formula>
    </cfRule>
  </conditionalFormatting>
  <conditionalFormatting sqref="P356:Q356 Q357:Q359">
    <cfRule type="cellIs" dxfId="5683" priority="1165" operator="lessThan">
      <formula>0</formula>
    </cfRule>
  </conditionalFormatting>
  <conditionalFormatting sqref="P356">
    <cfRule type="cellIs" dxfId="5682" priority="1164" operator="lessThan">
      <formula>0</formula>
    </cfRule>
  </conditionalFormatting>
  <conditionalFormatting sqref="P357:P360">
    <cfRule type="cellIs" dxfId="5681" priority="1163" operator="lessThan">
      <formula>0</formula>
    </cfRule>
  </conditionalFormatting>
  <conditionalFormatting sqref="B356">
    <cfRule type="cellIs" dxfId="5680" priority="1159" operator="lessThan">
      <formula>0</formula>
    </cfRule>
  </conditionalFormatting>
  <conditionalFormatting sqref="Q361">
    <cfRule type="cellIs" dxfId="5679" priority="1158" operator="lessThan">
      <formula>0</formula>
    </cfRule>
  </conditionalFormatting>
  <conditionalFormatting sqref="Q360">
    <cfRule type="cellIs" dxfId="5678" priority="1156" operator="lessThan">
      <formula>0</formula>
    </cfRule>
  </conditionalFormatting>
  <conditionalFormatting sqref="Q360">
    <cfRule type="cellIs" dxfId="5677" priority="1155" operator="lessThan">
      <formula>0</formula>
    </cfRule>
  </conditionalFormatting>
  <conditionalFormatting sqref="P362:Q362 Q363:Q365">
    <cfRule type="cellIs" dxfId="5676" priority="1154" operator="lessThan">
      <formula>0</formula>
    </cfRule>
  </conditionalFormatting>
  <conditionalFormatting sqref="P362">
    <cfRule type="cellIs" dxfId="5675" priority="1153" operator="lessThan">
      <formula>0</formula>
    </cfRule>
  </conditionalFormatting>
  <conditionalFormatting sqref="J363">
    <cfRule type="cellIs" dxfId="5674" priority="1151" operator="lessThan">
      <formula>0</formula>
    </cfRule>
  </conditionalFormatting>
  <conditionalFormatting sqref="K363:N364 J365:M366">
    <cfRule type="cellIs" dxfId="5673" priority="1152" operator="lessThan">
      <formula>0</formula>
    </cfRule>
  </conditionalFormatting>
  <conditionalFormatting sqref="P368">
    <cfRule type="cellIs" dxfId="5672" priority="1144" operator="lessThan">
      <formula>0</formula>
    </cfRule>
  </conditionalFormatting>
  <conditionalFormatting sqref="Q367">
    <cfRule type="cellIs" dxfId="5671" priority="1149" operator="lessThan">
      <formula>0</formula>
    </cfRule>
  </conditionalFormatting>
  <conditionalFormatting sqref="B362">
    <cfRule type="cellIs" dxfId="5670" priority="1150" operator="lessThan">
      <formula>0</formula>
    </cfRule>
  </conditionalFormatting>
  <conditionalFormatting sqref="P405:P407">
    <cfRule type="cellIs" dxfId="5669" priority="1082" operator="lessThan">
      <formula>0</formula>
    </cfRule>
  </conditionalFormatting>
  <conditionalFormatting sqref="J364">
    <cfRule type="cellIs" dxfId="5668" priority="1148" operator="lessThan">
      <formula>0</formula>
    </cfRule>
  </conditionalFormatting>
  <conditionalFormatting sqref="Q366">
    <cfRule type="cellIs" dxfId="5667" priority="1146" operator="lessThan">
      <formula>0</formula>
    </cfRule>
  </conditionalFormatting>
  <conditionalFormatting sqref="P368:Q368 Q369:Q371">
    <cfRule type="cellIs" dxfId="5666" priority="1145" operator="lessThan">
      <formula>0</formula>
    </cfRule>
  </conditionalFormatting>
  <conditionalFormatting sqref="Q372">
    <cfRule type="cellIs" dxfId="5665" priority="1136" operator="lessThan">
      <formula>0</formula>
    </cfRule>
  </conditionalFormatting>
  <conditionalFormatting sqref="I370 K369:N370 C371:M372">
    <cfRule type="cellIs" dxfId="5664" priority="1143" operator="lessThan">
      <formula>0</formula>
    </cfRule>
  </conditionalFormatting>
  <conditionalFormatting sqref="I369">
    <cfRule type="cellIs" dxfId="5663" priority="1141" operator="lessThan">
      <formula>0</formula>
    </cfRule>
  </conditionalFormatting>
  <conditionalFormatting sqref="C369:J369">
    <cfRule type="cellIs" dxfId="5662" priority="1142" operator="lessThan">
      <formula>0</formula>
    </cfRule>
  </conditionalFormatting>
  <conditionalFormatting sqref="B368">
    <cfRule type="cellIs" dxfId="5661" priority="1140" operator="lessThan">
      <formula>0</formula>
    </cfRule>
  </conditionalFormatting>
  <conditionalFormatting sqref="Q373">
    <cfRule type="cellIs" dxfId="5660" priority="1139" operator="lessThan">
      <formula>0</formula>
    </cfRule>
  </conditionalFormatting>
  <conditionalFormatting sqref="P411:P413">
    <cfRule type="cellIs" dxfId="5659" priority="1075" operator="lessThan">
      <formula>0</formula>
    </cfRule>
  </conditionalFormatting>
  <conditionalFormatting sqref="C370:J370">
    <cfRule type="cellIs" dxfId="5658" priority="1138" operator="lessThan">
      <formula>0</formula>
    </cfRule>
  </conditionalFormatting>
  <conditionalFormatting sqref="Q372">
    <cfRule type="cellIs" dxfId="5657" priority="1137" operator="lessThan">
      <formula>0</formula>
    </cfRule>
  </conditionalFormatting>
  <conditionalFormatting sqref="P374:Q374 Q375:Q377">
    <cfRule type="cellIs" dxfId="5656" priority="1135" operator="lessThan">
      <formula>0</formula>
    </cfRule>
  </conditionalFormatting>
  <conditionalFormatting sqref="P374">
    <cfRule type="cellIs" dxfId="5655" priority="1134" operator="lessThan">
      <formula>0</formula>
    </cfRule>
  </conditionalFormatting>
  <conditionalFormatting sqref="P375:P377">
    <cfRule type="cellIs" dxfId="5654" priority="1133" operator="lessThan">
      <formula>0</formula>
    </cfRule>
  </conditionalFormatting>
  <conditionalFormatting sqref="I376 K375:N376 C377:M378">
    <cfRule type="cellIs" dxfId="5653" priority="1132" operator="lessThan">
      <formula>0</formula>
    </cfRule>
  </conditionalFormatting>
  <conditionalFormatting sqref="I375">
    <cfRule type="cellIs" dxfId="5652" priority="1130" operator="lessThan">
      <formula>0</formula>
    </cfRule>
  </conditionalFormatting>
  <conditionalFormatting sqref="C375:J375">
    <cfRule type="cellIs" dxfId="5651" priority="1131" operator="lessThan">
      <formula>0</formula>
    </cfRule>
  </conditionalFormatting>
  <conditionalFormatting sqref="B374">
    <cfRule type="cellIs" dxfId="5650" priority="1129" operator="lessThan">
      <formula>0</formula>
    </cfRule>
  </conditionalFormatting>
  <conditionalFormatting sqref="Q379">
    <cfRule type="cellIs" dxfId="5649" priority="1128" operator="lessThan">
      <formula>0</formula>
    </cfRule>
  </conditionalFormatting>
  <conditionalFormatting sqref="C376:J376">
    <cfRule type="cellIs" dxfId="5648" priority="1127" operator="lessThan">
      <formula>0</formula>
    </cfRule>
  </conditionalFormatting>
  <conditionalFormatting sqref="Q378">
    <cfRule type="cellIs" dxfId="5647" priority="1126" operator="lessThan">
      <formula>0</formula>
    </cfRule>
  </conditionalFormatting>
  <conditionalFormatting sqref="Q378">
    <cfRule type="cellIs" dxfId="5646" priority="1125" operator="lessThan">
      <formula>0</formula>
    </cfRule>
  </conditionalFormatting>
  <conditionalFormatting sqref="P380:Q380 Q381:Q383">
    <cfRule type="cellIs" dxfId="5645" priority="1124" operator="lessThan">
      <formula>0</formula>
    </cfRule>
  </conditionalFormatting>
  <conditionalFormatting sqref="P380">
    <cfRule type="cellIs" dxfId="5644" priority="1123" operator="lessThan">
      <formula>0</formula>
    </cfRule>
  </conditionalFormatting>
  <conditionalFormatting sqref="P381:P383">
    <cfRule type="cellIs" dxfId="5643" priority="1122" operator="lessThan">
      <formula>0</formula>
    </cfRule>
  </conditionalFormatting>
  <conditionalFormatting sqref="I382 K381:N382 C383:N383 C384:M384">
    <cfRule type="cellIs" dxfId="5642" priority="1121" operator="lessThan">
      <formula>0</formula>
    </cfRule>
  </conditionalFormatting>
  <conditionalFormatting sqref="I381">
    <cfRule type="cellIs" dxfId="5641" priority="1119" operator="lessThan">
      <formula>0</formula>
    </cfRule>
  </conditionalFormatting>
  <conditionalFormatting sqref="C381:J381">
    <cfRule type="cellIs" dxfId="5640" priority="1120" operator="lessThan">
      <formula>0</formula>
    </cfRule>
  </conditionalFormatting>
  <conditionalFormatting sqref="B380">
    <cfRule type="cellIs" dxfId="5639" priority="1118" operator="lessThan">
      <formula>0</formula>
    </cfRule>
  </conditionalFormatting>
  <conditionalFormatting sqref="Q385">
    <cfRule type="cellIs" dxfId="5638" priority="1117" operator="lessThan">
      <formula>0</formula>
    </cfRule>
  </conditionalFormatting>
  <conditionalFormatting sqref="C382:J382">
    <cfRule type="cellIs" dxfId="5637" priority="1116" operator="lessThan">
      <formula>0</formula>
    </cfRule>
  </conditionalFormatting>
  <conditionalFormatting sqref="Q384">
    <cfRule type="cellIs" dxfId="5636" priority="1115" operator="lessThan">
      <formula>0</formula>
    </cfRule>
  </conditionalFormatting>
  <conditionalFormatting sqref="Q384">
    <cfRule type="cellIs" dxfId="5635" priority="1114" operator="lessThan">
      <formula>0</formula>
    </cfRule>
  </conditionalFormatting>
  <conditionalFormatting sqref="P386:Q386 Q387:Q389">
    <cfRule type="cellIs" dxfId="5634" priority="1113" operator="lessThan">
      <formula>0</formula>
    </cfRule>
  </conditionalFormatting>
  <conditionalFormatting sqref="P386">
    <cfRule type="cellIs" dxfId="5633" priority="1112" operator="lessThan">
      <formula>0</formula>
    </cfRule>
  </conditionalFormatting>
  <conditionalFormatting sqref="P387:P389">
    <cfRule type="cellIs" dxfId="5632" priority="1111" operator="lessThan">
      <formula>0</formula>
    </cfRule>
  </conditionalFormatting>
  <conditionalFormatting sqref="B386">
    <cfRule type="cellIs" dxfId="5631" priority="1110" operator="lessThan">
      <formula>0</formula>
    </cfRule>
  </conditionalFormatting>
  <conditionalFormatting sqref="Q391">
    <cfRule type="cellIs" dxfId="5630" priority="1109" operator="lessThan">
      <formula>0</formula>
    </cfRule>
  </conditionalFormatting>
  <conditionalFormatting sqref="Q390">
    <cfRule type="cellIs" dxfId="5629" priority="1108" operator="lessThan">
      <formula>0</formula>
    </cfRule>
  </conditionalFormatting>
  <conditionalFormatting sqref="Q390">
    <cfRule type="cellIs" dxfId="5628" priority="1107" operator="lessThan">
      <formula>0</formula>
    </cfRule>
  </conditionalFormatting>
  <conditionalFormatting sqref="P392:Q392 Q393:Q395">
    <cfRule type="cellIs" dxfId="5627" priority="1106" operator="lessThan">
      <formula>0</formula>
    </cfRule>
  </conditionalFormatting>
  <conditionalFormatting sqref="P392">
    <cfRule type="cellIs" dxfId="5626" priority="1105" operator="lessThan">
      <formula>0</formula>
    </cfRule>
  </conditionalFormatting>
  <conditionalFormatting sqref="H397">
    <cfRule type="cellIs" dxfId="5625" priority="1064" operator="lessThan">
      <formula>0</formula>
    </cfRule>
  </conditionalFormatting>
  <conditionalFormatting sqref="B392">
    <cfRule type="cellIs" dxfId="5624" priority="1103" operator="lessThan">
      <formula>0</formula>
    </cfRule>
  </conditionalFormatting>
  <conditionalFormatting sqref="H378">
    <cfRule type="cellIs" dxfId="5623" priority="1060" operator="lessThan">
      <formula>0</formula>
    </cfRule>
  </conditionalFormatting>
  <conditionalFormatting sqref="Q396">
    <cfRule type="cellIs" dxfId="5622" priority="1101" operator="lessThan">
      <formula>0</formula>
    </cfRule>
  </conditionalFormatting>
  <conditionalFormatting sqref="H361">
    <cfRule type="cellIs" dxfId="5621" priority="1057" operator="lessThan">
      <formula>0</formula>
    </cfRule>
  </conditionalFormatting>
  <conditionalFormatting sqref="P398">
    <cfRule type="cellIs" dxfId="5620" priority="1097" operator="lessThan">
      <formula>0</formula>
    </cfRule>
  </conditionalFormatting>
  <conditionalFormatting sqref="Q438">
    <cfRule type="cellIs" dxfId="5619" priority="1050" operator="lessThan">
      <formula>0</formula>
    </cfRule>
  </conditionalFormatting>
  <conditionalFormatting sqref="H372">
    <cfRule type="cellIs" dxfId="5618" priority="1056" operator="lessThan">
      <formula>0</formula>
    </cfRule>
  </conditionalFormatting>
  <conditionalFormatting sqref="Q402">
    <cfRule type="cellIs" dxfId="5617" priority="1095" operator="lessThan">
      <formula>0</formula>
    </cfRule>
  </conditionalFormatting>
  <conditionalFormatting sqref="P440:Q440 Q441:Q443">
    <cfRule type="cellIs" dxfId="5616" priority="1048" operator="lessThan">
      <formula>0</formula>
    </cfRule>
  </conditionalFormatting>
  <conditionalFormatting sqref="C391:M391">
    <cfRule type="cellIs" dxfId="5615" priority="1093" operator="lessThan">
      <formula>0</formula>
    </cfRule>
  </conditionalFormatting>
  <conditionalFormatting sqref="C385:M385">
    <cfRule type="cellIs" dxfId="5614" priority="1092" operator="lessThan">
      <formula>0</formula>
    </cfRule>
  </conditionalFormatting>
  <conditionalFormatting sqref="C379:M379">
    <cfRule type="cellIs" dxfId="5613" priority="1091" operator="lessThan">
      <formula>0</formula>
    </cfRule>
  </conditionalFormatting>
  <conditionalFormatting sqref="C373:M373">
    <cfRule type="cellIs" dxfId="5612" priority="1090" operator="lessThan">
      <formula>0</formula>
    </cfRule>
  </conditionalFormatting>
  <conditionalFormatting sqref="J367:M367">
    <cfRule type="cellIs" dxfId="5611" priority="1089" operator="lessThan">
      <formula>0</formula>
    </cfRule>
  </conditionalFormatting>
  <conditionalFormatting sqref="C361:M361">
    <cfRule type="cellIs" dxfId="5610" priority="1088" operator="lessThan">
      <formula>0</formula>
    </cfRule>
  </conditionalFormatting>
  <conditionalFormatting sqref="J355:N355">
    <cfRule type="cellIs" dxfId="5609" priority="1087" operator="lessThan">
      <formula>0</formula>
    </cfRule>
  </conditionalFormatting>
  <conditionalFormatting sqref="B398">
    <cfRule type="cellIs" dxfId="5608" priority="1086" operator="lessThan">
      <formula>0</formula>
    </cfRule>
  </conditionalFormatting>
  <conditionalFormatting sqref="B403">
    <cfRule type="cellIs" dxfId="5607" priority="1085" operator="lessThan">
      <formula>0</formula>
    </cfRule>
  </conditionalFormatting>
  <conditionalFormatting sqref="Q408">
    <cfRule type="cellIs" dxfId="5606" priority="1079" operator="lessThan">
      <formula>0</formula>
    </cfRule>
  </conditionalFormatting>
  <conditionalFormatting sqref="Q409">
    <cfRule type="cellIs" dxfId="5605" priority="1081" operator="lessThan">
      <formula>0</formula>
    </cfRule>
  </conditionalFormatting>
  <conditionalFormatting sqref="P404:Q404 Q405:Q407">
    <cfRule type="cellIs" dxfId="5604" priority="1084" operator="lessThan">
      <formula>0</formula>
    </cfRule>
  </conditionalFormatting>
  <conditionalFormatting sqref="P404">
    <cfRule type="cellIs" dxfId="5603" priority="1083" operator="lessThan">
      <formula>0</formula>
    </cfRule>
  </conditionalFormatting>
  <conditionalFormatting sqref="Q408">
    <cfRule type="cellIs" dxfId="5602" priority="1080" operator="lessThan">
      <formula>0</formula>
    </cfRule>
  </conditionalFormatting>
  <conditionalFormatting sqref="B404">
    <cfRule type="cellIs" dxfId="5601" priority="1078" operator="lessThan">
      <formula>0</formula>
    </cfRule>
  </conditionalFormatting>
  <conditionalFormatting sqref="Q414">
    <cfRule type="cellIs" dxfId="5600" priority="1072" operator="lessThan">
      <formula>0</formula>
    </cfRule>
  </conditionalFormatting>
  <conditionalFormatting sqref="Q415">
    <cfRule type="cellIs" dxfId="5599" priority="1074" operator="lessThan">
      <formula>0</formula>
    </cfRule>
  </conditionalFormatting>
  <conditionalFormatting sqref="P410:Q410 Q411:Q413">
    <cfRule type="cellIs" dxfId="5598" priority="1077" operator="lessThan">
      <formula>0</formula>
    </cfRule>
  </conditionalFormatting>
  <conditionalFormatting sqref="P410">
    <cfRule type="cellIs" dxfId="5597" priority="1076" operator="lessThan">
      <formula>0</formula>
    </cfRule>
  </conditionalFormatting>
  <conditionalFormatting sqref="Q414">
    <cfRule type="cellIs" dxfId="5596" priority="1073" operator="lessThan">
      <formula>0</formula>
    </cfRule>
  </conditionalFormatting>
  <conditionalFormatting sqref="B410">
    <cfRule type="cellIs" dxfId="5595" priority="1071" operator="lessThan">
      <formula>0</formula>
    </cfRule>
  </conditionalFormatting>
  <conditionalFormatting sqref="Q432">
    <cfRule type="cellIs" dxfId="5594" priority="1065" operator="lessThan">
      <formula>0</formula>
    </cfRule>
  </conditionalFormatting>
  <conditionalFormatting sqref="P429:P431">
    <cfRule type="cellIs" dxfId="5593" priority="1068" operator="lessThan">
      <formula>0</formula>
    </cfRule>
  </conditionalFormatting>
  <conditionalFormatting sqref="Q433">
    <cfRule type="cellIs" dxfId="5592" priority="1067" operator="lessThan">
      <formula>0</formula>
    </cfRule>
  </conditionalFormatting>
  <conditionalFormatting sqref="P428:Q428 Q429:Q431">
    <cfRule type="cellIs" dxfId="5591" priority="1070" operator="lessThan">
      <formula>0</formula>
    </cfRule>
  </conditionalFormatting>
  <conditionalFormatting sqref="P428">
    <cfRule type="cellIs" dxfId="5590" priority="1069" operator="lessThan">
      <formula>0</formula>
    </cfRule>
  </conditionalFormatting>
  <conditionalFormatting sqref="Q432">
    <cfRule type="cellIs" dxfId="5589" priority="1066" operator="lessThan">
      <formula>0</formula>
    </cfRule>
  </conditionalFormatting>
  <conditionalFormatting sqref="H391">
    <cfRule type="cellIs" dxfId="5588" priority="1063" operator="lessThan">
      <formula>0</formula>
    </cfRule>
  </conditionalFormatting>
  <conditionalFormatting sqref="P435:P437">
    <cfRule type="cellIs" dxfId="5587" priority="1052" operator="lessThan">
      <formula>0</formula>
    </cfRule>
  </conditionalFormatting>
  <conditionalFormatting sqref="Q444">
    <cfRule type="cellIs" dxfId="5586" priority="1044" operator="lessThan">
      <formula>0</formula>
    </cfRule>
  </conditionalFormatting>
  <conditionalFormatting sqref="H384">
    <cfRule type="cellIs" dxfId="5585" priority="1062" operator="lessThan">
      <formula>0</formula>
    </cfRule>
  </conditionalFormatting>
  <conditionalFormatting sqref="H379">
    <cfRule type="cellIs" dxfId="5584" priority="1059" operator="lessThan">
      <formula>0</formula>
    </cfRule>
  </conditionalFormatting>
  <conditionalFormatting sqref="Q438">
    <cfRule type="cellIs" dxfId="5583" priority="1051" operator="lessThan">
      <formula>0</formula>
    </cfRule>
  </conditionalFormatting>
  <conditionalFormatting sqref="H373">
    <cfRule type="cellIs" dxfId="5582" priority="1055" operator="lessThan">
      <formula>0</formula>
    </cfRule>
  </conditionalFormatting>
  <conditionalFormatting sqref="P441:P443">
    <cfRule type="cellIs" dxfId="5581" priority="1046" operator="lessThan">
      <formula>0</formula>
    </cfRule>
  </conditionalFormatting>
  <conditionalFormatting sqref="P434:Q434 Q435:Q437">
    <cfRule type="cellIs" dxfId="5580" priority="1054" operator="lessThan">
      <formula>0</formula>
    </cfRule>
  </conditionalFormatting>
  <conditionalFormatting sqref="P434">
    <cfRule type="cellIs" dxfId="5579" priority="1053" operator="lessThan">
      <formula>0</formula>
    </cfRule>
  </conditionalFormatting>
  <conditionalFormatting sqref="B434">
    <cfRule type="cellIs" dxfId="5578" priority="1049" operator="lessThan">
      <formula>0</formula>
    </cfRule>
  </conditionalFormatting>
  <conditionalFormatting sqref="Q445:Q446">
    <cfRule type="cellIs" dxfId="5577" priority="1040" operator="lessThan">
      <formula>0</formula>
    </cfRule>
  </conditionalFormatting>
  <conditionalFormatting sqref="Q444">
    <cfRule type="cellIs" dxfId="5576" priority="1043" operator="lessThan">
      <formula>0</formula>
    </cfRule>
  </conditionalFormatting>
  <conditionalFormatting sqref="B446">
    <cfRule type="cellIs" dxfId="5575" priority="1039" operator="lessThan">
      <formula>0</formula>
    </cfRule>
  </conditionalFormatting>
  <conditionalFormatting sqref="B440">
    <cfRule type="cellIs" dxfId="5574" priority="1042" operator="lessThan">
      <formula>0</formula>
    </cfRule>
  </conditionalFormatting>
  <conditionalFormatting sqref="P446">
    <cfRule type="cellIs" dxfId="5573" priority="1045" operator="lessThan">
      <formula>0</formula>
    </cfRule>
  </conditionalFormatting>
  <conditionalFormatting sqref="B447">
    <cfRule type="cellIs" dxfId="5572" priority="1038" operator="lessThan">
      <formula>0</formula>
    </cfRule>
  </conditionalFormatting>
  <conditionalFormatting sqref="Q439">
    <cfRule type="cellIs" dxfId="5571" priority="1041" operator="lessThan">
      <formula>0</formula>
    </cfRule>
  </conditionalFormatting>
  <conditionalFormatting sqref="Q448:Q450">
    <cfRule type="cellIs" dxfId="5570" priority="1037" operator="lessThan">
      <formula>0</formula>
    </cfRule>
  </conditionalFormatting>
  <conditionalFormatting sqref="P448:P450">
    <cfRule type="cellIs" dxfId="5569" priority="1036" operator="lessThan">
      <formula>0</formula>
    </cfRule>
  </conditionalFormatting>
  <conditionalFormatting sqref="Q603">
    <cfRule type="cellIs" dxfId="5568" priority="1011" operator="lessThan">
      <formula>0</formula>
    </cfRule>
  </conditionalFormatting>
  <conditionalFormatting sqref="B625">
    <cfRule type="cellIs" dxfId="5567" priority="975" operator="lessThan">
      <formula>0</formula>
    </cfRule>
  </conditionalFormatting>
  <conditionalFormatting sqref="P454:P456">
    <cfRule type="cellIs" dxfId="5566" priority="1032" operator="lessThan">
      <formula>0</formula>
    </cfRule>
  </conditionalFormatting>
  <conditionalFormatting sqref="Q457">
    <cfRule type="cellIs" dxfId="5565" priority="1031" operator="lessThan">
      <formula>0</formula>
    </cfRule>
  </conditionalFormatting>
  <conditionalFormatting sqref="Q597">
    <cfRule type="cellIs" dxfId="5564" priority="1020" operator="lessThan">
      <formula>0</formula>
    </cfRule>
  </conditionalFormatting>
  <conditionalFormatting sqref="Q451">
    <cfRule type="cellIs" dxfId="5563" priority="1035" operator="lessThan">
      <formula>0</formula>
    </cfRule>
  </conditionalFormatting>
  <conditionalFormatting sqref="Q451">
    <cfRule type="cellIs" dxfId="5562" priority="1034" operator="lessThan">
      <formula>0</formula>
    </cfRule>
  </conditionalFormatting>
  <conditionalFormatting sqref="Q457">
    <cfRule type="cellIs" dxfId="5561" priority="1030" operator="lessThan">
      <formula>0</formula>
    </cfRule>
  </conditionalFormatting>
  <conditionalFormatting sqref="J593:N595 J596:M596">
    <cfRule type="cellIs" dxfId="5560" priority="1024" operator="lessThan">
      <formula>0</formula>
    </cfRule>
  </conditionalFormatting>
  <conditionalFormatting sqref="B453">
    <cfRule type="cellIs" dxfId="5559" priority="1028" operator="lessThan">
      <formula>0</formula>
    </cfRule>
  </conditionalFormatting>
  <conditionalFormatting sqref="P599:P602">
    <cfRule type="cellIs" dxfId="5558" priority="1017" operator="lessThan">
      <formula>0</formula>
    </cfRule>
  </conditionalFormatting>
  <conditionalFormatting sqref="Q454:Q456">
    <cfRule type="cellIs" dxfId="5557" priority="1033" operator="lessThan">
      <formula>0</formula>
    </cfRule>
  </conditionalFormatting>
  <conditionalFormatting sqref="Q593:Q595">
    <cfRule type="cellIs" dxfId="5556" priority="1027" operator="lessThan">
      <formula>0</formula>
    </cfRule>
  </conditionalFormatting>
  <conditionalFormatting sqref="Q596">
    <cfRule type="cellIs" dxfId="5555" priority="1022" operator="lessThan">
      <formula>0</formula>
    </cfRule>
  </conditionalFormatting>
  <conditionalFormatting sqref="Q452">
    <cfRule type="cellIs" dxfId="5554" priority="1029" operator="lessThan">
      <formula>0</formula>
    </cfRule>
  </conditionalFormatting>
  <conditionalFormatting sqref="B592">
    <cfRule type="cellIs" dxfId="5553" priority="1019" operator="lessThan">
      <formula>0</formula>
    </cfRule>
  </conditionalFormatting>
  <conditionalFormatting sqref="P593:P595">
    <cfRule type="cellIs" dxfId="5552" priority="1026" operator="lessThan">
      <formula>0</formula>
    </cfRule>
  </conditionalFormatting>
  <conditionalFormatting sqref="J594">
    <cfRule type="cellIs" dxfId="5551" priority="1023" operator="lessThan">
      <formula>0</formula>
    </cfRule>
  </conditionalFormatting>
  <conditionalFormatting sqref="Q602">
    <cfRule type="cellIs" dxfId="5550" priority="1012" operator="lessThan">
      <formula>0</formula>
    </cfRule>
  </conditionalFormatting>
  <conditionalFormatting sqref="J595:N595 K593:N594 J596:M596">
    <cfRule type="cellIs" dxfId="5549" priority="1025" operator="lessThan">
      <formula>0</formula>
    </cfRule>
  </conditionalFormatting>
  <conditionalFormatting sqref="Q596">
    <cfRule type="cellIs" dxfId="5548" priority="1021" operator="lessThan">
      <formula>0</formula>
    </cfRule>
  </conditionalFormatting>
  <conditionalFormatting sqref="J599:N599 J601:N602 J600:M600">
    <cfRule type="cellIs" dxfId="5547" priority="1015" operator="lessThan">
      <formula>0</formula>
    </cfRule>
  </conditionalFormatting>
  <conditionalFormatting sqref="P616:P619">
    <cfRule type="cellIs" dxfId="5546" priority="1009" operator="lessThan">
      <formula>0</formula>
    </cfRule>
  </conditionalFormatting>
  <conditionalFormatting sqref="Q602">
    <cfRule type="cellIs" dxfId="5545" priority="1013" operator="lessThan">
      <formula>0</formula>
    </cfRule>
  </conditionalFormatting>
  <conditionalFormatting sqref="J600">
    <cfRule type="cellIs" dxfId="5544" priority="1014" operator="lessThan">
      <formula>0</formula>
    </cfRule>
  </conditionalFormatting>
  <conditionalFormatting sqref="J601:N602 K599:N599 K600:M600">
    <cfRule type="cellIs" dxfId="5543" priority="1016" operator="lessThan">
      <formula>0</formula>
    </cfRule>
  </conditionalFormatting>
  <conditionalFormatting sqref="Q599:Q601">
    <cfRule type="cellIs" dxfId="5542" priority="1018" operator="lessThan">
      <formula>0</formula>
    </cfRule>
  </conditionalFormatting>
  <conditionalFormatting sqref="Q629">
    <cfRule type="cellIs" dxfId="5541" priority="979" operator="lessThan">
      <formula>0</formula>
    </cfRule>
  </conditionalFormatting>
  <conditionalFormatting sqref="I626">
    <cfRule type="cellIs" dxfId="5540" priority="982" operator="lessThan">
      <formula>0</formula>
    </cfRule>
  </conditionalFormatting>
  <conditionalFormatting sqref="C616:N619">
    <cfRule type="cellIs" dxfId="5539" priority="1007" operator="lessThan">
      <formula>0</formula>
    </cfRule>
  </conditionalFormatting>
  <conditionalFormatting sqref="Q619">
    <cfRule type="cellIs" dxfId="5538" priority="1003" operator="lessThan">
      <formula>0</formula>
    </cfRule>
  </conditionalFormatting>
  <conditionalFormatting sqref="I616">
    <cfRule type="cellIs" dxfId="5537" priority="1006" operator="lessThan">
      <formula>0</formula>
    </cfRule>
  </conditionalFormatting>
  <conditionalFormatting sqref="H621:H624">
    <cfRule type="cellIs" dxfId="5536" priority="989" operator="lessThan">
      <formula>0</formula>
    </cfRule>
  </conditionalFormatting>
  <conditionalFormatting sqref="Q619">
    <cfRule type="cellIs" dxfId="5535" priority="1004" operator="lessThan">
      <formula>0</formula>
    </cfRule>
  </conditionalFormatting>
  <conditionalFormatting sqref="H616">
    <cfRule type="cellIs" dxfId="5534" priority="1000" operator="lessThan">
      <formula>0</formula>
    </cfRule>
  </conditionalFormatting>
  <conditionalFormatting sqref="H616:H619">
    <cfRule type="cellIs" dxfId="5533" priority="1001" operator="lessThan">
      <formula>0</formula>
    </cfRule>
  </conditionalFormatting>
  <conditionalFormatting sqref="C617:J617">
    <cfRule type="cellIs" dxfId="5532" priority="1005" operator="lessThan">
      <formula>0</formula>
    </cfRule>
  </conditionalFormatting>
  <conditionalFormatting sqref="H617:H619">
    <cfRule type="cellIs" dxfId="5531" priority="1002" operator="lessThan">
      <formula>0</formula>
    </cfRule>
  </conditionalFormatting>
  <conditionalFormatting sqref="I617 K616:N617 C618:N619">
    <cfRule type="cellIs" dxfId="5530" priority="1008" operator="lessThan">
      <formula>0</formula>
    </cfRule>
  </conditionalFormatting>
  <conditionalFormatting sqref="Q616:Q618">
    <cfRule type="cellIs" dxfId="5529" priority="1010" operator="lessThan">
      <formula>0</formula>
    </cfRule>
  </conditionalFormatting>
  <conditionalFormatting sqref="B615">
    <cfRule type="cellIs" dxfId="5528" priority="999" operator="lessThan">
      <formula>0</formula>
    </cfRule>
  </conditionalFormatting>
  <conditionalFormatting sqref="Q624">
    <cfRule type="cellIs" dxfId="5527" priority="991" operator="lessThan">
      <formula>0</formula>
    </cfRule>
  </conditionalFormatting>
  <conditionalFormatting sqref="I621">
    <cfRule type="cellIs" dxfId="5526" priority="994" operator="lessThan">
      <formula>0</formula>
    </cfRule>
  </conditionalFormatting>
  <conditionalFormatting sqref="C621:N624">
    <cfRule type="cellIs" dxfId="5525" priority="995" operator="lessThan">
      <formula>0</formula>
    </cfRule>
  </conditionalFormatting>
  <conditionalFormatting sqref="Q624">
    <cfRule type="cellIs" dxfId="5524" priority="992" operator="lessThan">
      <formula>0</formula>
    </cfRule>
  </conditionalFormatting>
  <conditionalFormatting sqref="H621">
    <cfRule type="cellIs" dxfId="5523" priority="988" operator="lessThan">
      <formula>0</formula>
    </cfRule>
  </conditionalFormatting>
  <conditionalFormatting sqref="P621:P624">
    <cfRule type="cellIs" dxfId="5522" priority="997" operator="lessThan">
      <formula>0</formula>
    </cfRule>
  </conditionalFormatting>
  <conditionalFormatting sqref="C622:J622">
    <cfRule type="cellIs" dxfId="5521" priority="993" operator="lessThan">
      <formula>0</formula>
    </cfRule>
  </conditionalFormatting>
  <conditionalFormatting sqref="H622:H624">
    <cfRule type="cellIs" dxfId="5520" priority="990" operator="lessThan">
      <formula>0</formula>
    </cfRule>
  </conditionalFormatting>
  <conditionalFormatting sqref="I622 K621:N622 C623:N624">
    <cfRule type="cellIs" dxfId="5519" priority="996" operator="lessThan">
      <formula>0</formula>
    </cfRule>
  </conditionalFormatting>
  <conditionalFormatting sqref="Q621:Q623">
    <cfRule type="cellIs" dxfId="5518" priority="998" operator="lessThan">
      <formula>0</formula>
    </cfRule>
  </conditionalFormatting>
  <conditionalFormatting sqref="B620">
    <cfRule type="cellIs" dxfId="5517" priority="987" operator="lessThan">
      <formula>0</formula>
    </cfRule>
  </conditionalFormatting>
  <conditionalFormatting sqref="C626:N629">
    <cfRule type="cellIs" dxfId="5516" priority="983" operator="lessThan">
      <formula>0</formula>
    </cfRule>
  </conditionalFormatting>
  <conditionalFormatting sqref="Q629">
    <cfRule type="cellIs" dxfId="5515" priority="980" operator="lessThan">
      <formula>0</formula>
    </cfRule>
  </conditionalFormatting>
  <conditionalFormatting sqref="H626">
    <cfRule type="cellIs" dxfId="5514" priority="976" operator="lessThan">
      <formula>0</formula>
    </cfRule>
  </conditionalFormatting>
  <conditionalFormatting sqref="H626:H629">
    <cfRule type="cellIs" dxfId="5513" priority="977" operator="lessThan">
      <formula>0</formula>
    </cfRule>
  </conditionalFormatting>
  <conditionalFormatting sqref="P626:P629">
    <cfRule type="cellIs" dxfId="5512" priority="985" operator="lessThan">
      <formula>0</formula>
    </cfRule>
  </conditionalFormatting>
  <conditionalFormatting sqref="C627:J627">
    <cfRule type="cellIs" dxfId="5511" priority="981" operator="lessThan">
      <formula>0</formula>
    </cfRule>
  </conditionalFormatting>
  <conditionalFormatting sqref="H627:H629">
    <cfRule type="cellIs" dxfId="5510" priority="978" operator="lessThan">
      <formula>0</formula>
    </cfRule>
  </conditionalFormatting>
  <conditionalFormatting sqref="I627 K626:N627 C628:N629">
    <cfRule type="cellIs" dxfId="5509" priority="984" operator="lessThan">
      <formula>0</formula>
    </cfRule>
  </conditionalFormatting>
  <conditionalFormatting sqref="Q626:Q628">
    <cfRule type="cellIs" dxfId="5508" priority="986" operator="lessThan">
      <formula>0</formula>
    </cfRule>
  </conditionalFormatting>
  <conditionalFormatting sqref="C351:I351">
    <cfRule type="cellIs" dxfId="5507" priority="972" operator="lessThan">
      <formula>0</formula>
    </cfRule>
  </conditionalFormatting>
  <conditionalFormatting sqref="C353:I354">
    <cfRule type="cellIs" dxfId="5506" priority="973" operator="lessThan">
      <formula>0</formula>
    </cfRule>
  </conditionalFormatting>
  <conditionalFormatting sqref="P506:Q506">
    <cfRule type="cellIs" dxfId="5505" priority="956" operator="lessThan">
      <formula>0</formula>
    </cfRule>
  </conditionalFormatting>
  <conditionalFormatting sqref="P499:P502">
    <cfRule type="cellIs" dxfId="5504" priority="957" operator="lessThan">
      <formula>0</formula>
    </cfRule>
  </conditionalFormatting>
  <conditionalFormatting sqref="Q611:Q613">
    <cfRule type="cellIs" dxfId="5503" priority="919" operator="lessThan">
      <formula>0</formula>
    </cfRule>
  </conditionalFormatting>
  <conditionalFormatting sqref="B498">
    <cfRule type="cellIs" dxfId="5502" priority="974" operator="lessThan">
      <formula>0</formula>
    </cfRule>
  </conditionalFormatting>
  <conditionalFormatting sqref="N427">
    <cfRule type="cellIs" dxfId="5501" priority="693" operator="lessThan">
      <formula>0</formula>
    </cfRule>
  </conditionalFormatting>
  <conditionalFormatting sqref="C352:I352">
    <cfRule type="cellIs" dxfId="5500" priority="971" operator="lessThan">
      <formula>0</formula>
    </cfRule>
  </conditionalFormatting>
  <conditionalFormatting sqref="C355:I355">
    <cfRule type="cellIs" dxfId="5499" priority="970" operator="lessThan">
      <formula>0</formula>
    </cfRule>
  </conditionalFormatting>
  <conditionalFormatting sqref="C365:I366">
    <cfRule type="cellIs" dxfId="5498" priority="969" operator="lessThan">
      <formula>0</formula>
    </cfRule>
  </conditionalFormatting>
  <conditionalFormatting sqref="C363:I363">
    <cfRule type="cellIs" dxfId="5497" priority="968" operator="lessThan">
      <formula>0</formula>
    </cfRule>
  </conditionalFormatting>
  <conditionalFormatting sqref="C364:I364">
    <cfRule type="cellIs" dxfId="5496" priority="967" operator="lessThan">
      <formula>0</formula>
    </cfRule>
  </conditionalFormatting>
  <conditionalFormatting sqref="C367:I367">
    <cfRule type="cellIs" dxfId="5495" priority="966" operator="lessThan">
      <formula>0</formula>
    </cfRule>
  </conditionalFormatting>
  <conditionalFormatting sqref="C593:I596">
    <cfRule type="cellIs" dxfId="5494" priority="964" operator="lessThan">
      <formula>0</formula>
    </cfRule>
  </conditionalFormatting>
  <conditionalFormatting sqref="C594:I594">
    <cfRule type="cellIs" dxfId="5493" priority="963" operator="lessThan">
      <formula>0</formula>
    </cfRule>
  </conditionalFormatting>
  <conditionalFormatting sqref="C595:I596">
    <cfRule type="cellIs" dxfId="5492" priority="965" operator="lessThan">
      <formula>0</formula>
    </cfRule>
  </conditionalFormatting>
  <conditionalFormatting sqref="Q551">
    <cfRule type="cellIs" dxfId="5491" priority="945" operator="lessThan">
      <formula>0</formula>
    </cfRule>
  </conditionalFormatting>
  <conditionalFormatting sqref="Q551">
    <cfRule type="cellIs" dxfId="5490" priority="946" operator="lessThan">
      <formula>0</formula>
    </cfRule>
  </conditionalFormatting>
  <conditionalFormatting sqref="C599:I602">
    <cfRule type="cellIs" dxfId="5489" priority="961" operator="lessThan">
      <formula>0</formula>
    </cfRule>
  </conditionalFormatting>
  <conditionalFormatting sqref="C600:I600">
    <cfRule type="cellIs" dxfId="5488" priority="960" operator="lessThan">
      <formula>0</formula>
    </cfRule>
  </conditionalFormatting>
  <conditionalFormatting sqref="C601:I602">
    <cfRule type="cellIs" dxfId="5487" priority="962" operator="lessThan">
      <formula>0</formula>
    </cfRule>
  </conditionalFormatting>
  <conditionalFormatting sqref="C461:C464">
    <cfRule type="cellIs" dxfId="5486" priority="959" operator="lessThan">
      <formula>0</formula>
    </cfRule>
  </conditionalFormatting>
  <conditionalFormatting sqref="P468:P471">
    <cfRule type="cellIs" dxfId="5485" priority="958" operator="lessThan">
      <formula>0</formula>
    </cfRule>
  </conditionalFormatting>
  <conditionalFormatting sqref="Q507:Q510">
    <cfRule type="cellIs" dxfId="5484" priority="955" operator="lessThan">
      <formula>0</formula>
    </cfRule>
  </conditionalFormatting>
  <conditionalFormatting sqref="Q511:Q512">
    <cfRule type="cellIs" dxfId="5483" priority="954" operator="lessThan">
      <formula>0</formula>
    </cfRule>
  </conditionalFormatting>
  <conditionalFormatting sqref="Q512">
    <cfRule type="cellIs" dxfId="5482" priority="953" operator="lessThan">
      <formula>0</formula>
    </cfRule>
  </conditionalFormatting>
  <conditionalFormatting sqref="Q511">
    <cfRule type="cellIs" dxfId="5481" priority="952" operator="lessThan">
      <formula>0</formula>
    </cfRule>
  </conditionalFormatting>
  <conditionalFormatting sqref="P507:P510">
    <cfRule type="cellIs" dxfId="5480" priority="951" operator="lessThan">
      <formula>0</formula>
    </cfRule>
  </conditionalFormatting>
  <conditionalFormatting sqref="B506">
    <cfRule type="cellIs" dxfId="5479" priority="950" operator="lessThan">
      <formula>0</formula>
    </cfRule>
  </conditionalFormatting>
  <conditionalFormatting sqref="C611:N614">
    <cfRule type="cellIs" dxfId="5478" priority="916" operator="lessThan">
      <formula>0</formula>
    </cfRule>
  </conditionalFormatting>
  <conditionalFormatting sqref="Q614">
    <cfRule type="cellIs" dxfId="5477" priority="913" operator="lessThan">
      <formula>0</formula>
    </cfRule>
  </conditionalFormatting>
  <conditionalFormatting sqref="P547:P550">
    <cfRule type="cellIs" dxfId="5476" priority="944" operator="lessThan">
      <formula>0</formula>
    </cfRule>
  </conditionalFormatting>
  <conditionalFormatting sqref="H611:H614">
    <cfRule type="cellIs" dxfId="5475" priority="910" operator="lessThan">
      <formula>0</formula>
    </cfRule>
  </conditionalFormatting>
  <conditionalFormatting sqref="Q504">
    <cfRule type="cellIs" dxfId="5474" priority="949" operator="lessThan">
      <formula>0</formula>
    </cfRule>
  </conditionalFormatting>
  <conditionalFormatting sqref="Q547:Q550 Q552 Q554:Q560">
    <cfRule type="cellIs" dxfId="5473" priority="948" operator="lessThan">
      <formula>0</formula>
    </cfRule>
  </conditionalFormatting>
  <conditionalFormatting sqref="P546">
    <cfRule type="cellIs" dxfId="5472" priority="947" operator="lessThan">
      <formula>0</formula>
    </cfRule>
  </conditionalFormatting>
  <conditionalFormatting sqref="P554:P558">
    <cfRule type="cellIs" dxfId="5471" priority="943" operator="lessThan">
      <formula>0</formula>
    </cfRule>
  </conditionalFormatting>
  <conditionalFormatting sqref="Q570:Q573 Q575">
    <cfRule type="cellIs" dxfId="5470" priority="941" operator="lessThan">
      <formula>0</formula>
    </cfRule>
  </conditionalFormatting>
  <conditionalFormatting sqref="B546">
    <cfRule type="cellIs" dxfId="5469" priority="942" operator="lessThan">
      <formula>0</formula>
    </cfRule>
  </conditionalFormatting>
  <conditionalFormatting sqref="P569">
    <cfRule type="cellIs" dxfId="5468" priority="940" operator="lessThan">
      <formula>0</formula>
    </cfRule>
  </conditionalFormatting>
  <conditionalFormatting sqref="Q574">
    <cfRule type="cellIs" dxfId="5467" priority="939" operator="lessThan">
      <formula>0</formula>
    </cfRule>
  </conditionalFormatting>
  <conditionalFormatting sqref="Q574">
    <cfRule type="cellIs" dxfId="5466" priority="938" operator="lessThan">
      <formula>0</formula>
    </cfRule>
  </conditionalFormatting>
  <conditionalFormatting sqref="P570:P573">
    <cfRule type="cellIs" dxfId="5465" priority="937" operator="lessThan">
      <formula>0</formula>
    </cfRule>
  </conditionalFormatting>
  <conditionalFormatting sqref="Q582 Q577:Q580">
    <cfRule type="cellIs" dxfId="5464" priority="935" operator="lessThan">
      <formula>0</formula>
    </cfRule>
  </conditionalFormatting>
  <conditionalFormatting sqref="Q581">
    <cfRule type="cellIs" dxfId="5463" priority="933" operator="lessThan">
      <formula>0</formula>
    </cfRule>
  </conditionalFormatting>
  <conditionalFormatting sqref="B569">
    <cfRule type="cellIs" dxfId="5462" priority="936" operator="lessThan">
      <formula>0</formula>
    </cfRule>
  </conditionalFormatting>
  <conditionalFormatting sqref="P576">
    <cfRule type="cellIs" dxfId="5461" priority="934" operator="lessThan">
      <formula>0</formula>
    </cfRule>
  </conditionalFormatting>
  <conditionalFormatting sqref="P577:P580">
    <cfRule type="cellIs" dxfId="5460" priority="931" operator="lessThan">
      <formula>0</formula>
    </cfRule>
  </conditionalFormatting>
  <conditionalFormatting sqref="Q581">
    <cfRule type="cellIs" dxfId="5459" priority="932" operator="lessThan">
      <formula>0</formula>
    </cfRule>
  </conditionalFormatting>
  <conditionalFormatting sqref="P605:P607 P609">
    <cfRule type="cellIs" dxfId="5458" priority="929" operator="lessThan">
      <formula>0</formula>
    </cfRule>
  </conditionalFormatting>
  <conditionalFormatting sqref="Q605:Q607">
    <cfRule type="cellIs" dxfId="5457" priority="930" operator="lessThan">
      <formula>0</formula>
    </cfRule>
  </conditionalFormatting>
  <conditionalFormatting sqref="C607:I607">
    <cfRule type="cellIs" dxfId="5456" priority="922" operator="lessThan">
      <formula>0</formula>
    </cfRule>
  </conditionalFormatting>
  <conditionalFormatting sqref="C605:I607">
    <cfRule type="cellIs" dxfId="5455" priority="921" operator="lessThan">
      <formula>0</formula>
    </cfRule>
  </conditionalFormatting>
  <conditionalFormatting sqref="B604">
    <cfRule type="cellIs" dxfId="5454" priority="923" operator="lessThan">
      <formula>0</formula>
    </cfRule>
  </conditionalFormatting>
  <conditionalFormatting sqref="J605:N607">
    <cfRule type="cellIs" dxfId="5453" priority="927" operator="lessThan">
      <formula>0</formula>
    </cfRule>
  </conditionalFormatting>
  <conditionalFormatting sqref="P611:P614">
    <cfRule type="cellIs" dxfId="5452" priority="918" operator="lessThan">
      <formula>0</formula>
    </cfRule>
  </conditionalFormatting>
  <conditionalFormatting sqref="Q608:Q609">
    <cfRule type="cellIs" dxfId="5451" priority="924" operator="lessThan">
      <formula>0</formula>
    </cfRule>
  </conditionalFormatting>
  <conditionalFormatting sqref="C433:M433">
    <cfRule type="cellIs" dxfId="5450" priority="691" operator="lessThan">
      <formula>0</formula>
    </cfRule>
  </conditionalFormatting>
  <conditionalFormatting sqref="Q608:Q609">
    <cfRule type="cellIs" dxfId="5449" priority="925" operator="lessThan">
      <formula>0</formula>
    </cfRule>
  </conditionalFormatting>
  <conditionalFormatting sqref="J606">
    <cfRule type="cellIs" dxfId="5448" priority="926" operator="lessThan">
      <formula>0</formula>
    </cfRule>
  </conditionalFormatting>
  <conditionalFormatting sqref="J607:N607 K605:N606">
    <cfRule type="cellIs" dxfId="5447" priority="928" operator="lessThan">
      <formula>0</formula>
    </cfRule>
  </conditionalFormatting>
  <conditionalFormatting sqref="I612 K611:N612 C613:N614">
    <cfRule type="cellIs" dxfId="5446" priority="917" operator="lessThan">
      <formula>0</formula>
    </cfRule>
  </conditionalFormatting>
  <conditionalFormatting sqref="N427">
    <cfRule type="cellIs" dxfId="5445" priority="694" operator="lessThan">
      <formula>0</formula>
    </cfRule>
  </conditionalFormatting>
  <conditionalFormatting sqref="B429:N429">
    <cfRule type="cellIs" dxfId="5444" priority="686" operator="lessThan">
      <formula>0</formula>
    </cfRule>
  </conditionalFormatting>
  <conditionalFormatting sqref="C606:I606">
    <cfRule type="cellIs" dxfId="5443" priority="920" operator="lessThan">
      <formula>0</formula>
    </cfRule>
  </conditionalFormatting>
  <conditionalFormatting sqref="B429:N429">
    <cfRule type="cellIs" dxfId="5442" priority="687" operator="lessThan">
      <formula>0</formula>
    </cfRule>
  </conditionalFormatting>
  <conditionalFormatting sqref="H433">
    <cfRule type="cellIs" dxfId="5441" priority="690" operator="lessThan">
      <formula>0</formula>
    </cfRule>
  </conditionalFormatting>
  <conditionalFormatting sqref="B433">
    <cfRule type="cellIs" dxfId="5440" priority="689" operator="lessThan">
      <formula>0</formula>
    </cfRule>
  </conditionalFormatting>
  <conditionalFormatting sqref="B433">
    <cfRule type="cellIs" dxfId="5439" priority="688" operator="lessThan">
      <formula>0</formula>
    </cfRule>
  </conditionalFormatting>
  <conditionalFormatting sqref="B429:N429">
    <cfRule type="cellIs" dxfId="5438" priority="684" operator="lessThan">
      <formula>0</formula>
    </cfRule>
  </conditionalFormatting>
  <conditionalFormatting sqref="B429:N429">
    <cfRule type="cellIs" dxfId="5437" priority="685" operator="lessThan">
      <formula>0</formula>
    </cfRule>
  </conditionalFormatting>
  <conditionalFormatting sqref="B435:N435">
    <cfRule type="cellIs" dxfId="5436" priority="671" operator="lessThan">
      <formula>0</formula>
    </cfRule>
  </conditionalFormatting>
  <conditionalFormatting sqref="H611">
    <cfRule type="cellIs" dxfId="5435" priority="909" operator="lessThan">
      <formula>0</formula>
    </cfRule>
  </conditionalFormatting>
  <conditionalFormatting sqref="C433:M433">
    <cfRule type="cellIs" dxfId="5434" priority="692" operator="lessThan">
      <formula>0</formula>
    </cfRule>
  </conditionalFormatting>
  <conditionalFormatting sqref="H612:H614">
    <cfRule type="cellIs" dxfId="5433" priority="911" operator="lessThan">
      <formula>0</formula>
    </cfRule>
  </conditionalFormatting>
  <conditionalFormatting sqref="Q614">
    <cfRule type="cellIs" dxfId="5432" priority="912" operator="lessThan">
      <formula>0</formula>
    </cfRule>
  </conditionalFormatting>
  <conditionalFormatting sqref="I611">
    <cfRule type="cellIs" dxfId="5431" priority="915" operator="lessThan">
      <formula>0</formula>
    </cfRule>
  </conditionalFormatting>
  <conditionalFormatting sqref="N439">
    <cfRule type="cellIs" dxfId="5430" priority="664" operator="lessThan">
      <formula>0</formula>
    </cfRule>
  </conditionalFormatting>
  <conditionalFormatting sqref="C612:J612">
    <cfRule type="cellIs" dxfId="5429" priority="914" operator="lessThan">
      <formula>0</formula>
    </cfRule>
  </conditionalFormatting>
  <conditionalFormatting sqref="B610">
    <cfRule type="cellIs" dxfId="5428" priority="908" operator="lessThan">
      <formula>0</formula>
    </cfRule>
  </conditionalFormatting>
  <conditionalFormatting sqref="B435:N435">
    <cfRule type="cellIs" dxfId="5427" priority="670" operator="lessThan">
      <formula>0</formula>
    </cfRule>
  </conditionalFormatting>
  <conditionalFormatting sqref="C445:M445">
    <cfRule type="cellIs" dxfId="5426" priority="661" operator="lessThan">
      <formula>0</formula>
    </cfRule>
  </conditionalFormatting>
  <conditionalFormatting sqref="C445:M445">
    <cfRule type="cellIs" dxfId="5425" priority="662" operator="lessThan">
      <formula>0</formula>
    </cfRule>
  </conditionalFormatting>
  <conditionalFormatting sqref="B435:N435">
    <cfRule type="cellIs" dxfId="5424" priority="669" operator="lessThan">
      <formula>0</formula>
    </cfRule>
  </conditionalFormatting>
  <conditionalFormatting sqref="N438">
    <cfRule type="cellIs" dxfId="5423" priority="665" operator="lessThan">
      <formula>0</formula>
    </cfRule>
  </conditionalFormatting>
  <conditionalFormatting sqref="B435:N435">
    <cfRule type="cellIs" dxfId="5422" priority="668" operator="lessThan">
      <formula>0</formula>
    </cfRule>
  </conditionalFormatting>
  <conditionalFormatting sqref="B435:N435">
    <cfRule type="cellIs" dxfId="5421" priority="666" operator="lessThan">
      <formula>0</formula>
    </cfRule>
  </conditionalFormatting>
  <conditionalFormatting sqref="B598">
    <cfRule type="cellIs" dxfId="5420" priority="907" operator="lessThan">
      <formula>0</formula>
    </cfRule>
  </conditionalFormatting>
  <conditionalFormatting sqref="N439">
    <cfRule type="cellIs" dxfId="5419" priority="663" operator="lessThan">
      <formula>0</formula>
    </cfRule>
  </conditionalFormatting>
  <conditionalFormatting sqref="B435:N435">
    <cfRule type="cellIs" dxfId="5418" priority="667" operator="lessThan">
      <formula>0</formula>
    </cfRule>
  </conditionalFormatting>
  <conditionalFormatting sqref="B598">
    <cfRule type="cellIs" dxfId="5417" priority="906" operator="lessThan">
      <formula>0</formula>
    </cfRule>
  </conditionalFormatting>
  <conditionalFormatting sqref="B641">
    <cfRule type="cellIs" dxfId="5416" priority="894" operator="lessThan">
      <formula>0</formula>
    </cfRule>
  </conditionalFormatting>
  <conditionalFormatting sqref="B591">
    <cfRule type="cellIs" dxfId="5415" priority="904" operator="lessThan">
      <formula>0</formula>
    </cfRule>
  </conditionalFormatting>
  <conditionalFormatting sqref="B591">
    <cfRule type="cellIs" dxfId="5414" priority="905" operator="lessThan">
      <formula>0</formula>
    </cfRule>
  </conditionalFormatting>
  <conditionalFormatting sqref="B609">
    <cfRule type="cellIs" dxfId="5413" priority="902" operator="lessThan">
      <formula>0</formula>
    </cfRule>
  </conditionalFormatting>
  <conditionalFormatting sqref="B609">
    <cfRule type="cellIs" dxfId="5412" priority="903" operator="lessThan">
      <formula>0</formula>
    </cfRule>
  </conditionalFormatting>
  <conditionalFormatting sqref="B630 P630:Q631 P635:Q635 Q632:Q634 Q636:Q637 C650:N650 C655:N657 N658 C663:N663 I664:N670 C665:H668 I659:N661 C642:N645 C670:H670 J652:N653 Q648:Q652 B672:N675 B708:N711 B641 P653:Q653 Q654:Q658 P659:Q671 P641:Q647">
    <cfRule type="cellIs" dxfId="5411" priority="901" operator="lessThan">
      <formula>0</formula>
    </cfRule>
  </conditionalFormatting>
  <conditionalFormatting sqref="B646">
    <cfRule type="cellIs" dxfId="5410" priority="898" operator="lessThan">
      <formula>0</formula>
    </cfRule>
  </conditionalFormatting>
  <conditionalFormatting sqref="B631">
    <cfRule type="cellIs" dxfId="5409" priority="900" operator="lessThan">
      <formula>0</formula>
    </cfRule>
  </conditionalFormatting>
  <conditionalFormatting sqref="B635">
    <cfRule type="cellIs" dxfId="5408" priority="899" operator="lessThan">
      <formula>0</formula>
    </cfRule>
  </conditionalFormatting>
  <conditionalFormatting sqref="B662">
    <cfRule type="cellIs" dxfId="5407" priority="897" operator="lessThan">
      <formula>0</formula>
    </cfRule>
  </conditionalFormatting>
  <conditionalFormatting sqref="B671">
    <cfRule type="cellIs" dxfId="5406" priority="896" operator="lessThan">
      <formula>0</formula>
    </cfRule>
  </conditionalFormatting>
  <conditionalFormatting sqref="I674:N674 P672:Q675">
    <cfRule type="cellIs" dxfId="5405" priority="895" operator="lessThan">
      <formula>0</formula>
    </cfRule>
  </conditionalFormatting>
  <conditionalFormatting sqref="P641">
    <cfRule type="cellIs" dxfId="5404" priority="892" operator="lessThan">
      <formula>0</formula>
    </cfRule>
  </conditionalFormatting>
  <conditionalFormatting sqref="P641">
    <cfRule type="cellIs" dxfId="5403" priority="893" operator="lessThan">
      <formula>0</formula>
    </cfRule>
  </conditionalFormatting>
  <conditionalFormatting sqref="P422:Q422 Q423:Q425">
    <cfRule type="cellIs" dxfId="5402" priority="879" operator="lessThan">
      <formula>0</formula>
    </cfRule>
  </conditionalFormatting>
  <conditionalFormatting sqref="B416">
    <cfRule type="cellIs" dxfId="5401" priority="880" operator="lessThan">
      <formula>0</formula>
    </cfRule>
  </conditionalFormatting>
  <conditionalFormatting sqref="P423:P425">
    <cfRule type="cellIs" dxfId="5400" priority="877" operator="lessThan">
      <formula>0</formula>
    </cfRule>
  </conditionalFormatting>
  <conditionalFormatting sqref="P422">
    <cfRule type="cellIs" dxfId="5399" priority="878" operator="lessThan">
      <formula>0</formula>
    </cfRule>
  </conditionalFormatting>
  <conditionalFormatting sqref="Q426">
    <cfRule type="cellIs" dxfId="5398" priority="875" operator="lessThan">
      <formula>0</formula>
    </cfRule>
  </conditionalFormatting>
  <conditionalFormatting sqref="Q427">
    <cfRule type="cellIs" dxfId="5397" priority="876" operator="lessThan">
      <formula>0</formula>
    </cfRule>
  </conditionalFormatting>
  <conditionalFormatting sqref="B422">
    <cfRule type="cellIs" dxfId="5396" priority="873" operator="lessThan">
      <formula>0</formula>
    </cfRule>
  </conditionalFormatting>
  <conditionalFormatting sqref="Q426">
    <cfRule type="cellIs" dxfId="5395" priority="874" operator="lessThan">
      <formula>0</formula>
    </cfRule>
  </conditionalFormatting>
  <conditionalFormatting sqref="B454:N454">
    <cfRule type="cellIs" dxfId="5394" priority="624" operator="lessThan">
      <formula>0</formula>
    </cfRule>
  </conditionalFormatting>
  <conditionalFormatting sqref="B454:N454">
    <cfRule type="cellIs" dxfId="5393" priority="625" operator="lessThan">
      <formula>0</formula>
    </cfRule>
  </conditionalFormatting>
  <conditionalFormatting sqref="C652:I652">
    <cfRule type="cellIs" dxfId="5392" priority="891" operator="lessThan">
      <formula>0</formula>
    </cfRule>
  </conditionalFormatting>
  <conditionalFormatting sqref="C653:I653">
    <cfRule type="cellIs" dxfId="5391" priority="890" operator="lessThan">
      <formula>0</formula>
    </cfRule>
  </conditionalFormatting>
  <conditionalFormatting sqref="C658:M658">
    <cfRule type="cellIs" dxfId="5390" priority="889" operator="lessThan">
      <formula>0</formula>
    </cfRule>
  </conditionalFormatting>
  <conditionalFormatting sqref="C647:N647">
    <cfRule type="cellIs" dxfId="5389" priority="888" operator="lessThan">
      <formula>0</formula>
    </cfRule>
  </conditionalFormatting>
  <conditionalFormatting sqref="P650">
    <cfRule type="cellIs" dxfId="5388" priority="887" operator="lessThan">
      <formula>0</formula>
    </cfRule>
  </conditionalFormatting>
  <conditionalFormatting sqref="P417:P419">
    <cfRule type="cellIs" dxfId="5387" priority="884" operator="lessThan">
      <formula>0</formula>
    </cfRule>
  </conditionalFormatting>
  <conditionalFormatting sqref="Q420">
    <cfRule type="cellIs" dxfId="5386" priority="881" operator="lessThan">
      <formula>0</formula>
    </cfRule>
  </conditionalFormatting>
  <conditionalFormatting sqref="Q421">
    <cfRule type="cellIs" dxfId="5385" priority="883" operator="lessThan">
      <formula>0</formula>
    </cfRule>
  </conditionalFormatting>
  <conditionalFormatting sqref="P416:Q416 Q417:Q419">
    <cfRule type="cellIs" dxfId="5384" priority="886" operator="lessThan">
      <formula>0</formula>
    </cfRule>
  </conditionalFormatting>
  <conditionalFormatting sqref="P416">
    <cfRule type="cellIs" dxfId="5383" priority="885" operator="lessThan">
      <formula>0</formula>
    </cfRule>
  </conditionalFormatting>
  <conditionalFormatting sqref="Q420">
    <cfRule type="cellIs" dxfId="5382" priority="882" operator="lessThan">
      <formula>0</formula>
    </cfRule>
  </conditionalFormatting>
  <conditionalFormatting sqref="B454:N454">
    <cfRule type="cellIs" dxfId="5381" priority="623" operator="lessThan">
      <formula>0</formula>
    </cfRule>
  </conditionalFormatting>
  <conditionalFormatting sqref="B454:N454">
    <cfRule type="cellIs" dxfId="5380" priority="622" operator="lessThan">
      <formula>0</formula>
    </cfRule>
  </conditionalFormatting>
  <conditionalFormatting sqref="B454:N454">
    <cfRule type="cellIs" dxfId="5379" priority="621" operator="lessThan">
      <formula>0</formula>
    </cfRule>
  </conditionalFormatting>
  <conditionalFormatting sqref="B454:N454">
    <cfRule type="cellIs" dxfId="5378" priority="619" operator="lessThan">
      <formula>0</formula>
    </cfRule>
  </conditionalFormatting>
  <conditionalFormatting sqref="B454:N454">
    <cfRule type="cellIs" dxfId="5377" priority="620" operator="lessThan">
      <formula>0</formula>
    </cfRule>
  </conditionalFormatting>
  <conditionalFormatting sqref="N457">
    <cfRule type="cellIs" dxfId="5376" priority="617" operator="lessThan">
      <formula>0</formula>
    </cfRule>
  </conditionalFormatting>
  <conditionalFormatting sqref="B454:N454">
    <cfRule type="cellIs" dxfId="5375" priority="618" operator="lessThan">
      <formula>0</formula>
    </cfRule>
  </conditionalFormatting>
  <conditionalFormatting sqref="N458">
    <cfRule type="cellIs" dxfId="5374" priority="616" operator="lessThan">
      <formula>0</formula>
    </cfRule>
  </conditionalFormatting>
  <conditionalFormatting sqref="P530">
    <cfRule type="cellIs" dxfId="5373" priority="336" operator="lessThan">
      <formula>0</formula>
    </cfRule>
  </conditionalFormatting>
  <conditionalFormatting sqref="N458">
    <cfRule type="cellIs" dxfId="5372" priority="615" operator="lessThan">
      <formula>0</formula>
    </cfRule>
  </conditionalFormatting>
  <conditionalFormatting sqref="D461:N464">
    <cfRule type="cellIs" dxfId="5371" priority="612" operator="lessThan">
      <formula>0</formula>
    </cfRule>
  </conditionalFormatting>
  <conditionalFormatting sqref="P538">
    <cfRule type="cellIs" dxfId="5370" priority="333" operator="lessThan">
      <formula>0</formula>
    </cfRule>
  </conditionalFormatting>
  <conditionalFormatting sqref="B461:B464">
    <cfRule type="cellIs" dxfId="5369" priority="609" operator="lessThan">
      <formula>0</formula>
    </cfRule>
  </conditionalFormatting>
  <conditionalFormatting sqref="P553">
    <cfRule type="cellIs" dxfId="5368" priority="330" operator="lessThan">
      <formula>0</formula>
    </cfRule>
  </conditionalFormatting>
  <conditionalFormatting sqref="B512">
    <cfRule type="cellIs" dxfId="5367" priority="606" operator="lessThan">
      <formula>0</formula>
    </cfRule>
  </conditionalFormatting>
  <conditionalFormatting sqref="C512">
    <cfRule type="cellIs" dxfId="5366" priority="603" operator="lessThan">
      <formula>0</formula>
    </cfRule>
  </conditionalFormatting>
  <conditionalFormatting sqref="P561">
    <cfRule type="cellIs" dxfId="5365" priority="327" operator="lessThan">
      <formula>0</formula>
    </cfRule>
  </conditionalFormatting>
  <conditionalFormatting sqref="P590">
    <cfRule type="cellIs" dxfId="5364" priority="324" operator="lessThan">
      <formula>0</formula>
    </cfRule>
  </conditionalFormatting>
  <conditionalFormatting sqref="N365">
    <cfRule type="cellIs" dxfId="5363" priority="872" operator="lessThan">
      <formula>0</formula>
    </cfRule>
  </conditionalFormatting>
  <conditionalFormatting sqref="N371">
    <cfRule type="cellIs" dxfId="5362" priority="871" operator="lessThan">
      <formula>0</formula>
    </cfRule>
  </conditionalFormatting>
  <conditionalFormatting sqref="N377">
    <cfRule type="cellIs" dxfId="5361" priority="870" operator="lessThan">
      <formula>0</formula>
    </cfRule>
  </conditionalFormatting>
  <conditionalFormatting sqref="B376">
    <cfRule type="cellIs" dxfId="5360" priority="853" operator="lessThan">
      <formula>0</formula>
    </cfRule>
  </conditionalFormatting>
  <conditionalFormatting sqref="B588">
    <cfRule type="cellIs" dxfId="5359" priority="863" operator="lessThan">
      <formula>0</formula>
    </cfRule>
  </conditionalFormatting>
  <conditionalFormatting sqref="B371:B372">
    <cfRule type="cellIs" dxfId="5358" priority="858" operator="lessThan">
      <formula>0</formula>
    </cfRule>
  </conditionalFormatting>
  <conditionalFormatting sqref="B377:B378">
    <cfRule type="cellIs" dxfId="5357" priority="855" operator="lessThan">
      <formula>0</formula>
    </cfRule>
  </conditionalFormatting>
  <conditionalFormatting sqref="C351:M354">
    <cfRule type="cellIs" dxfId="5356" priority="868" operator="lessThan">
      <formula>0</formula>
    </cfRule>
  </conditionalFormatting>
  <conditionalFormatting sqref="B428">
    <cfRule type="cellIs" dxfId="5355" priority="867" operator="lessThan">
      <formula>0</formula>
    </cfRule>
  </conditionalFormatting>
  <conditionalFormatting sqref="B428">
    <cfRule type="cellIs" dxfId="5354" priority="866" operator="lessThan">
      <formula>0</formula>
    </cfRule>
  </conditionalFormatting>
  <conditionalFormatting sqref="B391 B397 B381:B385 B375:B379 B369:B373 B363:B367 B361 B351:B355">
    <cfRule type="cellIs" dxfId="5353" priority="865" operator="lessThan">
      <formula>0</formula>
    </cfRule>
  </conditionalFormatting>
  <conditionalFormatting sqref="B585:B587">
    <cfRule type="cellIs" dxfId="5352" priority="864" operator="lessThan">
      <formula>0</formula>
    </cfRule>
  </conditionalFormatting>
  <conditionalFormatting sqref="B584">
    <cfRule type="cellIs" dxfId="5351" priority="862" operator="lessThan">
      <formula>0</formula>
    </cfRule>
  </conditionalFormatting>
  <conditionalFormatting sqref="B397">
    <cfRule type="cellIs" dxfId="5350" priority="849" operator="lessThan">
      <formula>0</formula>
    </cfRule>
  </conditionalFormatting>
  <conditionalFormatting sqref="B369">
    <cfRule type="cellIs" dxfId="5349" priority="857" operator="lessThan">
      <formula>0</formula>
    </cfRule>
  </conditionalFormatting>
  <conditionalFormatting sqref="B370">
    <cfRule type="cellIs" dxfId="5348" priority="856" operator="lessThan">
      <formula>0</formula>
    </cfRule>
  </conditionalFormatting>
  <conditionalFormatting sqref="B375">
    <cfRule type="cellIs" dxfId="5347" priority="854" operator="lessThan">
      <formula>0</formula>
    </cfRule>
  </conditionalFormatting>
  <conditionalFormatting sqref="B383:B384">
    <cfRule type="cellIs" dxfId="5346" priority="852" operator="lessThan">
      <formula>0</formula>
    </cfRule>
  </conditionalFormatting>
  <conditionalFormatting sqref="B381">
    <cfRule type="cellIs" dxfId="5345" priority="851" operator="lessThan">
      <formula>0</formula>
    </cfRule>
  </conditionalFormatting>
  <conditionalFormatting sqref="B382">
    <cfRule type="cellIs" dxfId="5344" priority="850" operator="lessThan">
      <formula>0</formula>
    </cfRule>
  </conditionalFormatting>
  <conditionalFormatting sqref="B391">
    <cfRule type="cellIs" dxfId="5343" priority="848" operator="lessThan">
      <formula>0</formula>
    </cfRule>
  </conditionalFormatting>
  <conditionalFormatting sqref="B385">
    <cfRule type="cellIs" dxfId="5342" priority="847" operator="lessThan">
      <formula>0</formula>
    </cfRule>
  </conditionalFormatting>
  <conditionalFormatting sqref="B379">
    <cfRule type="cellIs" dxfId="5341" priority="846" operator="lessThan">
      <formula>0</formula>
    </cfRule>
  </conditionalFormatting>
  <conditionalFormatting sqref="B373">
    <cfRule type="cellIs" dxfId="5340" priority="845" operator="lessThan">
      <formula>0</formula>
    </cfRule>
  </conditionalFormatting>
  <conditionalFormatting sqref="B361">
    <cfRule type="cellIs" dxfId="5339" priority="844" operator="lessThan">
      <formula>0</formula>
    </cfRule>
  </conditionalFormatting>
  <conditionalFormatting sqref="B621:B624">
    <cfRule type="cellIs" dxfId="5338" priority="839" operator="lessThan">
      <formula>0</formula>
    </cfRule>
  </conditionalFormatting>
  <conditionalFormatting sqref="B616:B619">
    <cfRule type="cellIs" dxfId="5337" priority="842" operator="lessThan">
      <formula>0</formula>
    </cfRule>
  </conditionalFormatting>
  <conditionalFormatting sqref="B617">
    <cfRule type="cellIs" dxfId="5336" priority="841" operator="lessThan">
      <formula>0</formula>
    </cfRule>
  </conditionalFormatting>
  <conditionalFormatting sqref="B618:B619">
    <cfRule type="cellIs" dxfId="5335" priority="843" operator="lessThan">
      <formula>0</formula>
    </cfRule>
  </conditionalFormatting>
  <conditionalFormatting sqref="B628:B629">
    <cfRule type="cellIs" dxfId="5334" priority="837" operator="lessThan">
      <formula>0</formula>
    </cfRule>
  </conditionalFormatting>
  <conditionalFormatting sqref="B622">
    <cfRule type="cellIs" dxfId="5333" priority="838" operator="lessThan">
      <formula>0</formula>
    </cfRule>
  </conditionalFormatting>
  <conditionalFormatting sqref="B623:B624">
    <cfRule type="cellIs" dxfId="5332" priority="840" operator="lessThan">
      <formula>0</formula>
    </cfRule>
  </conditionalFormatting>
  <conditionalFormatting sqref="B626:B629">
    <cfRule type="cellIs" dxfId="5331" priority="836" operator="lessThan">
      <formula>0</formula>
    </cfRule>
  </conditionalFormatting>
  <conditionalFormatting sqref="B627">
    <cfRule type="cellIs" dxfId="5330" priority="835" operator="lessThan">
      <formula>0</formula>
    </cfRule>
  </conditionalFormatting>
  <conditionalFormatting sqref="B365:B366">
    <cfRule type="cellIs" dxfId="5329" priority="830" operator="lessThan">
      <formula>0</formula>
    </cfRule>
  </conditionalFormatting>
  <conditionalFormatting sqref="B355">
    <cfRule type="cellIs" dxfId="5328" priority="831" operator="lessThan">
      <formula>0</formula>
    </cfRule>
  </conditionalFormatting>
  <conditionalFormatting sqref="B393:N393">
    <cfRule type="cellIs" dxfId="5327" priority="785" operator="lessThan">
      <formula>0</formula>
    </cfRule>
  </conditionalFormatting>
  <conditionalFormatting sqref="B387:N387">
    <cfRule type="cellIs" dxfId="5326" priority="796" operator="lessThan">
      <formula>0</formula>
    </cfRule>
  </conditionalFormatting>
  <conditionalFormatting sqref="B387:N387">
    <cfRule type="cellIs" dxfId="5325" priority="795" operator="lessThan">
      <formula>0</formula>
    </cfRule>
  </conditionalFormatting>
  <conditionalFormatting sqref="B353:B354">
    <cfRule type="cellIs" dxfId="5324" priority="834" operator="lessThan">
      <formula>0</formula>
    </cfRule>
  </conditionalFormatting>
  <conditionalFormatting sqref="B351">
    <cfRule type="cellIs" dxfId="5323" priority="833" operator="lessThan">
      <formula>0</formula>
    </cfRule>
  </conditionalFormatting>
  <conditionalFormatting sqref="B352">
    <cfRule type="cellIs" dxfId="5322" priority="832" operator="lessThan">
      <formula>0</formula>
    </cfRule>
  </conditionalFormatting>
  <conditionalFormatting sqref="B363">
    <cfRule type="cellIs" dxfId="5321" priority="829" operator="lessThan">
      <formula>0</formula>
    </cfRule>
  </conditionalFormatting>
  <conditionalFormatting sqref="B364">
    <cfRule type="cellIs" dxfId="5320" priority="828" operator="lessThan">
      <formula>0</formula>
    </cfRule>
  </conditionalFormatting>
  <conditionalFormatting sqref="B367">
    <cfRule type="cellIs" dxfId="5319" priority="827" operator="lessThan">
      <formula>0</formula>
    </cfRule>
  </conditionalFormatting>
  <conditionalFormatting sqref="B593:B596">
    <cfRule type="cellIs" dxfId="5318" priority="825" operator="lessThan">
      <formula>0</formula>
    </cfRule>
  </conditionalFormatting>
  <conditionalFormatting sqref="B594">
    <cfRule type="cellIs" dxfId="5317" priority="824" operator="lessThan">
      <formula>0</formula>
    </cfRule>
  </conditionalFormatting>
  <conditionalFormatting sqref="B595:B596">
    <cfRule type="cellIs" dxfId="5316" priority="826" operator="lessThan">
      <formula>0</formula>
    </cfRule>
  </conditionalFormatting>
  <conditionalFormatting sqref="B603">
    <cfRule type="cellIs" dxfId="5315" priority="819" operator="lessThan">
      <formula>0</formula>
    </cfRule>
  </conditionalFormatting>
  <conditionalFormatting sqref="B603">
    <cfRule type="cellIs" dxfId="5314" priority="820" operator="lessThan">
      <formula>0</formula>
    </cfRule>
  </conditionalFormatting>
  <conditionalFormatting sqref="B599:B602">
    <cfRule type="cellIs" dxfId="5313" priority="822" operator="lessThan">
      <formula>0</formula>
    </cfRule>
  </conditionalFormatting>
  <conditionalFormatting sqref="B600">
    <cfRule type="cellIs" dxfId="5312" priority="821" operator="lessThan">
      <formula>0</formula>
    </cfRule>
  </conditionalFormatting>
  <conditionalFormatting sqref="B601:B602">
    <cfRule type="cellIs" dxfId="5311" priority="823" operator="lessThan">
      <formula>0</formula>
    </cfRule>
  </conditionalFormatting>
  <conditionalFormatting sqref="N390">
    <cfRule type="cellIs" dxfId="5310" priority="790" operator="lessThan">
      <formula>0</formula>
    </cfRule>
  </conditionalFormatting>
  <conditionalFormatting sqref="B393:N393">
    <cfRule type="cellIs" dxfId="5309" priority="788" operator="lessThan">
      <formula>0</formula>
    </cfRule>
  </conditionalFormatting>
  <conditionalFormatting sqref="B571:B573">
    <cfRule type="cellIs" dxfId="5308" priority="818" operator="lessThan">
      <formula>0</formula>
    </cfRule>
  </conditionalFormatting>
  <conditionalFormatting sqref="B574">
    <cfRule type="cellIs" dxfId="5307" priority="817" operator="lessThan">
      <formula>0</formula>
    </cfRule>
  </conditionalFormatting>
  <conditionalFormatting sqref="B570">
    <cfRule type="cellIs" dxfId="5306" priority="816" operator="lessThan">
      <formula>0</formula>
    </cfRule>
  </conditionalFormatting>
  <conditionalFormatting sqref="B607:B608">
    <cfRule type="cellIs" dxfId="5305" priority="815" operator="lessThan">
      <formula>0</formula>
    </cfRule>
  </conditionalFormatting>
  <conditionalFormatting sqref="B605:B608">
    <cfRule type="cellIs" dxfId="5304" priority="814" operator="lessThan">
      <formula>0</formula>
    </cfRule>
  </conditionalFormatting>
  <conditionalFormatting sqref="B589">
    <cfRule type="cellIs" dxfId="5303" priority="540" operator="lessThan">
      <formula>0</formula>
    </cfRule>
  </conditionalFormatting>
  <conditionalFormatting sqref="B613:B614">
    <cfRule type="cellIs" dxfId="5302" priority="812" operator="lessThan">
      <formula>0</formula>
    </cfRule>
  </conditionalFormatting>
  <conditionalFormatting sqref="B606">
    <cfRule type="cellIs" dxfId="5301" priority="813" operator="lessThan">
      <formula>0</formula>
    </cfRule>
  </conditionalFormatting>
  <conditionalFormatting sqref="B611:B614">
    <cfRule type="cellIs" dxfId="5300" priority="811" operator="lessThan">
      <formula>0</formula>
    </cfRule>
  </conditionalFormatting>
  <conditionalFormatting sqref="O616:O619">
    <cfRule type="cellIs" dxfId="5299" priority="286" operator="lessThan">
      <formula>0</formula>
    </cfRule>
  </conditionalFormatting>
  <conditionalFormatting sqref="O599 O601:O602">
    <cfRule type="cellIs" dxfId="5298" priority="288" operator="lessThan">
      <formula>0</formula>
    </cfRule>
  </conditionalFormatting>
  <conditionalFormatting sqref="B612">
    <cfRule type="cellIs" dxfId="5297" priority="810" operator="lessThan">
      <formula>0</formula>
    </cfRule>
  </conditionalFormatting>
  <conditionalFormatting sqref="D589">
    <cfRule type="cellIs" dxfId="5296" priority="534" operator="lessThan">
      <formula>0</formula>
    </cfRule>
  </conditionalFormatting>
  <conditionalFormatting sqref="O605:O607">
    <cfRule type="cellIs" dxfId="5295" priority="280" operator="lessThan">
      <formula>0</formula>
    </cfRule>
  </conditionalFormatting>
  <conditionalFormatting sqref="O626:O629">
    <cfRule type="cellIs" dxfId="5294" priority="282" operator="lessThan">
      <formula>0</formula>
    </cfRule>
  </conditionalFormatting>
  <conditionalFormatting sqref="B650 B655:B657 B663 B665:B668 B642:B645 B670">
    <cfRule type="cellIs" dxfId="5293" priority="809" operator="lessThan">
      <formula>0</formula>
    </cfRule>
  </conditionalFormatting>
  <conditionalFormatting sqref="N378">
    <cfRule type="cellIs" dxfId="5292" priority="800" operator="lessThan">
      <formula>0</formula>
    </cfRule>
  </conditionalFormatting>
  <conditionalFormatting sqref="N372">
    <cfRule type="cellIs" dxfId="5291" priority="801" operator="lessThan">
      <formula>0</formula>
    </cfRule>
  </conditionalFormatting>
  <conditionalFormatting sqref="B387:N387">
    <cfRule type="cellIs" dxfId="5290" priority="798" operator="lessThan">
      <formula>0</formula>
    </cfRule>
  </conditionalFormatting>
  <conditionalFormatting sqref="N384">
    <cfRule type="cellIs" dxfId="5289" priority="799" operator="lessThan">
      <formula>0</formula>
    </cfRule>
  </conditionalFormatting>
  <conditionalFormatting sqref="B387:N387">
    <cfRule type="cellIs" dxfId="5288" priority="797" operator="lessThan">
      <formula>0</formula>
    </cfRule>
  </conditionalFormatting>
  <conditionalFormatting sqref="B387:N387">
    <cfRule type="cellIs" dxfId="5287" priority="794" operator="lessThan">
      <formula>0</formula>
    </cfRule>
  </conditionalFormatting>
  <conditionalFormatting sqref="B652">
    <cfRule type="cellIs" dxfId="5286" priority="808" operator="lessThan">
      <formula>0</formula>
    </cfRule>
  </conditionalFormatting>
  <conditionalFormatting sqref="B653">
    <cfRule type="cellIs" dxfId="5285" priority="807" operator="lessThan">
      <formula>0</formula>
    </cfRule>
  </conditionalFormatting>
  <conditionalFormatting sqref="B658">
    <cfRule type="cellIs" dxfId="5284" priority="806" operator="lessThan">
      <formula>0</formula>
    </cfRule>
  </conditionalFormatting>
  <conditionalFormatting sqref="B647">
    <cfRule type="cellIs" dxfId="5283" priority="805" operator="lessThan">
      <formula>0</formula>
    </cfRule>
  </conditionalFormatting>
  <conditionalFormatting sqref="O365">
    <cfRule type="cellIs" dxfId="5282" priority="274" operator="lessThan">
      <formula>0</formula>
    </cfRule>
  </conditionalFormatting>
  <conditionalFormatting sqref="O371">
    <cfRule type="cellIs" dxfId="5281" priority="273" operator="lessThan">
      <formula>0</formula>
    </cfRule>
  </conditionalFormatting>
  <conditionalFormatting sqref="G589">
    <cfRule type="cellIs" dxfId="5280" priority="525" operator="lessThan">
      <formula>0</formula>
    </cfRule>
  </conditionalFormatting>
  <conditionalFormatting sqref="H589">
    <cfRule type="cellIs" dxfId="5279" priority="522" operator="lessThan">
      <formula>0</formula>
    </cfRule>
  </conditionalFormatting>
  <conditionalFormatting sqref="B351:B354">
    <cfRule type="cellIs" dxfId="5278" priority="804" operator="lessThan">
      <formula>0</formula>
    </cfRule>
  </conditionalFormatting>
  <conditionalFormatting sqref="N366">
    <cfRule type="cellIs" dxfId="5277" priority="802" operator="lessThan">
      <formula>0</formula>
    </cfRule>
  </conditionalFormatting>
  <conditionalFormatting sqref="B387:N387">
    <cfRule type="cellIs" dxfId="5276" priority="793" operator="lessThan">
      <formula>0</formula>
    </cfRule>
  </conditionalFormatting>
  <conditionalFormatting sqref="B387:N387">
    <cfRule type="cellIs" dxfId="5275" priority="792" operator="lessThan">
      <formula>0</formula>
    </cfRule>
  </conditionalFormatting>
  <conditionalFormatting sqref="B387:N387">
    <cfRule type="cellIs" dxfId="5274" priority="791" operator="lessThan">
      <formula>0</formula>
    </cfRule>
  </conditionalFormatting>
  <conditionalFormatting sqref="B393:N393">
    <cfRule type="cellIs" dxfId="5273" priority="786" operator="lessThan">
      <formula>0</formula>
    </cfRule>
  </conditionalFormatting>
  <conditionalFormatting sqref="B393:N393">
    <cfRule type="cellIs" dxfId="5272" priority="789" operator="lessThan">
      <formula>0</formula>
    </cfRule>
  </conditionalFormatting>
  <conditionalFormatting sqref="B393:N393">
    <cfRule type="cellIs" dxfId="5271" priority="784" operator="lessThan">
      <formula>0</formula>
    </cfRule>
  </conditionalFormatting>
  <conditionalFormatting sqref="B393:N393">
    <cfRule type="cellIs" dxfId="5270" priority="787" operator="lessThan">
      <formula>0</formula>
    </cfRule>
  </conditionalFormatting>
  <conditionalFormatting sqref="B393:N393">
    <cfRule type="cellIs" dxfId="5269" priority="782" operator="lessThan">
      <formula>0</formula>
    </cfRule>
  </conditionalFormatting>
  <conditionalFormatting sqref="B393:N393">
    <cfRule type="cellIs" dxfId="5268" priority="783" operator="lessThan">
      <formula>0</formula>
    </cfRule>
  </conditionalFormatting>
  <conditionalFormatting sqref="B399:N399">
    <cfRule type="cellIs" dxfId="5267" priority="780" operator="lessThan">
      <formula>0</formula>
    </cfRule>
  </conditionalFormatting>
  <conditionalFormatting sqref="N396">
    <cfRule type="cellIs" dxfId="5266" priority="781" operator="lessThan">
      <formula>0</formula>
    </cfRule>
  </conditionalFormatting>
  <conditionalFormatting sqref="B399:N399">
    <cfRule type="cellIs" dxfId="5265" priority="779" operator="lessThan">
      <formula>0</formula>
    </cfRule>
  </conditionalFormatting>
  <conditionalFormatting sqref="B399:N399">
    <cfRule type="cellIs" dxfId="5264" priority="778" operator="lessThan">
      <formula>0</formula>
    </cfRule>
  </conditionalFormatting>
  <conditionalFormatting sqref="B399:N399">
    <cfRule type="cellIs" dxfId="5263" priority="777" operator="lessThan">
      <formula>0</formula>
    </cfRule>
  </conditionalFormatting>
  <conditionalFormatting sqref="B399:N399">
    <cfRule type="cellIs" dxfId="5262" priority="776" operator="lessThan">
      <formula>0</formula>
    </cfRule>
  </conditionalFormatting>
  <conditionalFormatting sqref="B399:N399">
    <cfRule type="cellIs" dxfId="5261" priority="775" operator="lessThan">
      <formula>0</formula>
    </cfRule>
  </conditionalFormatting>
  <conditionalFormatting sqref="B399:N399">
    <cfRule type="cellIs" dxfId="5260" priority="774" operator="lessThan">
      <formula>0</formula>
    </cfRule>
  </conditionalFormatting>
  <conditionalFormatting sqref="B399:N399">
    <cfRule type="cellIs" dxfId="5259" priority="773" operator="lessThan">
      <formula>0</formula>
    </cfRule>
  </conditionalFormatting>
  <conditionalFormatting sqref="N402">
    <cfRule type="cellIs" dxfId="5258" priority="772" operator="lessThan">
      <formula>0</formula>
    </cfRule>
  </conditionalFormatting>
  <conditionalFormatting sqref="N355">
    <cfRule type="cellIs" dxfId="5257" priority="771" operator="lessThan">
      <formula>0</formula>
    </cfRule>
  </conditionalFormatting>
  <conditionalFormatting sqref="N361">
    <cfRule type="cellIs" dxfId="5256" priority="770" operator="lessThan">
      <formula>0</formula>
    </cfRule>
  </conditionalFormatting>
  <conditionalFormatting sqref="N361">
    <cfRule type="cellIs" dxfId="5255" priority="769" operator="lessThan">
      <formula>0</formula>
    </cfRule>
  </conditionalFormatting>
  <conditionalFormatting sqref="N367">
    <cfRule type="cellIs" dxfId="5254" priority="768" operator="lessThan">
      <formula>0</formula>
    </cfRule>
  </conditionalFormatting>
  <conditionalFormatting sqref="N367">
    <cfRule type="cellIs" dxfId="5253" priority="767" operator="lessThan">
      <formula>0</formula>
    </cfRule>
  </conditionalFormatting>
  <conditionalFormatting sqref="N373">
    <cfRule type="cellIs" dxfId="5252" priority="766" operator="lessThan">
      <formula>0</formula>
    </cfRule>
  </conditionalFormatting>
  <conditionalFormatting sqref="N373">
    <cfRule type="cellIs" dxfId="5251" priority="765" operator="lessThan">
      <formula>0</formula>
    </cfRule>
  </conditionalFormatting>
  <conditionalFormatting sqref="N379">
    <cfRule type="cellIs" dxfId="5250" priority="764" operator="lessThan">
      <formula>0</formula>
    </cfRule>
  </conditionalFormatting>
  <conditionalFormatting sqref="N379">
    <cfRule type="cellIs" dxfId="5249" priority="763" operator="lessThan">
      <formula>0</formula>
    </cfRule>
  </conditionalFormatting>
  <conditionalFormatting sqref="N385">
    <cfRule type="cellIs" dxfId="5248" priority="762" operator="lessThan">
      <formula>0</formula>
    </cfRule>
  </conditionalFormatting>
  <conditionalFormatting sqref="N385">
    <cfRule type="cellIs" dxfId="5247" priority="761" operator="lessThan">
      <formula>0</formula>
    </cfRule>
  </conditionalFormatting>
  <conditionalFormatting sqref="N391">
    <cfRule type="cellIs" dxfId="5246" priority="760" operator="lessThan">
      <formula>0</formula>
    </cfRule>
  </conditionalFormatting>
  <conditionalFormatting sqref="N391">
    <cfRule type="cellIs" dxfId="5245" priority="759" operator="lessThan">
      <formula>0</formula>
    </cfRule>
  </conditionalFormatting>
  <conditionalFormatting sqref="N397">
    <cfRule type="cellIs" dxfId="5244" priority="758" operator="lessThan">
      <formula>0</formula>
    </cfRule>
  </conditionalFormatting>
  <conditionalFormatting sqref="N397">
    <cfRule type="cellIs" dxfId="5243" priority="757" operator="lessThan">
      <formula>0</formula>
    </cfRule>
  </conditionalFormatting>
  <conditionalFormatting sqref="C409:M409">
    <cfRule type="cellIs" dxfId="5242" priority="756" operator="lessThan">
      <formula>0</formula>
    </cfRule>
  </conditionalFormatting>
  <conditionalFormatting sqref="C409:M409">
    <cfRule type="cellIs" dxfId="5241" priority="755" operator="lessThan">
      <formula>0</formula>
    </cfRule>
  </conditionalFormatting>
  <conditionalFormatting sqref="H409">
    <cfRule type="cellIs" dxfId="5240" priority="754" operator="lessThan">
      <formula>0</formula>
    </cfRule>
  </conditionalFormatting>
  <conditionalFormatting sqref="B409">
    <cfRule type="cellIs" dxfId="5239" priority="753" operator="lessThan">
      <formula>0</formula>
    </cfRule>
  </conditionalFormatting>
  <conditionalFormatting sqref="B409">
    <cfRule type="cellIs" dxfId="5238" priority="752" operator="lessThan">
      <formula>0</formula>
    </cfRule>
  </conditionalFormatting>
  <conditionalFormatting sqref="B405:N405">
    <cfRule type="cellIs" dxfId="5237" priority="751" operator="lessThan">
      <formula>0</formula>
    </cfRule>
  </conditionalFormatting>
  <conditionalFormatting sqref="B405:N405">
    <cfRule type="cellIs" dxfId="5236" priority="750" operator="lessThan">
      <formula>0</formula>
    </cfRule>
  </conditionalFormatting>
  <conditionalFormatting sqref="B405:N405">
    <cfRule type="cellIs" dxfId="5235" priority="749" operator="lessThan">
      <formula>0</formula>
    </cfRule>
  </conditionalFormatting>
  <conditionalFormatting sqref="B405:N405">
    <cfRule type="cellIs" dxfId="5234" priority="748" operator="lessThan">
      <formula>0</formula>
    </cfRule>
  </conditionalFormatting>
  <conditionalFormatting sqref="B405:N405">
    <cfRule type="cellIs" dxfId="5233" priority="747" operator="lessThan">
      <formula>0</formula>
    </cfRule>
  </conditionalFormatting>
  <conditionalFormatting sqref="B405:N405">
    <cfRule type="cellIs" dxfId="5232" priority="746" operator="lessThan">
      <formula>0</formula>
    </cfRule>
  </conditionalFormatting>
  <conditionalFormatting sqref="B405:N405">
    <cfRule type="cellIs" dxfId="5231" priority="745" operator="lessThan">
      <formula>0</formula>
    </cfRule>
  </conditionalFormatting>
  <conditionalFormatting sqref="B405:N405">
    <cfRule type="cellIs" dxfId="5230" priority="744" operator="lessThan">
      <formula>0</formula>
    </cfRule>
  </conditionalFormatting>
  <conditionalFormatting sqref="N408">
    <cfRule type="cellIs" dxfId="5229" priority="743" operator="lessThan">
      <formula>0</formula>
    </cfRule>
  </conditionalFormatting>
  <conditionalFormatting sqref="N409">
    <cfRule type="cellIs" dxfId="5228" priority="742" operator="lessThan">
      <formula>0</formula>
    </cfRule>
  </conditionalFormatting>
  <conditionalFormatting sqref="N409">
    <cfRule type="cellIs" dxfId="5227" priority="741" operator="lessThan">
      <formula>0</formula>
    </cfRule>
  </conditionalFormatting>
  <conditionalFormatting sqref="C415:M415">
    <cfRule type="cellIs" dxfId="5226" priority="740" operator="lessThan">
      <formula>0</formula>
    </cfRule>
  </conditionalFormatting>
  <conditionalFormatting sqref="C415:M415">
    <cfRule type="cellIs" dxfId="5225" priority="739" operator="lessThan">
      <formula>0</formula>
    </cfRule>
  </conditionalFormatting>
  <conditionalFormatting sqref="H415">
    <cfRule type="cellIs" dxfId="5224" priority="738" operator="lessThan">
      <formula>0</formula>
    </cfRule>
  </conditionalFormatting>
  <conditionalFormatting sqref="B415">
    <cfRule type="cellIs" dxfId="5223" priority="737" operator="lessThan">
      <formula>0</formula>
    </cfRule>
  </conditionalFormatting>
  <conditionalFormatting sqref="B415">
    <cfRule type="cellIs" dxfId="5222" priority="736" operator="lessThan">
      <formula>0</formula>
    </cfRule>
  </conditionalFormatting>
  <conditionalFormatting sqref="B411:N411">
    <cfRule type="cellIs" dxfId="5221" priority="735" operator="lessThan">
      <formula>0</formula>
    </cfRule>
  </conditionalFormatting>
  <conditionalFormatting sqref="B411:N411">
    <cfRule type="cellIs" dxfId="5220" priority="734" operator="lessThan">
      <formula>0</formula>
    </cfRule>
  </conditionalFormatting>
  <conditionalFormatting sqref="B411:N411">
    <cfRule type="cellIs" dxfId="5219" priority="733" operator="lessThan">
      <formula>0</formula>
    </cfRule>
  </conditionalFormatting>
  <conditionalFormatting sqref="B411:N411">
    <cfRule type="cellIs" dxfId="5218" priority="732" operator="lessThan">
      <formula>0</formula>
    </cfRule>
  </conditionalFormatting>
  <conditionalFormatting sqref="B411:N411">
    <cfRule type="cellIs" dxfId="5217" priority="731" operator="lessThan">
      <formula>0</formula>
    </cfRule>
  </conditionalFormatting>
  <conditionalFormatting sqref="B411:N411">
    <cfRule type="cellIs" dxfId="5216" priority="730" operator="lessThan">
      <formula>0</formula>
    </cfRule>
  </conditionalFormatting>
  <conditionalFormatting sqref="B411:N411">
    <cfRule type="cellIs" dxfId="5215" priority="729" operator="lessThan">
      <formula>0</formula>
    </cfRule>
  </conditionalFormatting>
  <conditionalFormatting sqref="B411:N411">
    <cfRule type="cellIs" dxfId="5214" priority="728" operator="lessThan">
      <formula>0</formula>
    </cfRule>
  </conditionalFormatting>
  <conditionalFormatting sqref="N414">
    <cfRule type="cellIs" dxfId="5213" priority="727" operator="lessThan">
      <formula>0</formula>
    </cfRule>
  </conditionalFormatting>
  <conditionalFormatting sqref="N415">
    <cfRule type="cellIs" dxfId="5212" priority="726" operator="lessThan">
      <formula>0</formula>
    </cfRule>
  </conditionalFormatting>
  <conditionalFormatting sqref="N415">
    <cfRule type="cellIs" dxfId="5211" priority="725" operator="lessThan">
      <formula>0</formula>
    </cfRule>
  </conditionalFormatting>
  <conditionalFormatting sqref="C421:M421">
    <cfRule type="cellIs" dxfId="5210" priority="724" operator="lessThan">
      <formula>0</formula>
    </cfRule>
  </conditionalFormatting>
  <conditionalFormatting sqref="C421:M421">
    <cfRule type="cellIs" dxfId="5209" priority="723" operator="lessThan">
      <formula>0</formula>
    </cfRule>
  </conditionalFormatting>
  <conditionalFormatting sqref="H421">
    <cfRule type="cellIs" dxfId="5208" priority="722" operator="lessThan">
      <formula>0</formula>
    </cfRule>
  </conditionalFormatting>
  <conditionalFormatting sqref="B421">
    <cfRule type="cellIs" dxfId="5207" priority="721" operator="lessThan">
      <formula>0</formula>
    </cfRule>
  </conditionalFormatting>
  <conditionalFormatting sqref="B421">
    <cfRule type="cellIs" dxfId="5206" priority="720" operator="lessThan">
      <formula>0</formula>
    </cfRule>
  </conditionalFormatting>
  <conditionalFormatting sqref="B417:N417">
    <cfRule type="cellIs" dxfId="5205" priority="719" operator="lessThan">
      <formula>0</formula>
    </cfRule>
  </conditionalFormatting>
  <conditionalFormatting sqref="B417:N417">
    <cfRule type="cellIs" dxfId="5204" priority="718" operator="lessThan">
      <formula>0</formula>
    </cfRule>
  </conditionalFormatting>
  <conditionalFormatting sqref="B417:N417">
    <cfRule type="cellIs" dxfId="5203" priority="717" operator="lessThan">
      <formula>0</formula>
    </cfRule>
  </conditionalFormatting>
  <conditionalFormatting sqref="B417:N417">
    <cfRule type="cellIs" dxfId="5202" priority="716" operator="lessThan">
      <formula>0</formula>
    </cfRule>
  </conditionalFormatting>
  <conditionalFormatting sqref="B417:N417">
    <cfRule type="cellIs" dxfId="5201" priority="715" operator="lessThan">
      <formula>0</formula>
    </cfRule>
  </conditionalFormatting>
  <conditionalFormatting sqref="B417:N417">
    <cfRule type="cellIs" dxfId="5200" priority="714" operator="lessThan">
      <formula>0</formula>
    </cfRule>
  </conditionalFormatting>
  <conditionalFormatting sqref="B417:N417">
    <cfRule type="cellIs" dxfId="5199" priority="713" operator="lessThan">
      <formula>0</formula>
    </cfRule>
  </conditionalFormatting>
  <conditionalFormatting sqref="B417:N417">
    <cfRule type="cellIs" dxfId="5198" priority="712" operator="lessThan">
      <formula>0</formula>
    </cfRule>
  </conditionalFormatting>
  <conditionalFormatting sqref="N420">
    <cfRule type="cellIs" dxfId="5197" priority="711" operator="lessThan">
      <formula>0</formula>
    </cfRule>
  </conditionalFormatting>
  <conditionalFormatting sqref="N421">
    <cfRule type="cellIs" dxfId="5196" priority="710" operator="lessThan">
      <formula>0</formula>
    </cfRule>
  </conditionalFormatting>
  <conditionalFormatting sqref="N421">
    <cfRule type="cellIs" dxfId="5195" priority="709" operator="lessThan">
      <formula>0</formula>
    </cfRule>
  </conditionalFormatting>
  <conditionalFormatting sqref="C427:M427">
    <cfRule type="cellIs" dxfId="5194" priority="708" operator="lessThan">
      <formula>0</formula>
    </cfRule>
  </conditionalFormatting>
  <conditionalFormatting sqref="C427:M427">
    <cfRule type="cellIs" dxfId="5193" priority="707" operator="lessThan">
      <formula>0</formula>
    </cfRule>
  </conditionalFormatting>
  <conditionalFormatting sqref="H427">
    <cfRule type="cellIs" dxfId="5192" priority="706" operator="lessThan">
      <formula>0</formula>
    </cfRule>
  </conditionalFormatting>
  <conditionalFormatting sqref="B427">
    <cfRule type="cellIs" dxfId="5191" priority="705" operator="lessThan">
      <formula>0</formula>
    </cfRule>
  </conditionalFormatting>
  <conditionalFormatting sqref="B427">
    <cfRule type="cellIs" dxfId="5190" priority="704" operator="lessThan">
      <formula>0</formula>
    </cfRule>
  </conditionalFormatting>
  <conditionalFormatting sqref="B423:N423">
    <cfRule type="cellIs" dxfId="5189" priority="703" operator="lessThan">
      <formula>0</formula>
    </cfRule>
  </conditionalFormatting>
  <conditionalFormatting sqref="B423:N423">
    <cfRule type="cellIs" dxfId="5188" priority="702" operator="lessThan">
      <formula>0</formula>
    </cfRule>
  </conditionalFormatting>
  <conditionalFormatting sqref="B423:N423">
    <cfRule type="cellIs" dxfId="5187" priority="701" operator="lessThan">
      <formula>0</formula>
    </cfRule>
  </conditionalFormatting>
  <conditionalFormatting sqref="B423:N423">
    <cfRule type="cellIs" dxfId="5186" priority="700" operator="lessThan">
      <formula>0</formula>
    </cfRule>
  </conditionalFormatting>
  <conditionalFormatting sqref="B423:N423">
    <cfRule type="cellIs" dxfId="5185" priority="699" operator="lessThan">
      <formula>0</formula>
    </cfRule>
  </conditionalFormatting>
  <conditionalFormatting sqref="B423:N423">
    <cfRule type="cellIs" dxfId="5184" priority="698" operator="lessThan">
      <formula>0</formula>
    </cfRule>
  </conditionalFormatting>
  <conditionalFormatting sqref="B423:N423">
    <cfRule type="cellIs" dxfId="5183" priority="697" operator="lessThan">
      <formula>0</formula>
    </cfRule>
  </conditionalFormatting>
  <conditionalFormatting sqref="B423:N423">
    <cfRule type="cellIs" dxfId="5182" priority="696" operator="lessThan">
      <formula>0</formula>
    </cfRule>
  </conditionalFormatting>
  <conditionalFormatting sqref="N426">
    <cfRule type="cellIs" dxfId="5181" priority="695" operator="lessThan">
      <formula>0</formula>
    </cfRule>
  </conditionalFormatting>
  <conditionalFormatting sqref="C537:N537">
    <cfRule type="cellIs" dxfId="5180" priority="415" operator="lessThan">
      <formula>0</formula>
    </cfRule>
  </conditionalFormatting>
  <conditionalFormatting sqref="C568:N568">
    <cfRule type="cellIs" dxfId="5179" priority="412" operator="lessThan">
      <formula>0</formula>
    </cfRule>
  </conditionalFormatting>
  <conditionalFormatting sqref="I552:N552">
    <cfRule type="cellIs" dxfId="5178" priority="409" operator="lessThan">
      <formula>0</formula>
    </cfRule>
  </conditionalFormatting>
  <conditionalFormatting sqref="I560:N560">
    <cfRule type="cellIs" dxfId="5177" priority="406" operator="lessThan">
      <formula>0</formula>
    </cfRule>
  </conditionalFormatting>
  <conditionalFormatting sqref="B429:N429">
    <cfRule type="cellIs" dxfId="5176" priority="683" operator="lessThan">
      <formula>0</formula>
    </cfRule>
  </conditionalFormatting>
  <conditionalFormatting sqref="B429:N429">
    <cfRule type="cellIs" dxfId="5175" priority="682" operator="lessThan">
      <formula>0</formula>
    </cfRule>
  </conditionalFormatting>
  <conditionalFormatting sqref="B429:N429">
    <cfRule type="cellIs" dxfId="5174" priority="681" operator="lessThan">
      <formula>0</formula>
    </cfRule>
  </conditionalFormatting>
  <conditionalFormatting sqref="B429:N429">
    <cfRule type="cellIs" dxfId="5173" priority="680" operator="lessThan">
      <formula>0</formula>
    </cfRule>
  </conditionalFormatting>
  <conditionalFormatting sqref="N432">
    <cfRule type="cellIs" dxfId="5172" priority="679" operator="lessThan">
      <formula>0</formula>
    </cfRule>
  </conditionalFormatting>
  <conditionalFormatting sqref="C439:M439">
    <cfRule type="cellIs" dxfId="5171" priority="678" operator="lessThan">
      <formula>0</formula>
    </cfRule>
  </conditionalFormatting>
  <conditionalFormatting sqref="C439:M439">
    <cfRule type="cellIs" dxfId="5170" priority="677" operator="lessThan">
      <formula>0</formula>
    </cfRule>
  </conditionalFormatting>
  <conditionalFormatting sqref="H439">
    <cfRule type="cellIs" dxfId="5169" priority="676" operator="lessThan">
      <formula>0</formula>
    </cfRule>
  </conditionalFormatting>
  <conditionalFormatting sqref="B439">
    <cfRule type="cellIs" dxfId="5168" priority="675" operator="lessThan">
      <formula>0</formula>
    </cfRule>
  </conditionalFormatting>
  <conditionalFormatting sqref="B439">
    <cfRule type="cellIs" dxfId="5167" priority="674" operator="lessThan">
      <formula>0</formula>
    </cfRule>
  </conditionalFormatting>
  <conditionalFormatting sqref="B435:N435">
    <cfRule type="cellIs" dxfId="5166" priority="673" operator="lessThan">
      <formula>0</formula>
    </cfRule>
  </conditionalFormatting>
  <conditionalFormatting sqref="B435:N435">
    <cfRule type="cellIs" dxfId="5165" priority="672" operator="lessThan">
      <formula>0</formula>
    </cfRule>
  </conditionalFormatting>
  <conditionalFormatting sqref="C641:N645">
    <cfRule type="cellIs" dxfId="5164" priority="391" operator="lessThan">
      <formula>0</formula>
    </cfRule>
  </conditionalFormatting>
  <conditionalFormatting sqref="C597:N597">
    <cfRule type="cellIs" dxfId="5163" priority="388" operator="lessThan">
      <formula>0</formula>
    </cfRule>
  </conditionalFormatting>
  <conditionalFormatting sqref="C603:N603">
    <cfRule type="cellIs" dxfId="5162" priority="385" operator="lessThan">
      <formula>0</formula>
    </cfRule>
  </conditionalFormatting>
  <conditionalFormatting sqref="C603:N603">
    <cfRule type="cellIs" dxfId="5161" priority="384" operator="lessThan">
      <formula>0</formula>
    </cfRule>
  </conditionalFormatting>
  <conditionalFormatting sqref="C603:N603">
    <cfRule type="cellIs" dxfId="5160" priority="383" operator="lessThan">
      <formula>0</formula>
    </cfRule>
  </conditionalFormatting>
  <conditionalFormatting sqref="H445">
    <cfRule type="cellIs" dxfId="5159" priority="660" operator="lessThan">
      <formula>0</formula>
    </cfRule>
  </conditionalFormatting>
  <conditionalFormatting sqref="B445">
    <cfRule type="cellIs" dxfId="5158" priority="659" operator="lessThan">
      <formula>0</formula>
    </cfRule>
  </conditionalFormatting>
  <conditionalFormatting sqref="B445">
    <cfRule type="cellIs" dxfId="5157" priority="658" operator="lessThan">
      <formula>0</formula>
    </cfRule>
  </conditionalFormatting>
  <conditionalFormatting sqref="B441:N441">
    <cfRule type="cellIs" dxfId="5156" priority="657" operator="lessThan">
      <formula>0</formula>
    </cfRule>
  </conditionalFormatting>
  <conditionalFormatting sqref="B441:N441">
    <cfRule type="cellIs" dxfId="5155" priority="656" operator="lessThan">
      <formula>0</formula>
    </cfRule>
  </conditionalFormatting>
  <conditionalFormatting sqref="B441:N441">
    <cfRule type="cellIs" dxfId="5154" priority="655" operator="lessThan">
      <formula>0</formula>
    </cfRule>
  </conditionalFormatting>
  <conditionalFormatting sqref="B441:N441">
    <cfRule type="cellIs" dxfId="5153" priority="654" operator="lessThan">
      <formula>0</formula>
    </cfRule>
  </conditionalFormatting>
  <conditionalFormatting sqref="B441:N441">
    <cfRule type="cellIs" dxfId="5152" priority="653" operator="lessThan">
      <formula>0</formula>
    </cfRule>
  </conditionalFormatting>
  <conditionalFormatting sqref="B441:N441">
    <cfRule type="cellIs" dxfId="5151" priority="652" operator="lessThan">
      <formula>0</formula>
    </cfRule>
  </conditionalFormatting>
  <conditionalFormatting sqref="B441:N441">
    <cfRule type="cellIs" dxfId="5150" priority="651" operator="lessThan">
      <formula>0</formula>
    </cfRule>
  </conditionalFormatting>
  <conditionalFormatting sqref="B441:N441">
    <cfRule type="cellIs" dxfId="5149" priority="650" operator="lessThan">
      <formula>0</formula>
    </cfRule>
  </conditionalFormatting>
  <conditionalFormatting sqref="N444">
    <cfRule type="cellIs" dxfId="5148" priority="649" operator="lessThan">
      <formula>0</formula>
    </cfRule>
  </conditionalFormatting>
  <conditionalFormatting sqref="N445">
    <cfRule type="cellIs" dxfId="5147" priority="648" operator="lessThan">
      <formula>0</formula>
    </cfRule>
  </conditionalFormatting>
  <conditionalFormatting sqref="N445">
    <cfRule type="cellIs" dxfId="5146" priority="647" operator="lessThan">
      <formula>0</formula>
    </cfRule>
  </conditionalFormatting>
  <conditionalFormatting sqref="C452:M452">
    <cfRule type="cellIs" dxfId="5145" priority="646" operator="lessThan">
      <formula>0</formula>
    </cfRule>
  </conditionalFormatting>
  <conditionalFormatting sqref="C452:M452">
    <cfRule type="cellIs" dxfId="5144" priority="645" operator="lessThan">
      <formula>0</formula>
    </cfRule>
  </conditionalFormatting>
  <conditionalFormatting sqref="H452">
    <cfRule type="cellIs" dxfId="5143" priority="644" operator="lessThan">
      <formula>0</formula>
    </cfRule>
  </conditionalFormatting>
  <conditionalFormatting sqref="B452">
    <cfRule type="cellIs" dxfId="5142" priority="643" operator="lessThan">
      <formula>0</formula>
    </cfRule>
  </conditionalFormatting>
  <conditionalFormatting sqref="B452">
    <cfRule type="cellIs" dxfId="5141" priority="642" operator="lessThan">
      <formula>0</formula>
    </cfRule>
  </conditionalFormatting>
  <conditionalFormatting sqref="B448:N448">
    <cfRule type="cellIs" dxfId="5140" priority="641" operator="lessThan">
      <formula>0</formula>
    </cfRule>
  </conditionalFormatting>
  <conditionalFormatting sqref="B448:N448">
    <cfRule type="cellIs" dxfId="5139" priority="640" operator="lessThan">
      <formula>0</formula>
    </cfRule>
  </conditionalFormatting>
  <conditionalFormatting sqref="B448:N448">
    <cfRule type="cellIs" dxfId="5138" priority="639" operator="lessThan">
      <formula>0</formula>
    </cfRule>
  </conditionalFormatting>
  <conditionalFormatting sqref="B448:N448">
    <cfRule type="cellIs" dxfId="5137" priority="638" operator="lessThan">
      <formula>0</formula>
    </cfRule>
  </conditionalFormatting>
  <conditionalFormatting sqref="B448:N448">
    <cfRule type="cellIs" dxfId="5136" priority="637" operator="lessThan">
      <formula>0</formula>
    </cfRule>
  </conditionalFormatting>
  <conditionalFormatting sqref="B448:N448">
    <cfRule type="cellIs" dxfId="5135" priority="636" operator="lessThan">
      <formula>0</formula>
    </cfRule>
  </conditionalFormatting>
  <conditionalFormatting sqref="B448:N448">
    <cfRule type="cellIs" dxfId="5134" priority="635" operator="lessThan">
      <formula>0</formula>
    </cfRule>
  </conditionalFormatting>
  <conditionalFormatting sqref="B448:N448">
    <cfRule type="cellIs" dxfId="5133" priority="634" operator="lessThan">
      <formula>0</formula>
    </cfRule>
  </conditionalFormatting>
  <conditionalFormatting sqref="N451">
    <cfRule type="cellIs" dxfId="5132" priority="633" operator="lessThan">
      <formula>0</formula>
    </cfRule>
  </conditionalFormatting>
  <conditionalFormatting sqref="N452">
    <cfRule type="cellIs" dxfId="5131" priority="632" operator="lessThan">
      <formula>0</formula>
    </cfRule>
  </conditionalFormatting>
  <conditionalFormatting sqref="N452">
    <cfRule type="cellIs" dxfId="5130" priority="631" operator="lessThan">
      <formula>0</formula>
    </cfRule>
  </conditionalFormatting>
  <conditionalFormatting sqref="C458:M458">
    <cfRule type="cellIs" dxfId="5129" priority="630" operator="lessThan">
      <formula>0</formula>
    </cfRule>
  </conditionalFormatting>
  <conditionalFormatting sqref="C458:M458">
    <cfRule type="cellIs" dxfId="5128" priority="629" operator="lessThan">
      <formula>0</formula>
    </cfRule>
  </conditionalFormatting>
  <conditionalFormatting sqref="H458">
    <cfRule type="cellIs" dxfId="5127" priority="628" operator="lessThan">
      <formula>0</formula>
    </cfRule>
  </conditionalFormatting>
  <conditionalFormatting sqref="B458">
    <cfRule type="cellIs" dxfId="5126" priority="627" operator="lessThan">
      <formula>0</formula>
    </cfRule>
  </conditionalFormatting>
  <conditionalFormatting sqref="B458">
    <cfRule type="cellIs" dxfId="5125" priority="626" operator="lessThan">
      <formula>0</formula>
    </cfRule>
  </conditionalFormatting>
  <conditionalFormatting sqref="Q505">
    <cfRule type="cellIs" dxfId="5124" priority="346" operator="lessThan">
      <formula>0</formula>
    </cfRule>
  </conditionalFormatting>
  <conditionalFormatting sqref="P505">
    <cfRule type="cellIs" dxfId="5123" priority="345" operator="lessThan">
      <formula>0</formula>
    </cfRule>
  </conditionalFormatting>
  <conditionalFormatting sqref="Q513">
    <cfRule type="cellIs" dxfId="5122" priority="343" operator="lessThan">
      <formula>0</formula>
    </cfRule>
  </conditionalFormatting>
  <conditionalFormatting sqref="P513">
    <cfRule type="cellIs" dxfId="5121" priority="342" operator="lessThan">
      <formula>0</formula>
    </cfRule>
  </conditionalFormatting>
  <conditionalFormatting sqref="Q522">
    <cfRule type="cellIs" dxfId="5120" priority="340" operator="lessThan">
      <formula>0</formula>
    </cfRule>
  </conditionalFormatting>
  <conditionalFormatting sqref="P522">
    <cfRule type="cellIs" dxfId="5119" priority="339" operator="lessThan">
      <formula>0</formula>
    </cfRule>
  </conditionalFormatting>
  <conditionalFormatting sqref="Q530">
    <cfRule type="cellIs" dxfId="5118" priority="337" operator="lessThan">
      <formula>0</formula>
    </cfRule>
  </conditionalFormatting>
  <conditionalFormatting sqref="C461:C464">
    <cfRule type="expression" dxfId="5117" priority="613">
      <formula>C461/B461&gt;1</formula>
    </cfRule>
    <cfRule type="expression" dxfId="5116" priority="614">
      <formula>C461/B461&lt;1</formula>
    </cfRule>
  </conditionalFormatting>
  <conditionalFormatting sqref="Q538">
    <cfRule type="cellIs" dxfId="5115" priority="334" operator="lessThan">
      <formula>0</formula>
    </cfRule>
  </conditionalFormatting>
  <conditionalFormatting sqref="D461:N464">
    <cfRule type="expression" dxfId="5114" priority="610">
      <formula>D461/C461&gt;1</formula>
    </cfRule>
    <cfRule type="expression" dxfId="5113" priority="611">
      <formula>D461/C461&lt;1</formula>
    </cfRule>
  </conditionalFormatting>
  <conditionalFormatting sqref="Q553">
    <cfRule type="cellIs" dxfId="5112" priority="331" operator="lessThan">
      <formula>0</formula>
    </cfRule>
  </conditionalFormatting>
  <conditionalFormatting sqref="B461:B464 B552:N552 B560:N560 B575:N575 B589:N589">
    <cfRule type="expression" dxfId="5111" priority="607">
      <formula>B461/#REF!&gt;1</formula>
    </cfRule>
    <cfRule type="expression" dxfId="5110" priority="608">
      <formula>B461/#REF!&lt;1</formula>
    </cfRule>
  </conditionalFormatting>
  <conditionalFormatting sqref="Q561">
    <cfRule type="cellIs" dxfId="5109" priority="328" operator="lessThan">
      <formula>0</formula>
    </cfRule>
  </conditionalFormatting>
  <conditionalFormatting sqref="B512">
    <cfRule type="expression" dxfId="5108" priority="604">
      <formula>B512/#REF!&gt;1</formula>
    </cfRule>
    <cfRule type="expression" dxfId="5107" priority="605">
      <formula>B512/#REF!&lt;1</formula>
    </cfRule>
  </conditionalFormatting>
  <conditionalFormatting sqref="Q590">
    <cfRule type="cellIs" dxfId="5106" priority="325" operator="lessThan">
      <formula>0</formula>
    </cfRule>
  </conditionalFormatting>
  <conditionalFormatting sqref="C512">
    <cfRule type="expression" dxfId="5105" priority="601">
      <formula>C512/B512&gt;1</formula>
    </cfRule>
    <cfRule type="expression" dxfId="5104" priority="602">
      <formula>C512/B512&lt;1</formula>
    </cfRule>
  </conditionalFormatting>
  <conditionalFormatting sqref="D512">
    <cfRule type="cellIs" dxfId="5103" priority="600" operator="lessThan">
      <formula>0</formula>
    </cfRule>
  </conditionalFormatting>
  <conditionalFormatting sqref="D512">
    <cfRule type="expression" dxfId="5102" priority="598">
      <formula>D512/C512&gt;1</formula>
    </cfRule>
    <cfRule type="expression" dxfId="5101" priority="599">
      <formula>D512/C512&lt;1</formula>
    </cfRule>
  </conditionalFormatting>
  <conditionalFormatting sqref="E512">
    <cfRule type="cellIs" dxfId="5100" priority="597" operator="lessThan">
      <formula>0</formula>
    </cfRule>
  </conditionalFormatting>
  <conditionalFormatting sqref="E512">
    <cfRule type="expression" dxfId="5099" priority="595">
      <formula>E512/D512&gt;1</formula>
    </cfRule>
    <cfRule type="expression" dxfId="5098" priority="596">
      <formula>E512/D512&lt;1</formula>
    </cfRule>
  </conditionalFormatting>
  <conditionalFormatting sqref="F512">
    <cfRule type="cellIs" dxfId="5097" priority="594" operator="lessThan">
      <formula>0</formula>
    </cfRule>
  </conditionalFormatting>
  <conditionalFormatting sqref="F512">
    <cfRule type="expression" dxfId="5096" priority="592">
      <formula>F512/E512&gt;1</formula>
    </cfRule>
    <cfRule type="expression" dxfId="5095" priority="593">
      <formula>F512/E512&lt;1</formula>
    </cfRule>
  </conditionalFormatting>
  <conditionalFormatting sqref="G512">
    <cfRule type="cellIs" dxfId="5094" priority="591" operator="lessThan">
      <formula>0</formula>
    </cfRule>
  </conditionalFormatting>
  <conditionalFormatting sqref="G512">
    <cfRule type="expression" dxfId="5093" priority="589">
      <formula>G512/F512&gt;1</formula>
    </cfRule>
    <cfRule type="expression" dxfId="5092" priority="590">
      <formula>G512/F512&lt;1</formula>
    </cfRule>
  </conditionalFormatting>
  <conditionalFormatting sqref="H512">
    <cfRule type="cellIs" dxfId="5091" priority="588" operator="lessThan">
      <formula>0</formula>
    </cfRule>
  </conditionalFormatting>
  <conditionalFormatting sqref="H512">
    <cfRule type="expression" dxfId="5090" priority="586">
      <formula>H512/G512&gt;1</formula>
    </cfRule>
    <cfRule type="expression" dxfId="5089" priority="587">
      <formula>H512/G512&lt;1</formula>
    </cfRule>
  </conditionalFormatting>
  <conditionalFormatting sqref="I512:N512">
    <cfRule type="cellIs" dxfId="5088" priority="585" operator="lessThan">
      <formula>0</formula>
    </cfRule>
  </conditionalFormatting>
  <conditionalFormatting sqref="I512:N512">
    <cfRule type="expression" dxfId="5087" priority="583">
      <formula>I512/H512&gt;1</formula>
    </cfRule>
    <cfRule type="expression" dxfId="5086" priority="584">
      <formula>I512/H512&lt;1</formula>
    </cfRule>
  </conditionalFormatting>
  <conditionalFormatting sqref="B552">
    <cfRule type="cellIs" dxfId="5085" priority="582" operator="lessThan">
      <formula>0</formula>
    </cfRule>
  </conditionalFormatting>
  <conditionalFormatting sqref="B552">
    <cfRule type="expression" dxfId="5084" priority="580">
      <formula>B552/#REF!&gt;1</formula>
    </cfRule>
    <cfRule type="expression" dxfId="5083" priority="581">
      <formula>B552/#REF!&lt;1</formula>
    </cfRule>
  </conditionalFormatting>
  <conditionalFormatting sqref="C552">
    <cfRule type="cellIs" dxfId="5082" priority="579" operator="lessThan">
      <formula>0</formula>
    </cfRule>
  </conditionalFormatting>
  <conditionalFormatting sqref="C552">
    <cfRule type="expression" dxfId="5081" priority="577">
      <formula>C552/B552&gt;1</formula>
    </cfRule>
    <cfRule type="expression" dxfId="5080" priority="578">
      <formula>C552/B552&lt;1</formula>
    </cfRule>
  </conditionalFormatting>
  <conditionalFormatting sqref="D552">
    <cfRule type="cellIs" dxfId="5079" priority="576" operator="lessThan">
      <formula>0</formula>
    </cfRule>
  </conditionalFormatting>
  <conditionalFormatting sqref="D552">
    <cfRule type="expression" dxfId="5078" priority="574">
      <formula>D552/C552&gt;1</formula>
    </cfRule>
    <cfRule type="expression" dxfId="5077" priority="575">
      <formula>D552/C552&lt;1</formula>
    </cfRule>
  </conditionalFormatting>
  <conditionalFormatting sqref="E552">
    <cfRule type="cellIs" dxfId="5076" priority="573" operator="lessThan">
      <formula>0</formula>
    </cfRule>
  </conditionalFormatting>
  <conditionalFormatting sqref="E552">
    <cfRule type="expression" dxfId="5075" priority="571">
      <formula>E552/D552&gt;1</formula>
    </cfRule>
    <cfRule type="expression" dxfId="5074" priority="572">
      <formula>E552/D552&lt;1</formula>
    </cfRule>
  </conditionalFormatting>
  <conditionalFormatting sqref="F552">
    <cfRule type="cellIs" dxfId="5073" priority="570" operator="lessThan">
      <formula>0</formula>
    </cfRule>
  </conditionalFormatting>
  <conditionalFormatting sqref="F552">
    <cfRule type="expression" dxfId="5072" priority="568">
      <formula>F552/E552&gt;1</formula>
    </cfRule>
    <cfRule type="expression" dxfId="5071" priority="569">
      <formula>F552/E552&lt;1</formula>
    </cfRule>
  </conditionalFormatting>
  <conditionalFormatting sqref="G552">
    <cfRule type="cellIs" dxfId="5070" priority="567" operator="lessThan">
      <formula>0</formula>
    </cfRule>
  </conditionalFormatting>
  <conditionalFormatting sqref="G552">
    <cfRule type="expression" dxfId="5069" priority="565">
      <formula>G552/F552&gt;1</formula>
    </cfRule>
    <cfRule type="expression" dxfId="5068" priority="566">
      <formula>G552/F552&lt;1</formula>
    </cfRule>
  </conditionalFormatting>
  <conditionalFormatting sqref="H552">
    <cfRule type="cellIs" dxfId="5067" priority="564" operator="lessThan">
      <formula>0</formula>
    </cfRule>
  </conditionalFormatting>
  <conditionalFormatting sqref="H552">
    <cfRule type="expression" dxfId="5066" priority="562">
      <formula>H552/G552&gt;1</formula>
    </cfRule>
    <cfRule type="expression" dxfId="5065" priority="563">
      <formula>H552/G552&lt;1</formula>
    </cfRule>
  </conditionalFormatting>
  <conditionalFormatting sqref="B560">
    <cfRule type="cellIs" dxfId="5064" priority="561" operator="lessThan">
      <formula>0</formula>
    </cfRule>
  </conditionalFormatting>
  <conditionalFormatting sqref="B560">
    <cfRule type="expression" dxfId="5063" priority="559">
      <formula>B560/#REF!&gt;1</formula>
    </cfRule>
    <cfRule type="expression" dxfId="5062" priority="560">
      <formula>B560/#REF!&lt;1</formula>
    </cfRule>
  </conditionalFormatting>
  <conditionalFormatting sqref="C560">
    <cfRule type="cellIs" dxfId="5061" priority="558" operator="lessThan">
      <formula>0</formula>
    </cfRule>
  </conditionalFormatting>
  <conditionalFormatting sqref="C560">
    <cfRule type="expression" dxfId="5060" priority="556">
      <formula>C560/B560&gt;1</formula>
    </cfRule>
    <cfRule type="expression" dxfId="5059" priority="557">
      <formula>C560/B560&lt;1</formula>
    </cfRule>
  </conditionalFormatting>
  <conditionalFormatting sqref="D560">
    <cfRule type="cellIs" dxfId="5058" priority="555" operator="lessThan">
      <formula>0</formula>
    </cfRule>
  </conditionalFormatting>
  <conditionalFormatting sqref="D560">
    <cfRule type="expression" dxfId="5057" priority="553">
      <formula>D560/C560&gt;1</formula>
    </cfRule>
    <cfRule type="expression" dxfId="5056" priority="554">
      <formula>D560/C560&lt;1</formula>
    </cfRule>
  </conditionalFormatting>
  <conditionalFormatting sqref="E560">
    <cfRule type="cellIs" dxfId="5055" priority="552" operator="lessThan">
      <formula>0</formula>
    </cfRule>
  </conditionalFormatting>
  <conditionalFormatting sqref="E560">
    <cfRule type="expression" dxfId="5054" priority="550">
      <formula>E560/D560&gt;1</formula>
    </cfRule>
    <cfRule type="expression" dxfId="5053" priority="551">
      <formula>E560/D560&lt;1</formula>
    </cfRule>
  </conditionalFormatting>
  <conditionalFormatting sqref="F560">
    <cfRule type="cellIs" dxfId="5052" priority="549" operator="lessThan">
      <formula>0</formula>
    </cfRule>
  </conditionalFormatting>
  <conditionalFormatting sqref="F560">
    <cfRule type="expression" dxfId="5051" priority="547">
      <formula>F560/E560&gt;1</formula>
    </cfRule>
    <cfRule type="expression" dxfId="5050" priority="548">
      <formula>F560/E560&lt;1</formula>
    </cfRule>
  </conditionalFormatting>
  <conditionalFormatting sqref="G560">
    <cfRule type="cellIs" dxfId="5049" priority="546" operator="lessThan">
      <formula>0</formula>
    </cfRule>
  </conditionalFormatting>
  <conditionalFormatting sqref="G560">
    <cfRule type="expression" dxfId="5048" priority="544">
      <formula>G560/F560&gt;1</formula>
    </cfRule>
    <cfRule type="expression" dxfId="5047" priority="545">
      <formula>G560/F560&lt;1</formula>
    </cfRule>
  </conditionalFormatting>
  <conditionalFormatting sqref="H560">
    <cfRule type="cellIs" dxfId="5046" priority="543" operator="lessThan">
      <formula>0</formula>
    </cfRule>
  </conditionalFormatting>
  <conditionalFormatting sqref="H560">
    <cfRule type="expression" dxfId="5045" priority="541">
      <formula>H560/G560&gt;1</formula>
    </cfRule>
    <cfRule type="expression" dxfId="5044" priority="542">
      <formula>H560/G560&lt;1</formula>
    </cfRule>
  </conditionalFormatting>
  <conditionalFormatting sqref="O616:O619">
    <cfRule type="cellIs" dxfId="5043" priority="287" operator="lessThan">
      <formula>0</formula>
    </cfRule>
  </conditionalFormatting>
  <conditionalFormatting sqref="B589">
    <cfRule type="expression" dxfId="5042" priority="538">
      <formula>B589/#REF!&gt;1</formula>
    </cfRule>
    <cfRule type="expression" dxfId="5041" priority="539">
      <formula>B589/#REF!&lt;1</formula>
    </cfRule>
  </conditionalFormatting>
  <conditionalFormatting sqref="C589">
    <cfRule type="cellIs" dxfId="5040" priority="537" operator="lessThan">
      <formula>0</formula>
    </cfRule>
  </conditionalFormatting>
  <conditionalFormatting sqref="C589">
    <cfRule type="expression" dxfId="5039" priority="535">
      <formula>C589/B589&gt;1</formula>
    </cfRule>
    <cfRule type="expression" dxfId="5038" priority="536">
      <formula>C589/B589&lt;1</formula>
    </cfRule>
  </conditionalFormatting>
  <conditionalFormatting sqref="O605:O607">
    <cfRule type="cellIs" dxfId="5037" priority="281" operator="lessThan">
      <formula>0</formula>
    </cfRule>
  </conditionalFormatting>
  <conditionalFormatting sqref="D589">
    <cfRule type="expression" dxfId="5036" priority="532">
      <formula>D589/C589&gt;1</formula>
    </cfRule>
    <cfRule type="expression" dxfId="5035" priority="533">
      <formula>D589/C589&lt;1</formula>
    </cfRule>
  </conditionalFormatting>
  <conditionalFormatting sqref="E589">
    <cfRule type="cellIs" dxfId="5034" priority="531" operator="lessThan">
      <formula>0</formula>
    </cfRule>
  </conditionalFormatting>
  <conditionalFormatting sqref="E589">
    <cfRule type="expression" dxfId="5033" priority="529">
      <formula>E589/D589&gt;1</formula>
    </cfRule>
    <cfRule type="expression" dxfId="5032" priority="530">
      <formula>E589/D589&lt;1</formula>
    </cfRule>
  </conditionalFormatting>
  <conditionalFormatting sqref="F589">
    <cfRule type="cellIs" dxfId="5031" priority="528" operator="lessThan">
      <formula>0</formula>
    </cfRule>
  </conditionalFormatting>
  <conditionalFormatting sqref="F589">
    <cfRule type="expression" dxfId="5030" priority="526">
      <formula>F589/E589&gt;1</formula>
    </cfRule>
    <cfRule type="expression" dxfId="5029" priority="527">
      <formula>F589/E589&lt;1</formula>
    </cfRule>
  </conditionalFormatting>
  <conditionalFormatting sqref="O377">
    <cfRule type="cellIs" dxfId="5028" priority="272" operator="lessThan">
      <formula>0</formula>
    </cfRule>
  </conditionalFormatting>
  <conditionalFormatting sqref="G589">
    <cfRule type="expression" dxfId="5027" priority="523">
      <formula>G589/F589&gt;1</formula>
    </cfRule>
    <cfRule type="expression" dxfId="5026" priority="524">
      <formula>G589/F589&lt;1</formula>
    </cfRule>
  </conditionalFormatting>
  <conditionalFormatting sqref="O366">
    <cfRule type="cellIs" dxfId="5025" priority="269" operator="lessThan">
      <formula>0</formula>
    </cfRule>
  </conditionalFormatting>
  <conditionalFormatting sqref="H589">
    <cfRule type="expression" dxfId="5024" priority="520">
      <formula>H589/G589&gt;1</formula>
    </cfRule>
    <cfRule type="expression" dxfId="5023" priority="521">
      <formula>H589/G589&lt;1</formula>
    </cfRule>
  </conditionalFormatting>
  <conditionalFormatting sqref="N596">
    <cfRule type="cellIs" dxfId="5022" priority="519" operator="lessThan">
      <formula>0</formula>
    </cfRule>
  </conditionalFormatting>
  <conditionalFormatting sqref="O387">
    <cfRule type="cellIs" dxfId="5021" priority="264" operator="lessThan">
      <formula>0</formula>
    </cfRule>
  </conditionalFormatting>
  <conditionalFormatting sqref="O387">
    <cfRule type="cellIs" dxfId="5020" priority="265" operator="lessThan">
      <formula>0</formula>
    </cfRule>
  </conditionalFormatting>
  <conditionalFormatting sqref="O387">
    <cfRule type="cellIs" dxfId="5019" priority="262" operator="lessThan">
      <formula>0</formula>
    </cfRule>
  </conditionalFormatting>
  <conditionalFormatting sqref="O387">
    <cfRule type="cellIs" dxfId="5018" priority="263" operator="lessThan">
      <formula>0</formula>
    </cfRule>
  </conditionalFormatting>
  <conditionalFormatting sqref="N600">
    <cfRule type="cellIs" dxfId="5017" priority="518" operator="lessThan">
      <formula>0</formula>
    </cfRule>
  </conditionalFormatting>
  <conditionalFormatting sqref="N600">
    <cfRule type="cellIs" dxfId="5016" priority="517" operator="lessThan">
      <formula>0</formula>
    </cfRule>
  </conditionalFormatting>
  <conditionalFormatting sqref="P363">
    <cfRule type="cellIs" dxfId="5015" priority="516" operator="lessThan">
      <formula>0</formula>
    </cfRule>
  </conditionalFormatting>
  <conditionalFormatting sqref="P364:P365">
    <cfRule type="cellIs" dxfId="5014" priority="515" operator="lessThan">
      <formula>0</formula>
    </cfRule>
  </conditionalFormatting>
  <conditionalFormatting sqref="P461:P464">
    <cfRule type="cellIs" dxfId="5013" priority="514" operator="lessThan">
      <formula>0</formula>
    </cfRule>
  </conditionalFormatting>
  <conditionalFormatting sqref="P361">
    <cfRule type="cellIs" dxfId="5012" priority="513" operator="lessThan">
      <formula>0</formula>
    </cfRule>
  </conditionalFormatting>
  <conditionalFormatting sqref="P366:P367">
    <cfRule type="cellIs" dxfId="5011" priority="512" operator="lessThan">
      <formula>0</formula>
    </cfRule>
  </conditionalFormatting>
  <conditionalFormatting sqref="P369:P373">
    <cfRule type="cellIs" dxfId="5010" priority="511" operator="lessThan">
      <formula>0</formula>
    </cfRule>
  </conditionalFormatting>
  <conditionalFormatting sqref="P378:P379">
    <cfRule type="cellIs" dxfId="5009" priority="510" operator="lessThan">
      <formula>0</formula>
    </cfRule>
  </conditionalFormatting>
  <conditionalFormatting sqref="P384:P385">
    <cfRule type="cellIs" dxfId="5008" priority="509" operator="lessThan">
      <formula>0</formula>
    </cfRule>
  </conditionalFormatting>
  <conditionalFormatting sqref="P390:P391">
    <cfRule type="cellIs" dxfId="5007" priority="508" operator="lessThan">
      <formula>0</formula>
    </cfRule>
  </conditionalFormatting>
  <conditionalFormatting sqref="P396:P397">
    <cfRule type="cellIs" dxfId="5006" priority="507" operator="lessThan">
      <formula>0</formula>
    </cfRule>
  </conditionalFormatting>
  <conditionalFormatting sqref="P402">
    <cfRule type="cellIs" dxfId="5005" priority="506" operator="lessThan">
      <formula>0</formula>
    </cfRule>
  </conditionalFormatting>
  <conditionalFormatting sqref="P408:P409">
    <cfRule type="cellIs" dxfId="5004" priority="505" operator="lessThan">
      <formula>0</formula>
    </cfRule>
  </conditionalFormatting>
  <conditionalFormatting sqref="P414:P415">
    <cfRule type="cellIs" dxfId="5003" priority="504" operator="lessThan">
      <formula>0</formula>
    </cfRule>
  </conditionalFormatting>
  <conditionalFormatting sqref="P420:P421">
    <cfRule type="cellIs" dxfId="5002" priority="503" operator="lessThan">
      <formula>0</formula>
    </cfRule>
  </conditionalFormatting>
  <conditionalFormatting sqref="P426:P427">
    <cfRule type="cellIs" dxfId="5001" priority="502" operator="lessThan">
      <formula>0</formula>
    </cfRule>
  </conditionalFormatting>
  <conditionalFormatting sqref="P432:P433">
    <cfRule type="cellIs" dxfId="5000" priority="501" operator="lessThan">
      <formula>0</formula>
    </cfRule>
  </conditionalFormatting>
  <conditionalFormatting sqref="P438:P439">
    <cfRule type="cellIs" dxfId="4999" priority="500" operator="lessThan">
      <formula>0</formula>
    </cfRule>
  </conditionalFormatting>
  <conditionalFormatting sqref="P444:P445">
    <cfRule type="cellIs" dxfId="4998" priority="499" operator="lessThan">
      <formula>0</formula>
    </cfRule>
  </conditionalFormatting>
  <conditionalFormatting sqref="P451:P452">
    <cfRule type="cellIs" dxfId="4997" priority="498" operator="lessThan">
      <formula>0</formula>
    </cfRule>
  </conditionalFormatting>
  <conditionalFormatting sqref="P457:P458">
    <cfRule type="cellIs" dxfId="4996" priority="497" operator="lessThan">
      <formula>0</formula>
    </cfRule>
  </conditionalFormatting>
  <conditionalFormatting sqref="P465">
    <cfRule type="cellIs" dxfId="4995" priority="496" operator="lessThan">
      <formula>0</formula>
    </cfRule>
  </conditionalFormatting>
  <conditionalFormatting sqref="P472">
    <cfRule type="cellIs" dxfId="4994" priority="495" operator="lessThan">
      <formula>0</formula>
    </cfRule>
  </conditionalFormatting>
  <conditionalFormatting sqref="P503:P504">
    <cfRule type="cellIs" dxfId="4993" priority="494" operator="lessThan">
      <formula>0</formula>
    </cfRule>
  </conditionalFormatting>
  <conditionalFormatting sqref="P511:P512">
    <cfRule type="cellIs" dxfId="4992" priority="493" operator="lessThan">
      <formula>0</formula>
    </cfRule>
  </conditionalFormatting>
  <conditionalFormatting sqref="P520:P521">
    <cfRule type="cellIs" dxfId="4991" priority="492" operator="lessThan">
      <formula>0</formula>
    </cfRule>
  </conditionalFormatting>
  <conditionalFormatting sqref="P528:P529">
    <cfRule type="cellIs" dxfId="4990" priority="491" operator="lessThan">
      <formula>0</formula>
    </cfRule>
  </conditionalFormatting>
  <conditionalFormatting sqref="P544:P545">
    <cfRule type="cellIs" dxfId="4989" priority="490" operator="lessThan">
      <formula>0</formula>
    </cfRule>
  </conditionalFormatting>
  <conditionalFormatting sqref="P536:P537">
    <cfRule type="cellIs" dxfId="4988" priority="489" operator="lessThan">
      <formula>0</formula>
    </cfRule>
  </conditionalFormatting>
  <conditionalFormatting sqref="P551:P552">
    <cfRule type="cellIs" dxfId="4987" priority="488" operator="lessThan">
      <formula>0</formula>
    </cfRule>
  </conditionalFormatting>
  <conditionalFormatting sqref="P559:P560">
    <cfRule type="cellIs" dxfId="4986" priority="487" operator="lessThan">
      <formula>0</formula>
    </cfRule>
  </conditionalFormatting>
  <conditionalFormatting sqref="P567:P568">
    <cfRule type="cellIs" dxfId="4985" priority="486" operator="lessThan">
      <formula>0</formula>
    </cfRule>
  </conditionalFormatting>
  <conditionalFormatting sqref="P574:P575">
    <cfRule type="cellIs" dxfId="4984" priority="485" operator="lessThan">
      <formula>0</formula>
    </cfRule>
  </conditionalFormatting>
  <conditionalFormatting sqref="P581:P582">
    <cfRule type="cellIs" dxfId="4983" priority="484" operator="lessThan">
      <formula>0</formula>
    </cfRule>
  </conditionalFormatting>
  <conditionalFormatting sqref="P588:P589">
    <cfRule type="cellIs" dxfId="4982" priority="483" operator="lessThan">
      <formula>0</formula>
    </cfRule>
  </conditionalFormatting>
  <conditionalFormatting sqref="P596:P597">
    <cfRule type="cellIs" dxfId="4981" priority="482" operator="lessThan">
      <formula>0</formula>
    </cfRule>
  </conditionalFormatting>
  <conditionalFormatting sqref="P603">
    <cfRule type="cellIs" dxfId="4980" priority="481" operator="lessThan">
      <formula>0</formula>
    </cfRule>
  </conditionalFormatting>
  <conditionalFormatting sqref="P608">
    <cfRule type="cellIs" dxfId="4979" priority="480" operator="lessThan">
      <formula>0</formula>
    </cfRule>
  </conditionalFormatting>
  <conditionalFormatting sqref="O405">
    <cfRule type="cellIs" dxfId="4978" priority="222" operator="lessThan">
      <formula>0</formula>
    </cfRule>
  </conditionalFormatting>
  <conditionalFormatting sqref="P632:P634">
    <cfRule type="cellIs" dxfId="4977" priority="479" operator="lessThan">
      <formula>0</formula>
    </cfRule>
  </conditionalFormatting>
  <conditionalFormatting sqref="I710:N710 P708:Q711">
    <cfRule type="cellIs" dxfId="4976" priority="473" operator="lessThan">
      <formula>0</formula>
    </cfRule>
  </conditionalFormatting>
  <conditionalFormatting sqref="P636:P637 P641:P645">
    <cfRule type="cellIs" dxfId="4975" priority="478" operator="lessThan">
      <formula>0</formula>
    </cfRule>
  </conditionalFormatting>
  <conditionalFormatting sqref="P648">
    <cfRule type="cellIs" dxfId="4974" priority="477" operator="lessThan">
      <formula>0</formula>
    </cfRule>
  </conditionalFormatting>
  <conditionalFormatting sqref="P649">
    <cfRule type="cellIs" dxfId="4973" priority="476" operator="lessThan">
      <formula>0</formula>
    </cfRule>
  </conditionalFormatting>
  <conditionalFormatting sqref="P651">
    <cfRule type="cellIs" dxfId="4972" priority="475" operator="lessThan">
      <formula>0</formula>
    </cfRule>
  </conditionalFormatting>
  <conditionalFormatting sqref="P652">
    <cfRule type="cellIs" dxfId="4971" priority="474" operator="lessThan">
      <formula>0</formula>
    </cfRule>
  </conditionalFormatting>
  <conditionalFormatting sqref="D654:N654 D651:N651 D648:N649 D632:N634">
    <cfRule type="expression" dxfId="4970" priority="446">
      <formula>D632/C632&gt;1</formula>
    </cfRule>
    <cfRule type="expression" dxfId="4969" priority="447">
      <formula>D632/C632&lt;1</formula>
    </cfRule>
  </conditionalFormatting>
  <conditionalFormatting sqref="C507:C510">
    <cfRule type="cellIs" dxfId="4968" priority="472" operator="lessThan">
      <formula>0</formula>
    </cfRule>
  </conditionalFormatting>
  <conditionalFormatting sqref="C507:C510">
    <cfRule type="expression" dxfId="4967" priority="470">
      <formula>C507/B507&gt;1</formula>
    </cfRule>
    <cfRule type="expression" dxfId="4966" priority="471">
      <formula>C507/B507&lt;1</formula>
    </cfRule>
  </conditionalFormatting>
  <conditionalFormatting sqref="D507:N510">
    <cfRule type="cellIs" dxfId="4965" priority="469" operator="lessThan">
      <formula>0</formula>
    </cfRule>
  </conditionalFormatting>
  <conditionalFormatting sqref="D507:N510">
    <cfRule type="expression" dxfId="4964" priority="467">
      <formula>D507/C507&gt;1</formula>
    </cfRule>
    <cfRule type="expression" dxfId="4963" priority="468">
      <formula>D507/C507&lt;1</formula>
    </cfRule>
  </conditionalFormatting>
  <conditionalFormatting sqref="B507:B510">
    <cfRule type="cellIs" dxfId="4962" priority="466" operator="lessThan">
      <formula>0</formula>
    </cfRule>
  </conditionalFormatting>
  <conditionalFormatting sqref="B507:B510">
    <cfRule type="expression" dxfId="4961" priority="464">
      <formula>B507/#REF!&gt;1</formula>
    </cfRule>
    <cfRule type="expression" dxfId="4960" priority="465">
      <formula>B507/#REF!&lt;1</formula>
    </cfRule>
  </conditionalFormatting>
  <conditionalFormatting sqref="J588:N588 J574:N574 J559:N559 J551:N551">
    <cfRule type="cellIs" dxfId="4959" priority="463" operator="lessThan">
      <formula>0</formula>
    </cfRule>
  </conditionalFormatting>
  <conditionalFormatting sqref="C588:I588 C584:C587 C574:I574 C570:C573 C559:I559 C555:C558 C551:I551 C547:C550">
    <cfRule type="cellIs" dxfId="4958" priority="462" operator="lessThan">
      <formula>0</formula>
    </cfRule>
  </conditionalFormatting>
  <conditionalFormatting sqref="C588:M588 C574:M574 C559:M559 C551:M551">
    <cfRule type="cellIs" dxfId="4957" priority="461" operator="lessThan">
      <formula>0</formula>
    </cfRule>
  </conditionalFormatting>
  <conditionalFormatting sqref="C584:C587 C570:C573 C555:C558 C547:C550">
    <cfRule type="expression" dxfId="4956" priority="459">
      <formula>C547/B547&gt;1</formula>
    </cfRule>
    <cfRule type="expression" dxfId="4955" priority="460">
      <formula>C547/B547&lt;1</formula>
    </cfRule>
  </conditionalFormatting>
  <conditionalFormatting sqref="D584:N587 D570:N573 D555:N558 D547:N550">
    <cfRule type="cellIs" dxfId="4954" priority="458" operator="lessThan">
      <formula>0</formula>
    </cfRule>
  </conditionalFormatting>
  <conditionalFormatting sqref="D584:N587 D570:N573 D555:N558 D547:N550">
    <cfRule type="expression" dxfId="4953" priority="456">
      <formula>D547/C547&gt;1</formula>
    </cfRule>
    <cfRule type="expression" dxfId="4952" priority="457">
      <formula>D547/C547&lt;1</formula>
    </cfRule>
  </conditionalFormatting>
  <conditionalFormatting sqref="C588:N588 C574:N574 C559:N559 C551:N551">
    <cfRule type="cellIs" dxfId="4951" priority="455" operator="lessThan">
      <formula>0</formula>
    </cfRule>
  </conditionalFormatting>
  <conditionalFormatting sqref="C588:N588 C574:N574 C559:N559 C551:N551">
    <cfRule type="expression" dxfId="4950" priority="453">
      <formula>C551/B551&gt;1</formula>
    </cfRule>
    <cfRule type="expression" dxfId="4949" priority="454">
      <formula>C551/B551&lt;1</formula>
    </cfRule>
  </conditionalFormatting>
  <conditionalFormatting sqref="B654 B651 B648:B649 B632:B634 B641:B645">
    <cfRule type="cellIs" dxfId="4948" priority="452" operator="lessThan">
      <formula>0</formula>
    </cfRule>
  </conditionalFormatting>
  <conditionalFormatting sqref="C654 C651 C648:C649 C632:C634">
    <cfRule type="cellIs" dxfId="4947" priority="451" operator="lessThan">
      <formula>0</formula>
    </cfRule>
  </conditionalFormatting>
  <conditionalFormatting sqref="C654 C651 C648:C649 C632:C634">
    <cfRule type="expression" dxfId="4946" priority="449">
      <formula>C632/B632&gt;1</formula>
    </cfRule>
    <cfRule type="expression" dxfId="4945" priority="450">
      <formula>C632/B632&lt;1</formula>
    </cfRule>
  </conditionalFormatting>
  <conditionalFormatting sqref="D654:N654 D651:N651 D648:N649 D632:N634">
    <cfRule type="cellIs" dxfId="4944" priority="448" operator="lessThan">
      <formula>0</formula>
    </cfRule>
  </conditionalFormatting>
  <conditionalFormatting sqref="B504:N504 B537 B568 B597">
    <cfRule type="expression" dxfId="4943" priority="1218">
      <formula>B504/#REF!&gt;1</formula>
    </cfRule>
    <cfRule type="expression" dxfId="4942" priority="1219">
      <formula>B504/#REF!&lt;1</formula>
    </cfRule>
  </conditionalFormatting>
  <conditionalFormatting sqref="C465">
    <cfRule type="cellIs" dxfId="4941" priority="445" operator="lessThan">
      <formula>0</formula>
    </cfRule>
  </conditionalFormatting>
  <conditionalFormatting sqref="C465">
    <cfRule type="expression" dxfId="4940" priority="443">
      <formula>C465/B465&gt;1</formula>
    </cfRule>
    <cfRule type="expression" dxfId="4939" priority="444">
      <formula>C465/B465&lt;1</formula>
    </cfRule>
  </conditionalFormatting>
  <conditionalFormatting sqref="D465:N465">
    <cfRule type="cellIs" dxfId="4938" priority="442" operator="lessThan">
      <formula>0</formula>
    </cfRule>
  </conditionalFormatting>
  <conditionalFormatting sqref="D465:N465">
    <cfRule type="expression" dxfId="4937" priority="440">
      <formula>D465/C465&gt;1</formula>
    </cfRule>
    <cfRule type="expression" dxfId="4936" priority="441">
      <formula>D465/C465&lt;1</formula>
    </cfRule>
  </conditionalFormatting>
  <conditionalFormatting sqref="B465">
    <cfRule type="cellIs" dxfId="4935" priority="439" operator="lessThan">
      <formula>0</formula>
    </cfRule>
  </conditionalFormatting>
  <conditionalFormatting sqref="B465">
    <cfRule type="expression" dxfId="4934" priority="437">
      <formula>B465/#REF!&gt;1</formula>
    </cfRule>
    <cfRule type="expression" dxfId="4933" priority="438">
      <formula>B465/#REF!&lt;1</formula>
    </cfRule>
  </conditionalFormatting>
  <conditionalFormatting sqref="C511">
    <cfRule type="cellIs" dxfId="4932" priority="436" operator="lessThan">
      <formula>0</formula>
    </cfRule>
  </conditionalFormatting>
  <conditionalFormatting sqref="D511:N511">
    <cfRule type="cellIs" dxfId="4931" priority="433" operator="lessThan">
      <formula>0</formula>
    </cfRule>
  </conditionalFormatting>
  <conditionalFormatting sqref="C511">
    <cfRule type="expression" dxfId="4930" priority="434">
      <formula>C511/B511&gt;1</formula>
    </cfRule>
    <cfRule type="expression" dxfId="4929" priority="435">
      <formula>C511/B511&lt;1</formula>
    </cfRule>
  </conditionalFormatting>
  <conditionalFormatting sqref="D511:N511">
    <cfRule type="expression" dxfId="4928" priority="431">
      <formula>D511/C511&gt;1</formula>
    </cfRule>
    <cfRule type="expression" dxfId="4927" priority="432">
      <formula>D511/C511&lt;1</formula>
    </cfRule>
  </conditionalFormatting>
  <conditionalFormatting sqref="B511">
    <cfRule type="cellIs" dxfId="4926" priority="430" operator="lessThan">
      <formula>0</formula>
    </cfRule>
  </conditionalFormatting>
  <conditionalFormatting sqref="B511">
    <cfRule type="expression" dxfId="4925" priority="428">
      <formula>B511/#REF!&gt;1</formula>
    </cfRule>
    <cfRule type="expression" dxfId="4924" priority="429">
      <formula>B511/#REF!&lt;1</formula>
    </cfRule>
  </conditionalFormatting>
  <conditionalFormatting sqref="B529 B521">
    <cfRule type="cellIs" dxfId="4923" priority="427" operator="lessThan">
      <formula>0</formula>
    </cfRule>
  </conditionalFormatting>
  <conditionalFormatting sqref="B529 B521">
    <cfRule type="expression" dxfId="4922" priority="425">
      <formula>B521/#REF!&gt;1</formula>
    </cfRule>
    <cfRule type="expression" dxfId="4921" priority="426">
      <formula>B521/#REF!&lt;1</formula>
    </cfRule>
  </conditionalFormatting>
  <conditionalFormatting sqref="C521">
    <cfRule type="cellIs" dxfId="4920" priority="424" operator="lessThan">
      <formula>0</formula>
    </cfRule>
  </conditionalFormatting>
  <conditionalFormatting sqref="C521 B636:O637">
    <cfRule type="expression" dxfId="4919" priority="422">
      <formula>B521/A521&gt;1</formula>
    </cfRule>
    <cfRule type="expression" dxfId="4918" priority="423">
      <formula>B521/A521&lt;1</formula>
    </cfRule>
  </conditionalFormatting>
  <conditionalFormatting sqref="C603:N603">
    <cfRule type="expression" dxfId="4917" priority="381">
      <formula>C603/B603&gt;1</formula>
    </cfRule>
    <cfRule type="expression" dxfId="4916" priority="382">
      <formula>C603/B603&lt;1</formula>
    </cfRule>
  </conditionalFormatting>
  <conditionalFormatting sqref="I552:N552">
    <cfRule type="expression" dxfId="4915" priority="407">
      <formula>I552/H552&gt;1</formula>
    </cfRule>
    <cfRule type="expression" dxfId="4914" priority="408">
      <formula>I552/H552&lt;1</formula>
    </cfRule>
  </conditionalFormatting>
  <conditionalFormatting sqref="I560:N560">
    <cfRule type="expression" dxfId="4913" priority="404">
      <formula>I560/H560&gt;1</formula>
    </cfRule>
    <cfRule type="expression" dxfId="4912" priority="405">
      <formula>I560/H560&lt;1</formula>
    </cfRule>
  </conditionalFormatting>
  <conditionalFormatting sqref="B575:N575">
    <cfRule type="cellIs" dxfId="4911" priority="403" operator="lessThan">
      <formula>0</formula>
    </cfRule>
  </conditionalFormatting>
  <conditionalFormatting sqref="B575:N575">
    <cfRule type="expression" dxfId="4910" priority="401">
      <formula>B575/A575&gt;1</formula>
    </cfRule>
    <cfRule type="expression" dxfId="4909" priority="402">
      <formula>B575/A575&lt;1</formula>
    </cfRule>
  </conditionalFormatting>
  <conditionalFormatting sqref="B589:N589">
    <cfRule type="cellIs" dxfId="4908" priority="400" operator="lessThan">
      <formula>0</formula>
    </cfRule>
  </conditionalFormatting>
  <conditionalFormatting sqref="B589:N589">
    <cfRule type="expression" dxfId="4907" priority="398">
      <formula>B589/A589&gt;1</formula>
    </cfRule>
    <cfRule type="expression" dxfId="4906" priority="399">
      <formula>B589/A589&lt;1</formula>
    </cfRule>
  </conditionalFormatting>
  <conditionalFormatting sqref="N608">
    <cfRule type="cellIs" dxfId="4905" priority="374" operator="lessThan">
      <formula>0</formula>
    </cfRule>
  </conditionalFormatting>
  <conditionalFormatting sqref="D521:N521">
    <cfRule type="cellIs" dxfId="4904" priority="421" operator="lessThan">
      <formula>0</formula>
    </cfRule>
  </conditionalFormatting>
  <conditionalFormatting sqref="D521:N521">
    <cfRule type="expression" dxfId="4903" priority="419">
      <formula>D521/C521&gt;1</formula>
    </cfRule>
    <cfRule type="expression" dxfId="4902" priority="420">
      <formula>D521/C521&lt;1</formula>
    </cfRule>
  </conditionalFormatting>
  <conditionalFormatting sqref="C529:N529">
    <cfRule type="cellIs" dxfId="4901" priority="418" operator="lessThan">
      <formula>0</formula>
    </cfRule>
  </conditionalFormatting>
  <conditionalFormatting sqref="C529:N529">
    <cfRule type="expression" dxfId="4900" priority="416">
      <formula>C529/B529&gt;1</formula>
    </cfRule>
    <cfRule type="expression" dxfId="4899" priority="417">
      <formula>C529/B529&lt;1</formula>
    </cfRule>
  </conditionalFormatting>
  <conditionalFormatting sqref="C582:N582">
    <cfRule type="expression" dxfId="4898" priority="392">
      <formula>C582/B582&gt;1</formula>
    </cfRule>
    <cfRule type="expression" dxfId="4897" priority="393">
      <formula>C582/B582&lt;1</formula>
    </cfRule>
  </conditionalFormatting>
  <conditionalFormatting sqref="C537:N537">
    <cfRule type="expression" dxfId="4896" priority="413">
      <formula>C537/B537&gt;1</formula>
    </cfRule>
    <cfRule type="expression" dxfId="4895" priority="414">
      <formula>C537/B537&lt;1</formula>
    </cfRule>
  </conditionalFormatting>
  <conditionalFormatting sqref="C568:N568">
    <cfRule type="expression" dxfId="4894" priority="410">
      <formula>C568/B568&gt;1</formula>
    </cfRule>
    <cfRule type="expression" dxfId="4893" priority="411">
      <formula>C568/B568&lt;1</formula>
    </cfRule>
  </conditionalFormatting>
  <conditionalFormatting sqref="C608:M608">
    <cfRule type="expression" dxfId="4892" priority="376">
      <formula>C608/B608&gt;1</formula>
    </cfRule>
    <cfRule type="expression" dxfId="4891" priority="377">
      <formula>C608/B608&lt;1</formula>
    </cfRule>
  </conditionalFormatting>
  <conditionalFormatting sqref="N608">
    <cfRule type="expression" dxfId="4890" priority="371">
      <formula>N608/M608&gt;1</formula>
    </cfRule>
    <cfRule type="expression" dxfId="4889" priority="372">
      <formula>N608/M608&lt;1</formula>
    </cfRule>
  </conditionalFormatting>
  <conditionalFormatting sqref="C608:M608">
    <cfRule type="cellIs" dxfId="4888" priority="380" operator="lessThan">
      <formula>0</formula>
    </cfRule>
  </conditionalFormatting>
  <conditionalFormatting sqref="C608:M608">
    <cfRule type="cellIs" dxfId="4887" priority="379" operator="lessThan">
      <formula>0</formula>
    </cfRule>
  </conditionalFormatting>
  <conditionalFormatting sqref="B582">
    <cfRule type="cellIs" dxfId="4886" priority="395" operator="lessThan">
      <formula>0</formula>
    </cfRule>
  </conditionalFormatting>
  <conditionalFormatting sqref="B582">
    <cfRule type="expression" dxfId="4885" priority="396">
      <formula>B582/#REF!&gt;1</formula>
    </cfRule>
    <cfRule type="expression" dxfId="4884" priority="397">
      <formula>B582/#REF!&lt;1</formula>
    </cfRule>
  </conditionalFormatting>
  <conditionalFormatting sqref="C582:N582">
    <cfRule type="cellIs" dxfId="4883" priority="394" operator="lessThan">
      <formula>0</formula>
    </cfRule>
  </conditionalFormatting>
  <conditionalFormatting sqref="C597:N597">
    <cfRule type="expression" dxfId="4882" priority="386">
      <formula>C597/B597&gt;1</formula>
    </cfRule>
    <cfRule type="expression" dxfId="4881" priority="387">
      <formula>C597/B597&lt;1</formula>
    </cfRule>
  </conditionalFormatting>
  <conditionalFormatting sqref="N608">
    <cfRule type="cellIs" dxfId="4880" priority="375" operator="lessThan">
      <formula>0</formula>
    </cfRule>
  </conditionalFormatting>
  <conditionalFormatting sqref="C608:M608">
    <cfRule type="cellIs" dxfId="4879" priority="378" operator="lessThan">
      <formula>0</formula>
    </cfRule>
  </conditionalFormatting>
  <conditionalFormatting sqref="N608">
    <cfRule type="cellIs" dxfId="4878" priority="373" operator="lessThan">
      <formula>0</formula>
    </cfRule>
  </conditionalFormatting>
  <conditionalFormatting sqref="B676:N679">
    <cfRule type="cellIs" dxfId="4877" priority="370" operator="lessThan">
      <formula>0</formula>
    </cfRule>
  </conditionalFormatting>
  <conditionalFormatting sqref="I678:N678 P676:Q679">
    <cfRule type="cellIs" dxfId="4876" priority="369" operator="lessThan">
      <formula>0</formula>
    </cfRule>
  </conditionalFormatting>
  <conditionalFormatting sqref="B680:N683">
    <cfRule type="cellIs" dxfId="4875" priority="368" operator="lessThan">
      <formula>0</formula>
    </cfRule>
  </conditionalFormatting>
  <conditionalFormatting sqref="I682:N682 P680:Q683">
    <cfRule type="cellIs" dxfId="4874" priority="367" operator="lessThan">
      <formula>0</formula>
    </cfRule>
  </conditionalFormatting>
  <conditionalFormatting sqref="B684:N687">
    <cfRule type="cellIs" dxfId="4873" priority="366" operator="lessThan">
      <formula>0</formula>
    </cfRule>
  </conditionalFormatting>
  <conditionalFormatting sqref="I686:N686 P684:Q687">
    <cfRule type="cellIs" dxfId="4872" priority="365" operator="lessThan">
      <formula>0</formula>
    </cfRule>
  </conditionalFormatting>
  <conditionalFormatting sqref="B688:N691">
    <cfRule type="cellIs" dxfId="4871" priority="364" operator="lessThan">
      <formula>0</formula>
    </cfRule>
  </conditionalFormatting>
  <conditionalFormatting sqref="I690:N690 P688:Q691">
    <cfRule type="cellIs" dxfId="4870" priority="363" operator="lessThan">
      <formula>0</formula>
    </cfRule>
  </conditionalFormatting>
  <conditionalFormatting sqref="B692:N695 O694">
    <cfRule type="cellIs" dxfId="4869" priority="362" operator="lessThan">
      <formula>0</formula>
    </cfRule>
  </conditionalFormatting>
  <conditionalFormatting sqref="P692:Q695 I694:O694">
    <cfRule type="cellIs" dxfId="4868" priority="361" operator="lessThan">
      <formula>0</formula>
    </cfRule>
  </conditionalFormatting>
  <conditionalFormatting sqref="B696:N699">
    <cfRule type="cellIs" dxfId="4867" priority="360" operator="lessThan">
      <formula>0</formula>
    </cfRule>
  </conditionalFormatting>
  <conditionalFormatting sqref="I698:N698 P696:Q699">
    <cfRule type="cellIs" dxfId="4866" priority="359" operator="lessThan">
      <formula>0</formula>
    </cfRule>
  </conditionalFormatting>
  <conditionalFormatting sqref="B700:N703">
    <cfRule type="cellIs" dxfId="4865" priority="358" operator="lessThan">
      <formula>0</formula>
    </cfRule>
  </conditionalFormatting>
  <conditionalFormatting sqref="I702:N702 P700:Q703">
    <cfRule type="cellIs" dxfId="4864" priority="357" operator="lessThan">
      <formula>0</formula>
    </cfRule>
  </conditionalFormatting>
  <conditionalFormatting sqref="B704:N707">
    <cfRule type="cellIs" dxfId="4863" priority="356" operator="lessThan">
      <formula>0</formula>
    </cfRule>
  </conditionalFormatting>
  <conditionalFormatting sqref="I706:N706 P704:Q707">
    <cfRule type="cellIs" dxfId="4862" priority="355" operator="lessThan">
      <formula>0</formula>
    </cfRule>
  </conditionalFormatting>
  <conditionalFormatting sqref="B712:N715">
    <cfRule type="cellIs" dxfId="4861" priority="354" operator="lessThan">
      <formula>0</formula>
    </cfRule>
  </conditionalFormatting>
  <conditionalFormatting sqref="I714:N714 P712:Q715">
    <cfRule type="cellIs" dxfId="4860" priority="353" operator="lessThan">
      <formula>0</formula>
    </cfRule>
  </conditionalFormatting>
  <conditionalFormatting sqref="B716:N719">
    <cfRule type="cellIs" dxfId="4859" priority="352" operator="lessThan">
      <formula>0</formula>
    </cfRule>
  </conditionalFormatting>
  <conditionalFormatting sqref="I718:N718 P716:Q719">
    <cfRule type="cellIs" dxfId="4858" priority="351" operator="lessThan">
      <formula>0</formula>
    </cfRule>
  </conditionalFormatting>
  <conditionalFormatting sqref="P654">
    <cfRule type="cellIs" dxfId="4857" priority="350" operator="lessThan">
      <formula>0</formula>
    </cfRule>
  </conditionalFormatting>
  <conditionalFormatting sqref="Q466">
    <cfRule type="cellIs" dxfId="4856" priority="349" operator="lessThan">
      <formula>0</formula>
    </cfRule>
  </conditionalFormatting>
  <conditionalFormatting sqref="P466">
    <cfRule type="cellIs" dxfId="4855" priority="348" operator="lessThan">
      <formula>0</formula>
    </cfRule>
  </conditionalFormatting>
  <conditionalFormatting sqref="B466:N466">
    <cfRule type="cellIs" dxfId="4854" priority="347" operator="lessThan">
      <formula>0</formula>
    </cfRule>
  </conditionalFormatting>
  <conditionalFormatting sqref="B505:N505">
    <cfRule type="cellIs" dxfId="4853" priority="344" operator="lessThan">
      <formula>0</formula>
    </cfRule>
  </conditionalFormatting>
  <conditionalFormatting sqref="B513:N513">
    <cfRule type="cellIs" dxfId="4852" priority="341" operator="lessThan">
      <formula>0</formula>
    </cfRule>
  </conditionalFormatting>
  <conditionalFormatting sqref="B522:N522">
    <cfRule type="cellIs" dxfId="4851" priority="338" operator="lessThan">
      <formula>0</formula>
    </cfRule>
  </conditionalFormatting>
  <conditionalFormatting sqref="B530:N530">
    <cfRule type="cellIs" dxfId="4850" priority="335" operator="lessThan">
      <formula>0</formula>
    </cfRule>
  </conditionalFormatting>
  <conditionalFormatting sqref="B538:N538">
    <cfRule type="cellIs" dxfId="4849" priority="332" operator="lessThan">
      <formula>0</formula>
    </cfRule>
  </conditionalFormatting>
  <conditionalFormatting sqref="B553:N553">
    <cfRule type="cellIs" dxfId="4848" priority="329" operator="lessThan">
      <formula>0</formula>
    </cfRule>
  </conditionalFormatting>
  <conditionalFormatting sqref="B561:N561">
    <cfRule type="cellIs" dxfId="4847" priority="326" operator="lessThan">
      <formula>0</formula>
    </cfRule>
  </conditionalFormatting>
  <conditionalFormatting sqref="B590:N590">
    <cfRule type="cellIs" dxfId="4846" priority="323" operator="lessThan">
      <formula>0</formula>
    </cfRule>
  </conditionalFormatting>
  <conditionalFormatting sqref="O608">
    <cfRule type="cellIs" dxfId="4845" priority="56" operator="lessThan">
      <formula>0</formula>
    </cfRule>
  </conditionalFormatting>
  <conditionalFormatting sqref="O608">
    <cfRule type="cellIs" dxfId="4844" priority="57" operator="lessThan">
      <formula>0</formula>
    </cfRule>
  </conditionalFormatting>
  <conditionalFormatting sqref="O603">
    <cfRule type="cellIs" dxfId="4843" priority="60" operator="lessThan">
      <formula>0</formula>
    </cfRule>
  </conditionalFormatting>
  <conditionalFormatting sqref="O603">
    <cfRule type="cellIs" dxfId="4842" priority="61" operator="lessThan">
      <formula>0</formula>
    </cfRule>
  </conditionalFormatting>
  <conditionalFormatting sqref="O603">
    <cfRule type="cellIs" dxfId="4841" priority="62" operator="lessThan">
      <formula>0</formula>
    </cfRule>
  </conditionalFormatting>
  <conditionalFormatting sqref="O608">
    <cfRule type="cellIs" dxfId="4840" priority="55" operator="lessThan">
      <formula>0</formula>
    </cfRule>
  </conditionalFormatting>
  <conditionalFormatting sqref="P491:Q491">
    <cfRule type="cellIs" dxfId="4839" priority="322" operator="lessThan">
      <formula>0</formula>
    </cfRule>
  </conditionalFormatting>
  <conditionalFormatting sqref="Q492:Q496">
    <cfRule type="cellIs" dxfId="4838" priority="321" operator="lessThan">
      <formula>0</formula>
    </cfRule>
  </conditionalFormatting>
  <conditionalFormatting sqref="P492:P495">
    <cfRule type="cellIs" dxfId="4837" priority="320" operator="lessThan">
      <formula>0</formula>
    </cfRule>
  </conditionalFormatting>
  <conditionalFormatting sqref="P496">
    <cfRule type="cellIs" dxfId="4836" priority="319" operator="lessThan">
      <formula>0</formula>
    </cfRule>
  </conditionalFormatting>
  <conditionalFormatting sqref="P473:Q473 B473">
    <cfRule type="cellIs" dxfId="4835" priority="318" operator="lessThan">
      <formula>0</formula>
    </cfRule>
  </conditionalFormatting>
  <conditionalFormatting sqref="Q474:Q478">
    <cfRule type="cellIs" dxfId="4834" priority="317" operator="lessThan">
      <formula>0</formula>
    </cfRule>
  </conditionalFormatting>
  <conditionalFormatting sqref="P474:P477">
    <cfRule type="cellIs" dxfId="4833" priority="316" operator="lessThan">
      <formula>0</formula>
    </cfRule>
  </conditionalFormatting>
  <conditionalFormatting sqref="P478">
    <cfRule type="cellIs" dxfId="4832" priority="315" operator="lessThan">
      <formula>0</formula>
    </cfRule>
  </conditionalFormatting>
  <conditionalFormatting sqref="P479:Q479 B479">
    <cfRule type="cellIs" dxfId="4831" priority="314" operator="lessThan">
      <formula>0</formula>
    </cfRule>
  </conditionalFormatting>
  <conditionalFormatting sqref="Q480:Q484">
    <cfRule type="cellIs" dxfId="4830" priority="313" operator="lessThan">
      <formula>0</formula>
    </cfRule>
  </conditionalFormatting>
  <conditionalFormatting sqref="P480:P483">
    <cfRule type="cellIs" dxfId="4829" priority="312" operator="lessThan">
      <formula>0</formula>
    </cfRule>
  </conditionalFormatting>
  <conditionalFormatting sqref="P484">
    <cfRule type="cellIs" dxfId="4828" priority="311" operator="lessThan">
      <formula>0</formula>
    </cfRule>
  </conditionalFormatting>
  <conditionalFormatting sqref="P485:Q485 B485">
    <cfRule type="cellIs" dxfId="4827" priority="310" operator="lessThan">
      <formula>0</formula>
    </cfRule>
  </conditionalFormatting>
  <conditionalFormatting sqref="Q486:Q490">
    <cfRule type="cellIs" dxfId="4826" priority="309" operator="lessThan">
      <formula>0</formula>
    </cfRule>
  </conditionalFormatting>
  <conditionalFormatting sqref="P486:P489">
    <cfRule type="cellIs" dxfId="4825" priority="308" operator="lessThan">
      <formula>0</formula>
    </cfRule>
  </conditionalFormatting>
  <conditionalFormatting sqref="P490">
    <cfRule type="cellIs" dxfId="4824" priority="307" operator="lessThan">
      <formula>0</formula>
    </cfRule>
  </conditionalFormatting>
  <conditionalFormatting sqref="O363:O365 O369:O371 O375:O377 O381:O383 O387:O389 O393:O395 O399:O401 O405:O407 O411:O413 O417:O419 O423:O425 O429:O431 O433 O435:O437 O441:O443 O448:O450 O454:O456 O504 O621:O624 O552 O560 O575 O589">
    <cfRule type="cellIs" dxfId="4823" priority="301" operator="lessThan">
      <formula>0</formula>
    </cfRule>
  </conditionalFormatting>
  <conditionalFormatting sqref="O348">
    <cfRule type="cellIs" dxfId="4822" priority="300" operator="lessThan">
      <formula>0</formula>
    </cfRule>
  </conditionalFormatting>
  <conditionalFormatting sqref="O348">
    <cfRule type="cellIs" dxfId="4821" priority="299" operator="lessThan">
      <formula>0</formula>
    </cfRule>
  </conditionalFormatting>
  <conditionalFormatting sqref="O351:O354">
    <cfRule type="cellIs" dxfId="4820" priority="298" operator="lessThan">
      <formula>0</formula>
    </cfRule>
  </conditionalFormatting>
  <conditionalFormatting sqref="O363:O364">
    <cfRule type="cellIs" dxfId="4819" priority="296" operator="lessThan">
      <formula>0</formula>
    </cfRule>
  </conditionalFormatting>
  <conditionalFormatting sqref="O369:O370">
    <cfRule type="cellIs" dxfId="4818" priority="295" operator="lessThan">
      <formula>0</formula>
    </cfRule>
  </conditionalFormatting>
  <conditionalFormatting sqref="O375:O376">
    <cfRule type="cellIs" dxfId="4817" priority="294" operator="lessThan">
      <formula>0</formula>
    </cfRule>
  </conditionalFormatting>
  <conditionalFormatting sqref="O381:O383">
    <cfRule type="cellIs" dxfId="4816" priority="293" operator="lessThan">
      <formula>0</formula>
    </cfRule>
  </conditionalFormatting>
  <conditionalFormatting sqref="O355">
    <cfRule type="cellIs" dxfId="4815" priority="292" operator="lessThan">
      <formula>0</formula>
    </cfRule>
  </conditionalFormatting>
  <conditionalFormatting sqref="O593:O595">
    <cfRule type="cellIs" dxfId="4814" priority="290" operator="lessThan">
      <formula>0</formula>
    </cfRule>
  </conditionalFormatting>
  <conditionalFormatting sqref="O593:O595">
    <cfRule type="cellIs" dxfId="4813" priority="291" operator="lessThan">
      <formula>0</formula>
    </cfRule>
  </conditionalFormatting>
  <conditionalFormatting sqref="O601:O602 O599">
    <cfRule type="cellIs" dxfId="4812" priority="289" operator="lessThan">
      <formula>0</formula>
    </cfRule>
  </conditionalFormatting>
  <conditionalFormatting sqref="O621:O624">
    <cfRule type="cellIs" dxfId="4811" priority="284" operator="lessThan">
      <formula>0</formula>
    </cfRule>
  </conditionalFormatting>
  <conditionalFormatting sqref="O621:O624">
    <cfRule type="cellIs" dxfId="4810" priority="285" operator="lessThan">
      <formula>0</formula>
    </cfRule>
  </conditionalFormatting>
  <conditionalFormatting sqref="O626:O629">
    <cfRule type="cellIs" dxfId="4809" priority="283" operator="lessThan">
      <formula>0</formula>
    </cfRule>
  </conditionalFormatting>
  <conditionalFormatting sqref="O611:O614">
    <cfRule type="cellIs" dxfId="4808" priority="278" operator="lessThan">
      <formula>0</formula>
    </cfRule>
  </conditionalFormatting>
  <conditionalFormatting sqref="O611:O614">
    <cfRule type="cellIs" dxfId="4807" priority="279" operator="lessThan">
      <formula>0</formula>
    </cfRule>
  </conditionalFormatting>
  <conditionalFormatting sqref="O650 O663 O655:O661 O642:O645 O652:O653 O672:O675 O708:O711 O665:O670">
    <cfRule type="cellIs" dxfId="4806" priority="277" operator="lessThan">
      <formula>0</formula>
    </cfRule>
  </conditionalFormatting>
  <conditionalFormatting sqref="O674">
    <cfRule type="cellIs" dxfId="4805" priority="276" operator="lessThan">
      <formula>0</formula>
    </cfRule>
  </conditionalFormatting>
  <conditionalFormatting sqref="O647">
    <cfRule type="cellIs" dxfId="4804" priority="275" operator="lessThan">
      <formula>0</formula>
    </cfRule>
  </conditionalFormatting>
  <conditionalFormatting sqref="O393">
    <cfRule type="cellIs" dxfId="4803" priority="252" operator="lessThan">
      <formula>0</formula>
    </cfRule>
  </conditionalFormatting>
  <conditionalFormatting sqref="O390">
    <cfRule type="cellIs" dxfId="4802" priority="257" operator="lessThan">
      <formula>0</formula>
    </cfRule>
  </conditionalFormatting>
  <conditionalFormatting sqref="O393">
    <cfRule type="cellIs" dxfId="4801" priority="255" operator="lessThan">
      <formula>0</formula>
    </cfRule>
  </conditionalFormatting>
  <conditionalFormatting sqref="O378">
    <cfRule type="cellIs" dxfId="4800" priority="267" operator="lessThan">
      <formula>0</formula>
    </cfRule>
  </conditionalFormatting>
  <conditionalFormatting sqref="O372">
    <cfRule type="cellIs" dxfId="4799" priority="268" operator="lessThan">
      <formula>0</formula>
    </cfRule>
  </conditionalFormatting>
  <conditionalFormatting sqref="O384">
    <cfRule type="cellIs" dxfId="4798" priority="266" operator="lessThan">
      <formula>0</formula>
    </cfRule>
  </conditionalFormatting>
  <conditionalFormatting sqref="O387">
    <cfRule type="cellIs" dxfId="4797" priority="261" operator="lessThan">
      <formula>0</formula>
    </cfRule>
  </conditionalFormatting>
  <conditionalFormatting sqref="O387">
    <cfRule type="cellIs" dxfId="4796" priority="260" operator="lessThan">
      <formula>0</formula>
    </cfRule>
  </conditionalFormatting>
  <conditionalFormatting sqref="O387">
    <cfRule type="cellIs" dxfId="4795" priority="259" operator="lessThan">
      <formula>0</formula>
    </cfRule>
  </conditionalFormatting>
  <conditionalFormatting sqref="O387">
    <cfRule type="cellIs" dxfId="4794" priority="258" operator="lessThan">
      <formula>0</formula>
    </cfRule>
  </conditionalFormatting>
  <conditionalFormatting sqref="O393">
    <cfRule type="cellIs" dxfId="4793" priority="253" operator="lessThan">
      <formula>0</formula>
    </cfRule>
  </conditionalFormatting>
  <conditionalFormatting sqref="O393">
    <cfRule type="cellIs" dxfId="4792" priority="256" operator="lessThan">
      <formula>0</formula>
    </cfRule>
  </conditionalFormatting>
  <conditionalFormatting sqref="O393">
    <cfRule type="cellIs" dxfId="4791" priority="251" operator="lessThan">
      <formula>0</formula>
    </cfRule>
  </conditionalFormatting>
  <conditionalFormatting sqref="O393">
    <cfRule type="cellIs" dxfId="4790" priority="254" operator="lessThan">
      <formula>0</formula>
    </cfRule>
  </conditionalFormatting>
  <conditionalFormatting sqref="O393">
    <cfRule type="cellIs" dxfId="4789" priority="249" operator="lessThan">
      <formula>0</formula>
    </cfRule>
  </conditionalFormatting>
  <conditionalFormatting sqref="O393">
    <cfRule type="cellIs" dxfId="4788" priority="250" operator="lessThan">
      <formula>0</formula>
    </cfRule>
  </conditionalFormatting>
  <conditionalFormatting sqref="O399">
    <cfRule type="cellIs" dxfId="4787" priority="247" operator="lessThan">
      <formula>0</formula>
    </cfRule>
  </conditionalFormatting>
  <conditionalFormatting sqref="O396">
    <cfRule type="cellIs" dxfId="4786" priority="248" operator="lessThan">
      <formula>0</formula>
    </cfRule>
  </conditionalFormatting>
  <conditionalFormatting sqref="O399">
    <cfRule type="cellIs" dxfId="4785" priority="246" operator="lessThan">
      <formula>0</formula>
    </cfRule>
  </conditionalFormatting>
  <conditionalFormatting sqref="O399">
    <cfRule type="cellIs" dxfId="4784" priority="245" operator="lessThan">
      <formula>0</formula>
    </cfRule>
  </conditionalFormatting>
  <conditionalFormatting sqref="O399">
    <cfRule type="cellIs" dxfId="4783" priority="244" operator="lessThan">
      <formula>0</formula>
    </cfRule>
  </conditionalFormatting>
  <conditionalFormatting sqref="O399">
    <cfRule type="cellIs" dxfId="4782" priority="243" operator="lessThan">
      <formula>0</formula>
    </cfRule>
  </conditionalFormatting>
  <conditionalFormatting sqref="O399">
    <cfRule type="cellIs" dxfId="4781" priority="242" operator="lessThan">
      <formula>0</formula>
    </cfRule>
  </conditionalFormatting>
  <conditionalFormatting sqref="O399">
    <cfRule type="cellIs" dxfId="4780" priority="241" operator="lessThan">
      <formula>0</formula>
    </cfRule>
  </conditionalFormatting>
  <conditionalFormatting sqref="O399">
    <cfRule type="cellIs" dxfId="4779" priority="240" operator="lessThan">
      <formula>0</formula>
    </cfRule>
  </conditionalFormatting>
  <conditionalFormatting sqref="O402">
    <cfRule type="cellIs" dxfId="4778" priority="239" operator="lessThan">
      <formula>0</formula>
    </cfRule>
  </conditionalFormatting>
  <conditionalFormatting sqref="O355">
    <cfRule type="cellIs" dxfId="4777" priority="238" operator="lessThan">
      <formula>0</formula>
    </cfRule>
  </conditionalFormatting>
  <conditionalFormatting sqref="O361">
    <cfRule type="cellIs" dxfId="4776" priority="237" operator="lessThan">
      <formula>0</formula>
    </cfRule>
  </conditionalFormatting>
  <conditionalFormatting sqref="O361">
    <cfRule type="cellIs" dxfId="4775" priority="236" operator="lessThan">
      <formula>0</formula>
    </cfRule>
  </conditionalFormatting>
  <conditionalFormatting sqref="O367">
    <cfRule type="cellIs" dxfId="4774" priority="235" operator="lessThan">
      <formula>0</formula>
    </cfRule>
  </conditionalFormatting>
  <conditionalFormatting sqref="O367">
    <cfRule type="cellIs" dxfId="4773" priority="234" operator="lessThan">
      <formula>0</formula>
    </cfRule>
  </conditionalFormatting>
  <conditionalFormatting sqref="O373">
    <cfRule type="cellIs" dxfId="4772" priority="233" operator="lessThan">
      <formula>0</formula>
    </cfRule>
  </conditionalFormatting>
  <conditionalFormatting sqref="O373">
    <cfRule type="cellIs" dxfId="4771" priority="232" operator="lessThan">
      <formula>0</formula>
    </cfRule>
  </conditionalFormatting>
  <conditionalFormatting sqref="O379">
    <cfRule type="cellIs" dxfId="4770" priority="231" operator="lessThan">
      <formula>0</formula>
    </cfRule>
  </conditionalFormatting>
  <conditionalFormatting sqref="O379">
    <cfRule type="cellIs" dxfId="4769" priority="230" operator="lessThan">
      <formula>0</formula>
    </cfRule>
  </conditionalFormatting>
  <conditionalFormatting sqref="O385">
    <cfRule type="cellIs" dxfId="4768" priority="229" operator="lessThan">
      <formula>0</formula>
    </cfRule>
  </conditionalFormatting>
  <conditionalFormatting sqref="O385">
    <cfRule type="cellIs" dxfId="4767" priority="228" operator="lessThan">
      <formula>0</formula>
    </cfRule>
  </conditionalFormatting>
  <conditionalFormatting sqref="O391">
    <cfRule type="cellIs" dxfId="4766" priority="227" operator="lessThan">
      <formula>0</formula>
    </cfRule>
  </conditionalFormatting>
  <conditionalFormatting sqref="O391">
    <cfRule type="cellIs" dxfId="4765" priority="226" operator="lessThan">
      <formula>0</formula>
    </cfRule>
  </conditionalFormatting>
  <conditionalFormatting sqref="O397">
    <cfRule type="cellIs" dxfId="4764" priority="225" operator="lessThan">
      <formula>0</formula>
    </cfRule>
  </conditionalFormatting>
  <conditionalFormatting sqref="O397">
    <cfRule type="cellIs" dxfId="4763" priority="224" operator="lessThan">
      <formula>0</formula>
    </cfRule>
  </conditionalFormatting>
  <conditionalFormatting sqref="O405">
    <cfRule type="cellIs" dxfId="4762" priority="223" operator="lessThan">
      <formula>0</formula>
    </cfRule>
  </conditionalFormatting>
  <conditionalFormatting sqref="O405">
    <cfRule type="cellIs" dxfId="4761" priority="221" operator="lessThan">
      <formula>0</formula>
    </cfRule>
  </conditionalFormatting>
  <conditionalFormatting sqref="O405">
    <cfRule type="cellIs" dxfId="4760" priority="220" operator="lessThan">
      <formula>0</formula>
    </cfRule>
  </conditionalFormatting>
  <conditionalFormatting sqref="O405">
    <cfRule type="cellIs" dxfId="4759" priority="219" operator="lessThan">
      <formula>0</formula>
    </cfRule>
  </conditionalFormatting>
  <conditionalFormatting sqref="O405">
    <cfRule type="cellIs" dxfId="4758" priority="218" operator="lessThan">
      <formula>0</formula>
    </cfRule>
  </conditionalFormatting>
  <conditionalFormatting sqref="O405">
    <cfRule type="cellIs" dxfId="4757" priority="217" operator="lessThan">
      <formula>0</formula>
    </cfRule>
  </conditionalFormatting>
  <conditionalFormatting sqref="O405">
    <cfRule type="cellIs" dxfId="4756" priority="216" operator="lessThan">
      <formula>0</formula>
    </cfRule>
  </conditionalFormatting>
  <conditionalFormatting sqref="O408">
    <cfRule type="cellIs" dxfId="4755" priority="215" operator="lessThan">
      <formula>0</formula>
    </cfRule>
  </conditionalFormatting>
  <conditionalFormatting sqref="O409">
    <cfRule type="cellIs" dxfId="4754" priority="214" operator="lessThan">
      <formula>0</formula>
    </cfRule>
  </conditionalFormatting>
  <conditionalFormatting sqref="O409">
    <cfRule type="cellIs" dxfId="4753" priority="213" operator="lessThan">
      <formula>0</formula>
    </cfRule>
  </conditionalFormatting>
  <conditionalFormatting sqref="O411">
    <cfRule type="cellIs" dxfId="4752" priority="212" operator="lessThan">
      <formula>0</formula>
    </cfRule>
  </conditionalFormatting>
  <conditionalFormatting sqref="O411">
    <cfRule type="cellIs" dxfId="4751" priority="211" operator="lessThan">
      <formula>0</formula>
    </cfRule>
  </conditionalFormatting>
  <conditionalFormatting sqref="O411">
    <cfRule type="cellIs" dxfId="4750" priority="210" operator="lessThan">
      <formula>0</formula>
    </cfRule>
  </conditionalFormatting>
  <conditionalFormatting sqref="O411">
    <cfRule type="cellIs" dxfId="4749" priority="209" operator="lessThan">
      <formula>0</formula>
    </cfRule>
  </conditionalFormatting>
  <conditionalFormatting sqref="O411">
    <cfRule type="cellIs" dxfId="4748" priority="208" operator="lessThan">
      <formula>0</formula>
    </cfRule>
  </conditionalFormatting>
  <conditionalFormatting sqref="O411">
    <cfRule type="cellIs" dxfId="4747" priority="207" operator="lessThan">
      <formula>0</formula>
    </cfRule>
  </conditionalFormatting>
  <conditionalFormatting sqref="O411">
    <cfRule type="cellIs" dxfId="4746" priority="206" operator="lessThan">
      <formula>0</formula>
    </cfRule>
  </conditionalFormatting>
  <conditionalFormatting sqref="O411">
    <cfRule type="cellIs" dxfId="4745" priority="205" operator="lessThan">
      <formula>0</formula>
    </cfRule>
  </conditionalFormatting>
  <conditionalFormatting sqref="O414">
    <cfRule type="cellIs" dxfId="4744" priority="204" operator="lessThan">
      <formula>0</formula>
    </cfRule>
  </conditionalFormatting>
  <conditionalFormatting sqref="O415">
    <cfRule type="cellIs" dxfId="4743" priority="203" operator="lessThan">
      <formula>0</formula>
    </cfRule>
  </conditionalFormatting>
  <conditionalFormatting sqref="O415">
    <cfRule type="cellIs" dxfId="4742" priority="202" operator="lessThan">
      <formula>0</formula>
    </cfRule>
  </conditionalFormatting>
  <conditionalFormatting sqref="O417">
    <cfRule type="cellIs" dxfId="4741" priority="201" operator="lessThan">
      <formula>0</formula>
    </cfRule>
  </conditionalFormatting>
  <conditionalFormatting sqref="O417">
    <cfRule type="cellIs" dxfId="4740" priority="200" operator="lessThan">
      <formula>0</formula>
    </cfRule>
  </conditionalFormatting>
  <conditionalFormatting sqref="O417">
    <cfRule type="cellIs" dxfId="4739" priority="199" operator="lessThan">
      <formula>0</formula>
    </cfRule>
  </conditionalFormatting>
  <conditionalFormatting sqref="O417">
    <cfRule type="cellIs" dxfId="4738" priority="198" operator="lessThan">
      <formula>0</formula>
    </cfRule>
  </conditionalFormatting>
  <conditionalFormatting sqref="O417">
    <cfRule type="cellIs" dxfId="4737" priority="197" operator="lessThan">
      <formula>0</formula>
    </cfRule>
  </conditionalFormatting>
  <conditionalFormatting sqref="O417">
    <cfRule type="cellIs" dxfId="4736" priority="196" operator="lessThan">
      <formula>0</formula>
    </cfRule>
  </conditionalFormatting>
  <conditionalFormatting sqref="O417">
    <cfRule type="cellIs" dxfId="4735" priority="195" operator="lessThan">
      <formula>0</formula>
    </cfRule>
  </conditionalFormatting>
  <conditionalFormatting sqref="O417">
    <cfRule type="cellIs" dxfId="4734" priority="194" operator="lessThan">
      <formula>0</formula>
    </cfRule>
  </conditionalFormatting>
  <conditionalFormatting sqref="O420">
    <cfRule type="cellIs" dxfId="4733" priority="193" operator="lessThan">
      <formula>0</formula>
    </cfRule>
  </conditionalFormatting>
  <conditionalFormatting sqref="O421">
    <cfRule type="cellIs" dxfId="4732" priority="192" operator="lessThan">
      <formula>0</formula>
    </cfRule>
  </conditionalFormatting>
  <conditionalFormatting sqref="O421">
    <cfRule type="cellIs" dxfId="4731" priority="191" operator="lessThan">
      <formula>0</formula>
    </cfRule>
  </conditionalFormatting>
  <conditionalFormatting sqref="O423">
    <cfRule type="cellIs" dxfId="4730" priority="190" operator="lessThan">
      <formula>0</formula>
    </cfRule>
  </conditionalFormatting>
  <conditionalFormatting sqref="O423">
    <cfRule type="cellIs" dxfId="4729" priority="189" operator="lessThan">
      <formula>0</formula>
    </cfRule>
  </conditionalFormatting>
  <conditionalFormatting sqref="O423">
    <cfRule type="cellIs" dxfId="4728" priority="188" operator="lessThan">
      <formula>0</formula>
    </cfRule>
  </conditionalFormatting>
  <conditionalFormatting sqref="O423">
    <cfRule type="cellIs" dxfId="4727" priority="187" operator="lessThan">
      <formula>0</formula>
    </cfRule>
  </conditionalFormatting>
  <conditionalFormatting sqref="O423">
    <cfRule type="cellIs" dxfId="4726" priority="186" operator="lessThan">
      <formula>0</formula>
    </cfRule>
  </conditionalFormatting>
  <conditionalFormatting sqref="O423">
    <cfRule type="cellIs" dxfId="4725" priority="185" operator="lessThan">
      <formula>0</formula>
    </cfRule>
  </conditionalFormatting>
  <conditionalFormatting sqref="O423">
    <cfRule type="cellIs" dxfId="4724" priority="184" operator="lessThan">
      <formula>0</formula>
    </cfRule>
  </conditionalFormatting>
  <conditionalFormatting sqref="O423">
    <cfRule type="cellIs" dxfId="4723" priority="183" operator="lessThan">
      <formula>0</formula>
    </cfRule>
  </conditionalFormatting>
  <conditionalFormatting sqref="O426">
    <cfRule type="cellIs" dxfId="4722" priority="182" operator="lessThan">
      <formula>0</formula>
    </cfRule>
  </conditionalFormatting>
  <conditionalFormatting sqref="O427">
    <cfRule type="cellIs" dxfId="4721" priority="181" operator="lessThan">
      <formula>0</formula>
    </cfRule>
  </conditionalFormatting>
  <conditionalFormatting sqref="O427">
    <cfRule type="cellIs" dxfId="4720" priority="180" operator="lessThan">
      <formula>0</formula>
    </cfRule>
  </conditionalFormatting>
  <conditionalFormatting sqref="O429">
    <cfRule type="cellIs" dxfId="4719" priority="179" operator="lessThan">
      <formula>0</formula>
    </cfRule>
  </conditionalFormatting>
  <conditionalFormatting sqref="O429">
    <cfRule type="cellIs" dxfId="4718" priority="178" operator="lessThan">
      <formula>0</formula>
    </cfRule>
  </conditionalFormatting>
  <conditionalFormatting sqref="O429">
    <cfRule type="cellIs" dxfId="4717" priority="177" operator="lessThan">
      <formula>0</formula>
    </cfRule>
  </conditionalFormatting>
  <conditionalFormatting sqref="O429">
    <cfRule type="cellIs" dxfId="4716" priority="176" operator="lessThan">
      <formula>0</formula>
    </cfRule>
  </conditionalFormatting>
  <conditionalFormatting sqref="O429">
    <cfRule type="cellIs" dxfId="4715" priority="175" operator="lessThan">
      <formula>0</formula>
    </cfRule>
  </conditionalFormatting>
  <conditionalFormatting sqref="O429">
    <cfRule type="cellIs" dxfId="4714" priority="174" operator="lessThan">
      <formula>0</formula>
    </cfRule>
  </conditionalFormatting>
  <conditionalFormatting sqref="O429">
    <cfRule type="cellIs" dxfId="4713" priority="173" operator="lessThan">
      <formula>0</formula>
    </cfRule>
  </conditionalFormatting>
  <conditionalFormatting sqref="O429">
    <cfRule type="cellIs" dxfId="4712" priority="172" operator="lessThan">
      <formula>0</formula>
    </cfRule>
  </conditionalFormatting>
  <conditionalFormatting sqref="O432">
    <cfRule type="cellIs" dxfId="4711" priority="171" operator="lessThan">
      <formula>0</formula>
    </cfRule>
  </conditionalFormatting>
  <conditionalFormatting sqref="O435">
    <cfRule type="cellIs" dxfId="4710" priority="170" operator="lessThan">
      <formula>0</formula>
    </cfRule>
  </conditionalFormatting>
  <conditionalFormatting sqref="O435">
    <cfRule type="cellIs" dxfId="4709" priority="169" operator="lessThan">
      <formula>0</formula>
    </cfRule>
  </conditionalFormatting>
  <conditionalFormatting sqref="O435">
    <cfRule type="cellIs" dxfId="4708" priority="168" operator="lessThan">
      <formula>0</formula>
    </cfRule>
  </conditionalFormatting>
  <conditionalFormatting sqref="O435">
    <cfRule type="cellIs" dxfId="4707" priority="167" operator="lessThan">
      <formula>0</formula>
    </cfRule>
  </conditionalFormatting>
  <conditionalFormatting sqref="O435">
    <cfRule type="cellIs" dxfId="4706" priority="166" operator="lessThan">
      <formula>0</formula>
    </cfRule>
  </conditionalFormatting>
  <conditionalFormatting sqref="O435">
    <cfRule type="cellIs" dxfId="4705" priority="165" operator="lessThan">
      <formula>0</formula>
    </cfRule>
  </conditionalFormatting>
  <conditionalFormatting sqref="O435">
    <cfRule type="cellIs" dxfId="4704" priority="164" operator="lessThan">
      <formula>0</formula>
    </cfRule>
  </conditionalFormatting>
  <conditionalFormatting sqref="O435">
    <cfRule type="cellIs" dxfId="4703" priority="163" operator="lessThan">
      <formula>0</formula>
    </cfRule>
  </conditionalFormatting>
  <conditionalFormatting sqref="O438">
    <cfRule type="cellIs" dxfId="4702" priority="162" operator="lessThan">
      <formula>0</formula>
    </cfRule>
  </conditionalFormatting>
  <conditionalFormatting sqref="O439">
    <cfRule type="cellIs" dxfId="4701" priority="161" operator="lessThan">
      <formula>0</formula>
    </cfRule>
  </conditionalFormatting>
  <conditionalFormatting sqref="O439">
    <cfRule type="cellIs" dxfId="4700" priority="160" operator="lessThan">
      <formula>0</formula>
    </cfRule>
  </conditionalFormatting>
  <conditionalFormatting sqref="O441">
    <cfRule type="cellIs" dxfId="4699" priority="159" operator="lessThan">
      <formula>0</formula>
    </cfRule>
  </conditionalFormatting>
  <conditionalFormatting sqref="O441">
    <cfRule type="cellIs" dxfId="4698" priority="158" operator="lessThan">
      <formula>0</formula>
    </cfRule>
  </conditionalFormatting>
  <conditionalFormatting sqref="O441">
    <cfRule type="cellIs" dxfId="4697" priority="157" operator="lessThan">
      <formula>0</formula>
    </cfRule>
  </conditionalFormatting>
  <conditionalFormatting sqref="O441">
    <cfRule type="cellIs" dxfId="4696" priority="156" operator="lessThan">
      <formula>0</formula>
    </cfRule>
  </conditionalFormatting>
  <conditionalFormatting sqref="O441">
    <cfRule type="cellIs" dxfId="4695" priority="155" operator="lessThan">
      <formula>0</formula>
    </cfRule>
  </conditionalFormatting>
  <conditionalFormatting sqref="O441">
    <cfRule type="cellIs" dxfId="4694" priority="154" operator="lessThan">
      <formula>0</formula>
    </cfRule>
  </conditionalFormatting>
  <conditionalFormatting sqref="O441">
    <cfRule type="cellIs" dxfId="4693" priority="153" operator="lessThan">
      <formula>0</formula>
    </cfRule>
  </conditionalFormatting>
  <conditionalFormatting sqref="O441">
    <cfRule type="cellIs" dxfId="4692" priority="152" operator="lessThan">
      <formula>0</formula>
    </cfRule>
  </conditionalFormatting>
  <conditionalFormatting sqref="O444">
    <cfRule type="cellIs" dxfId="4691" priority="151" operator="lessThan">
      <formula>0</formula>
    </cfRule>
  </conditionalFormatting>
  <conditionalFormatting sqref="O445">
    <cfRule type="cellIs" dxfId="4690" priority="150" operator="lessThan">
      <formula>0</formula>
    </cfRule>
  </conditionalFormatting>
  <conditionalFormatting sqref="O445">
    <cfRule type="cellIs" dxfId="4689" priority="149" operator="lessThan">
      <formula>0</formula>
    </cfRule>
  </conditionalFormatting>
  <conditionalFormatting sqref="O448">
    <cfRule type="cellIs" dxfId="4688" priority="148" operator="lessThan">
      <formula>0</formula>
    </cfRule>
  </conditionalFormatting>
  <conditionalFormatting sqref="O448">
    <cfRule type="cellIs" dxfId="4687" priority="147" operator="lessThan">
      <formula>0</formula>
    </cfRule>
  </conditionalFormatting>
  <conditionalFormatting sqref="O448">
    <cfRule type="cellIs" dxfId="4686" priority="146" operator="lessThan">
      <formula>0</formula>
    </cfRule>
  </conditionalFormatting>
  <conditionalFormatting sqref="O448">
    <cfRule type="cellIs" dxfId="4685" priority="145" operator="lessThan">
      <formula>0</formula>
    </cfRule>
  </conditionalFormatting>
  <conditionalFormatting sqref="O448">
    <cfRule type="cellIs" dxfId="4684" priority="144" operator="lessThan">
      <formula>0</formula>
    </cfRule>
  </conditionalFormatting>
  <conditionalFormatting sqref="O448">
    <cfRule type="cellIs" dxfId="4683" priority="143" operator="lessThan">
      <formula>0</formula>
    </cfRule>
  </conditionalFormatting>
  <conditionalFormatting sqref="O448">
    <cfRule type="cellIs" dxfId="4682" priority="142" operator="lessThan">
      <formula>0</formula>
    </cfRule>
  </conditionalFormatting>
  <conditionalFormatting sqref="O448">
    <cfRule type="cellIs" dxfId="4681" priority="141" operator="lessThan">
      <formula>0</formula>
    </cfRule>
  </conditionalFormatting>
  <conditionalFormatting sqref="O451">
    <cfRule type="cellIs" dxfId="4680" priority="140" operator="lessThan">
      <formula>0</formula>
    </cfRule>
  </conditionalFormatting>
  <conditionalFormatting sqref="O452">
    <cfRule type="cellIs" dxfId="4679" priority="139" operator="lessThan">
      <formula>0</formula>
    </cfRule>
  </conditionalFormatting>
  <conditionalFormatting sqref="O452">
    <cfRule type="cellIs" dxfId="4678" priority="138" operator="lessThan">
      <formula>0</formula>
    </cfRule>
  </conditionalFormatting>
  <conditionalFormatting sqref="O454">
    <cfRule type="cellIs" dxfId="4677" priority="137" operator="lessThan">
      <formula>0</formula>
    </cfRule>
  </conditionalFormatting>
  <conditionalFormatting sqref="O454">
    <cfRule type="cellIs" dxfId="4676" priority="136" operator="lessThan">
      <formula>0</formula>
    </cfRule>
  </conditionalFormatting>
  <conditionalFormatting sqref="O454">
    <cfRule type="cellIs" dxfId="4675" priority="135" operator="lessThan">
      <formula>0</formula>
    </cfRule>
  </conditionalFormatting>
  <conditionalFormatting sqref="O454">
    <cfRule type="cellIs" dxfId="4674" priority="134" operator="lessThan">
      <formula>0</formula>
    </cfRule>
  </conditionalFormatting>
  <conditionalFormatting sqref="O454">
    <cfRule type="cellIs" dxfId="4673" priority="133" operator="lessThan">
      <formula>0</formula>
    </cfRule>
  </conditionalFormatting>
  <conditionalFormatting sqref="O454">
    <cfRule type="cellIs" dxfId="4672" priority="132" operator="lessThan">
      <formula>0</formula>
    </cfRule>
  </conditionalFormatting>
  <conditionalFormatting sqref="O454">
    <cfRule type="cellIs" dxfId="4671" priority="131" operator="lessThan">
      <formula>0</formula>
    </cfRule>
  </conditionalFormatting>
  <conditionalFormatting sqref="O454">
    <cfRule type="cellIs" dxfId="4670" priority="130" operator="lessThan">
      <formula>0</formula>
    </cfRule>
  </conditionalFormatting>
  <conditionalFormatting sqref="O457">
    <cfRule type="cellIs" dxfId="4669" priority="129" operator="lessThan">
      <formula>0</formula>
    </cfRule>
  </conditionalFormatting>
  <conditionalFormatting sqref="O458">
    <cfRule type="cellIs" dxfId="4668" priority="128" operator="lessThan">
      <formula>0</formula>
    </cfRule>
  </conditionalFormatting>
  <conditionalFormatting sqref="O458">
    <cfRule type="cellIs" dxfId="4667" priority="127" operator="lessThan">
      <formula>0</formula>
    </cfRule>
  </conditionalFormatting>
  <conditionalFormatting sqref="O461:O464">
    <cfRule type="cellIs" dxfId="4666" priority="126" operator="lessThan">
      <formula>0</formula>
    </cfRule>
  </conditionalFormatting>
  <conditionalFormatting sqref="O461:O464">
    <cfRule type="expression" dxfId="4665" priority="124">
      <formula>O461/N461&gt;1</formula>
    </cfRule>
    <cfRule type="expression" dxfId="4664" priority="125">
      <formula>O461/N461&lt;1</formula>
    </cfRule>
  </conditionalFormatting>
  <conditionalFormatting sqref="O552 O560 O575 O589">
    <cfRule type="expression" dxfId="4663" priority="122">
      <formula>O552/#REF!&gt;1</formula>
    </cfRule>
    <cfRule type="expression" dxfId="4662" priority="123">
      <formula>O552/#REF!&lt;1</formula>
    </cfRule>
  </conditionalFormatting>
  <conditionalFormatting sqref="O512">
    <cfRule type="cellIs" dxfId="4661" priority="121" operator="lessThan">
      <formula>0</formula>
    </cfRule>
  </conditionalFormatting>
  <conditionalFormatting sqref="O512">
    <cfRule type="expression" dxfId="4660" priority="119">
      <formula>O512/N512&gt;1</formula>
    </cfRule>
    <cfRule type="expression" dxfId="4659" priority="120">
      <formula>O512/N512&lt;1</formula>
    </cfRule>
  </conditionalFormatting>
  <conditionalFormatting sqref="O596">
    <cfRule type="cellIs" dxfId="4658" priority="118" operator="lessThan">
      <formula>0</formula>
    </cfRule>
  </conditionalFormatting>
  <conditionalFormatting sqref="O600">
    <cfRule type="cellIs" dxfId="4657" priority="117" operator="lessThan">
      <formula>0</formula>
    </cfRule>
  </conditionalFormatting>
  <conditionalFormatting sqref="O600">
    <cfRule type="cellIs" dxfId="4656" priority="116" operator="lessThan">
      <formula>0</formula>
    </cfRule>
  </conditionalFormatting>
  <conditionalFormatting sqref="O710">
    <cfRule type="cellIs" dxfId="4655" priority="115" operator="lessThan">
      <formula>0</formula>
    </cfRule>
  </conditionalFormatting>
  <conditionalFormatting sqref="O654 O651 O648:O649 O632:O634">
    <cfRule type="expression" dxfId="4654" priority="102">
      <formula>O632/N632&gt;1</formula>
    </cfRule>
    <cfRule type="expression" dxfId="4653" priority="103">
      <formula>O632/N632&lt;1</formula>
    </cfRule>
  </conditionalFormatting>
  <conditionalFormatting sqref="O507:O510">
    <cfRule type="cellIs" dxfId="4652" priority="114" operator="lessThan">
      <formula>0</formula>
    </cfRule>
  </conditionalFormatting>
  <conditionalFormatting sqref="O507:O510">
    <cfRule type="expression" dxfId="4651" priority="112">
      <formula>O507/N507&gt;1</formula>
    </cfRule>
    <cfRule type="expression" dxfId="4650" priority="113">
      <formula>O507/N507&lt;1</formula>
    </cfRule>
  </conditionalFormatting>
  <conditionalFormatting sqref="O588 O574 O559 O551">
    <cfRule type="cellIs" dxfId="4649" priority="111" operator="lessThan">
      <formula>0</formula>
    </cfRule>
  </conditionalFormatting>
  <conditionalFormatting sqref="O584:O587 O570:O573 O555:O558 O547:O550">
    <cfRule type="cellIs" dxfId="4648" priority="110" operator="lessThan">
      <formula>0</formula>
    </cfRule>
  </conditionalFormatting>
  <conditionalFormatting sqref="O584:O587 O570:O573 O555:O558 O547:O550">
    <cfRule type="expression" dxfId="4647" priority="108">
      <formula>O547/N547&gt;1</formula>
    </cfRule>
    <cfRule type="expression" dxfId="4646" priority="109">
      <formula>O547/N547&lt;1</formula>
    </cfRule>
  </conditionalFormatting>
  <conditionalFormatting sqref="O588 O574 O559 O551">
    <cfRule type="cellIs" dxfId="4645" priority="107" operator="lessThan">
      <formula>0</formula>
    </cfRule>
  </conditionalFormatting>
  <conditionalFormatting sqref="O588 O574 O559 O551">
    <cfRule type="expression" dxfId="4644" priority="105">
      <formula>O551/N551&gt;1</formula>
    </cfRule>
    <cfRule type="expression" dxfId="4643" priority="106">
      <formula>O551/N551&lt;1</formula>
    </cfRule>
  </conditionalFormatting>
  <conditionalFormatting sqref="O654 O651 O648:O649 O632:O634">
    <cfRule type="cellIs" dxfId="4642" priority="104" operator="lessThan">
      <formula>0</formula>
    </cfRule>
  </conditionalFormatting>
  <conditionalFormatting sqref="O504">
    <cfRule type="expression" dxfId="4641" priority="302">
      <formula>O504/#REF!&gt;1</formula>
    </cfRule>
    <cfRule type="expression" dxfId="4640" priority="303">
      <formula>O504/#REF!&lt;1</formula>
    </cfRule>
  </conditionalFormatting>
  <conditionalFormatting sqref="O465">
    <cfRule type="cellIs" dxfId="4639" priority="101" operator="lessThan">
      <formula>0</formula>
    </cfRule>
  </conditionalFormatting>
  <conditionalFormatting sqref="O465">
    <cfRule type="expression" dxfId="4638" priority="99">
      <formula>O465/N465&gt;1</formula>
    </cfRule>
    <cfRule type="expression" dxfId="4637" priority="100">
      <formula>O465/N465&lt;1</formula>
    </cfRule>
  </conditionalFormatting>
  <conditionalFormatting sqref="O511">
    <cfRule type="cellIs" dxfId="4636" priority="98" operator="lessThan">
      <formula>0</formula>
    </cfRule>
  </conditionalFormatting>
  <conditionalFormatting sqref="O511">
    <cfRule type="expression" dxfId="4635" priority="96">
      <formula>O511/N511&gt;1</formula>
    </cfRule>
    <cfRule type="expression" dxfId="4634" priority="97">
      <formula>O511/N511&lt;1</formula>
    </cfRule>
  </conditionalFormatting>
  <conditionalFormatting sqref="O568">
    <cfRule type="cellIs" dxfId="4633" priority="86" operator="lessThan">
      <formula>0</formula>
    </cfRule>
  </conditionalFormatting>
  <conditionalFormatting sqref="O603">
    <cfRule type="expression" dxfId="4632" priority="58">
      <formula>O603/N603&gt;1</formula>
    </cfRule>
    <cfRule type="expression" dxfId="4631" priority="59">
      <formula>O603/N603&lt;1</formula>
    </cfRule>
  </conditionalFormatting>
  <conditionalFormatting sqref="O552">
    <cfRule type="cellIs" dxfId="4630" priority="83" operator="lessThan">
      <formula>0</formula>
    </cfRule>
  </conditionalFormatting>
  <conditionalFormatting sqref="O552">
    <cfRule type="expression" dxfId="4629" priority="81">
      <formula>O552/N552&gt;1</formula>
    </cfRule>
    <cfRule type="expression" dxfId="4628" priority="82">
      <formula>O552/N552&lt;1</formula>
    </cfRule>
  </conditionalFormatting>
  <conditionalFormatting sqref="O560">
    <cfRule type="cellIs" dxfId="4627" priority="80" operator="lessThan">
      <formula>0</formula>
    </cfRule>
  </conditionalFormatting>
  <conditionalFormatting sqref="O560">
    <cfRule type="expression" dxfId="4626" priority="78">
      <formula>O560/N560&gt;1</formula>
    </cfRule>
    <cfRule type="expression" dxfId="4625" priority="79">
      <formula>O560/N560&lt;1</formula>
    </cfRule>
  </conditionalFormatting>
  <conditionalFormatting sqref="O575">
    <cfRule type="cellIs" dxfId="4624" priority="77" operator="lessThan">
      <formula>0</formula>
    </cfRule>
  </conditionalFormatting>
  <conditionalFormatting sqref="O575">
    <cfRule type="expression" dxfId="4623" priority="75">
      <formula>O575/N575&gt;1</formula>
    </cfRule>
    <cfRule type="expression" dxfId="4622" priority="76">
      <formula>O575/N575&lt;1</formula>
    </cfRule>
  </conditionalFormatting>
  <conditionalFormatting sqref="O589">
    <cfRule type="cellIs" dxfId="4621" priority="74" operator="lessThan">
      <formula>0</formula>
    </cfRule>
  </conditionalFormatting>
  <conditionalFormatting sqref="O589">
    <cfRule type="expression" dxfId="4620" priority="72">
      <formula>O589/N589&gt;1</formula>
    </cfRule>
    <cfRule type="expression" dxfId="4619" priority="73">
      <formula>O589/N589&lt;1</formula>
    </cfRule>
  </conditionalFormatting>
  <conditionalFormatting sqref="O521">
    <cfRule type="cellIs" dxfId="4618" priority="95" operator="lessThan">
      <formula>0</formula>
    </cfRule>
  </conditionalFormatting>
  <conditionalFormatting sqref="O521">
    <cfRule type="expression" dxfId="4617" priority="93">
      <formula>O521/N521&gt;1</formula>
    </cfRule>
    <cfRule type="expression" dxfId="4616" priority="94">
      <formula>O521/N521&lt;1</formula>
    </cfRule>
  </conditionalFormatting>
  <conditionalFormatting sqref="O529">
    <cfRule type="cellIs" dxfId="4615" priority="92" operator="lessThan">
      <formula>0</formula>
    </cfRule>
  </conditionalFormatting>
  <conditionalFormatting sqref="O529">
    <cfRule type="expression" dxfId="4614" priority="90">
      <formula>O529/N529&gt;1</formula>
    </cfRule>
    <cfRule type="expression" dxfId="4613" priority="91">
      <formula>O529/N529&lt;1</formula>
    </cfRule>
  </conditionalFormatting>
  <conditionalFormatting sqref="O582">
    <cfRule type="expression" dxfId="4612" priority="69">
      <formula>O582/N582&gt;1</formula>
    </cfRule>
    <cfRule type="expression" dxfId="4611" priority="70">
      <formula>O582/N582&lt;1</formula>
    </cfRule>
  </conditionalFormatting>
  <conditionalFormatting sqref="O537">
    <cfRule type="cellIs" dxfId="4610" priority="89" operator="lessThan">
      <formula>0</formula>
    </cfRule>
  </conditionalFormatting>
  <conditionalFormatting sqref="O537">
    <cfRule type="expression" dxfId="4609" priority="87">
      <formula>O537/N537&gt;1</formula>
    </cfRule>
    <cfRule type="expression" dxfId="4608" priority="88">
      <formula>O537/N537&lt;1</formula>
    </cfRule>
  </conditionalFormatting>
  <conditionalFormatting sqref="O641:O645 B636:O637">
    <cfRule type="cellIs" dxfId="4607" priority="68" operator="lessThan">
      <formula>0</formula>
    </cfRule>
  </conditionalFormatting>
  <conditionalFormatting sqref="O568">
    <cfRule type="expression" dxfId="4606" priority="84">
      <formula>O568/N568&gt;1</formula>
    </cfRule>
    <cfRule type="expression" dxfId="4605" priority="85">
      <formula>O568/N568&lt;1</formula>
    </cfRule>
  </conditionalFormatting>
  <conditionalFormatting sqref="O597">
    <cfRule type="cellIs" dxfId="4604" priority="65" operator="lessThan">
      <formula>0</formula>
    </cfRule>
  </conditionalFormatting>
  <conditionalFormatting sqref="O608">
    <cfRule type="expression" dxfId="4603" priority="53">
      <formula>O608/N608&gt;1</formula>
    </cfRule>
    <cfRule type="expression" dxfId="4602" priority="54">
      <formula>O608/N608&lt;1</formula>
    </cfRule>
  </conditionalFormatting>
  <conditionalFormatting sqref="O582">
    <cfRule type="cellIs" dxfId="4601" priority="71" operator="lessThan">
      <formula>0</formula>
    </cfRule>
  </conditionalFormatting>
  <conditionalFormatting sqref="O597">
    <cfRule type="expression" dxfId="4600" priority="63">
      <formula>O597/N597&gt;1</formula>
    </cfRule>
    <cfRule type="expression" dxfId="4599" priority="64">
      <formula>O597/N597&lt;1</formula>
    </cfRule>
  </conditionalFormatting>
  <conditionalFormatting sqref="O676:O679">
    <cfRule type="cellIs" dxfId="4598" priority="52" operator="lessThan">
      <formula>0</formula>
    </cfRule>
  </conditionalFormatting>
  <conditionalFormatting sqref="O678">
    <cfRule type="cellIs" dxfId="4597" priority="51" operator="lessThan">
      <formula>0</formula>
    </cfRule>
  </conditionalFormatting>
  <conditionalFormatting sqref="O680:O683">
    <cfRule type="cellIs" dxfId="4596" priority="50" operator="lessThan">
      <formula>0</formula>
    </cfRule>
  </conditionalFormatting>
  <conditionalFormatting sqref="O682">
    <cfRule type="cellIs" dxfId="4595" priority="49" operator="lessThan">
      <formula>0</formula>
    </cfRule>
  </conditionalFormatting>
  <conditionalFormatting sqref="O684:O687">
    <cfRule type="cellIs" dxfId="4594" priority="48" operator="lessThan">
      <formula>0</formula>
    </cfRule>
  </conditionalFormatting>
  <conditionalFormatting sqref="O686">
    <cfRule type="cellIs" dxfId="4593" priority="47" operator="lessThan">
      <formula>0</formula>
    </cfRule>
  </conditionalFormatting>
  <conditionalFormatting sqref="O688:O691">
    <cfRule type="cellIs" dxfId="4592" priority="46" operator="lessThan">
      <formula>0</formula>
    </cfRule>
  </conditionalFormatting>
  <conditionalFormatting sqref="O690">
    <cfRule type="cellIs" dxfId="4591" priority="45" operator="lessThan">
      <formula>0</formula>
    </cfRule>
  </conditionalFormatting>
  <conditionalFormatting sqref="O692:O693 O695">
    <cfRule type="cellIs" dxfId="4590" priority="44" operator="lessThan">
      <formula>0</formula>
    </cfRule>
  </conditionalFormatting>
  <conditionalFormatting sqref="O696:O699">
    <cfRule type="cellIs" dxfId="4589" priority="43" operator="lessThan">
      <formula>0</formula>
    </cfRule>
  </conditionalFormatting>
  <conditionalFormatting sqref="O698">
    <cfRule type="cellIs" dxfId="4588" priority="42" operator="lessThan">
      <formula>0</formula>
    </cfRule>
  </conditionalFormatting>
  <conditionalFormatting sqref="O700:O703">
    <cfRule type="cellIs" dxfId="4587" priority="41" operator="lessThan">
      <formula>0</formula>
    </cfRule>
  </conditionalFormatting>
  <conditionalFormatting sqref="O702">
    <cfRule type="cellIs" dxfId="4586" priority="40" operator="lessThan">
      <formula>0</formula>
    </cfRule>
  </conditionalFormatting>
  <conditionalFormatting sqref="O704:O707">
    <cfRule type="cellIs" dxfId="4585" priority="39" operator="lessThan">
      <formula>0</formula>
    </cfRule>
  </conditionalFormatting>
  <conditionalFormatting sqref="O706">
    <cfRule type="cellIs" dxfId="4584" priority="38" operator="lessThan">
      <formula>0</formula>
    </cfRule>
  </conditionalFormatting>
  <conditionalFormatting sqref="O712:O715">
    <cfRule type="cellIs" dxfId="4583" priority="37" operator="lessThan">
      <formula>0</formula>
    </cfRule>
  </conditionalFormatting>
  <conditionalFormatting sqref="O714">
    <cfRule type="cellIs" dxfId="4582" priority="36" operator="lessThan">
      <formula>0</formula>
    </cfRule>
  </conditionalFormatting>
  <conditionalFormatting sqref="O716:O719">
    <cfRule type="cellIs" dxfId="4581" priority="35" operator="lessThan">
      <formula>0</formula>
    </cfRule>
  </conditionalFormatting>
  <conditionalFormatting sqref="O718">
    <cfRule type="cellIs" dxfId="4580" priority="34" operator="lessThan">
      <formula>0</formula>
    </cfRule>
  </conditionalFormatting>
  <conditionalFormatting sqref="O466">
    <cfRule type="cellIs" dxfId="4579" priority="33" operator="lessThan">
      <formula>0</formula>
    </cfRule>
  </conditionalFormatting>
  <conditionalFormatting sqref="O505">
    <cfRule type="cellIs" dxfId="4578" priority="32" operator="lessThan">
      <formula>0</formula>
    </cfRule>
  </conditionalFormatting>
  <conditionalFormatting sqref="O513">
    <cfRule type="cellIs" dxfId="4577" priority="31" operator="lessThan">
      <formula>0</formula>
    </cfRule>
  </conditionalFormatting>
  <conditionalFormatting sqref="O522">
    <cfRule type="cellIs" dxfId="4576" priority="30" operator="lessThan">
      <formula>0</formula>
    </cfRule>
  </conditionalFormatting>
  <conditionalFormatting sqref="O530">
    <cfRule type="cellIs" dxfId="4575" priority="29" operator="lessThan">
      <formula>0</formula>
    </cfRule>
  </conditionalFormatting>
  <conditionalFormatting sqref="O538">
    <cfRule type="cellIs" dxfId="4574" priority="28" operator="lessThan">
      <formula>0</formula>
    </cfRule>
  </conditionalFormatting>
  <conditionalFormatting sqref="O553">
    <cfRule type="cellIs" dxfId="4573" priority="27" operator="lessThan">
      <formula>0</formula>
    </cfRule>
  </conditionalFormatting>
  <conditionalFormatting sqref="O561">
    <cfRule type="cellIs" dxfId="4572" priority="26" operator="lessThan">
      <formula>0</formula>
    </cfRule>
  </conditionalFormatting>
  <conditionalFormatting sqref="O590">
    <cfRule type="cellIs" dxfId="4571" priority="25" operator="lessThan">
      <formula>0</formula>
    </cfRule>
  </conditionalFormatting>
  <conditionalFormatting sqref="B720:N723">
    <cfRule type="cellIs" dxfId="4570" priority="21" operator="lessThan">
      <formula>0</formula>
    </cfRule>
  </conditionalFormatting>
  <conditionalFormatting sqref="I722:N722 P720:Q723">
    <cfRule type="cellIs" dxfId="4569" priority="20" operator="lessThan">
      <formula>0</formula>
    </cfRule>
  </conditionalFormatting>
  <conditionalFormatting sqref="O720:O723">
    <cfRule type="cellIs" dxfId="4568" priority="19" operator="lessThan">
      <formula>0</formula>
    </cfRule>
  </conditionalFormatting>
  <conditionalFormatting sqref="O722">
    <cfRule type="cellIs" dxfId="4567" priority="18" operator="lessThan">
      <formula>0</formula>
    </cfRule>
  </conditionalFormatting>
  <conditionalFormatting sqref="P655:P658">
    <cfRule type="cellIs" dxfId="4566" priority="17" operator="lessThan">
      <formula>0</formula>
    </cfRule>
  </conditionalFormatting>
  <conditionalFormatting sqref="P638:Q638 Q639:Q640">
    <cfRule type="cellIs" dxfId="4565" priority="16" operator="lessThan">
      <formula>0</formula>
    </cfRule>
  </conditionalFormatting>
  <conditionalFormatting sqref="B638">
    <cfRule type="cellIs" dxfId="4564" priority="15" operator="lessThan">
      <formula>0</formula>
    </cfRule>
  </conditionalFormatting>
  <conditionalFormatting sqref="P639:P640">
    <cfRule type="cellIs" dxfId="4563" priority="14" operator="lessThan">
      <formula>0</formula>
    </cfRule>
  </conditionalFormatting>
  <conditionalFormatting sqref="B639:O640">
    <cfRule type="expression" dxfId="4562" priority="11">
      <formula>B639/A639&gt;1</formula>
    </cfRule>
    <cfRule type="expression" dxfId="4561" priority="12">
      <formula>B639/A639&lt;1</formula>
    </cfRule>
  </conditionalFormatting>
  <conditionalFormatting sqref="B639:O640">
    <cfRule type="cellIs" dxfId="4560" priority="9" operator="lessThan">
      <formula>0</formula>
    </cfRule>
  </conditionalFormatting>
  <conditionalFormatting sqref="B491">
    <cfRule type="cellIs" dxfId="4559" priority="8" operator="lessThan">
      <formula>0</formula>
    </cfRule>
  </conditionalFormatting>
  <conditionalFormatting sqref="B492:N496">
    <cfRule type="cellIs" dxfId="4558" priority="7" operator="lessThan">
      <formula>0</formula>
    </cfRule>
  </conditionalFormatting>
  <conditionalFormatting sqref="B492:N496">
    <cfRule type="expression" dxfId="4557" priority="5">
      <formula>B492/A492&gt;1</formula>
    </cfRule>
    <cfRule type="expression" dxfId="4556" priority="6">
      <formula>B492/A492&lt;1</formula>
    </cfRule>
  </conditionalFormatting>
  <conditionalFormatting sqref="O492:O496">
    <cfRule type="cellIs" dxfId="4555" priority="4" operator="lessThan">
      <formula>0</formula>
    </cfRule>
  </conditionalFormatting>
  <conditionalFormatting sqref="O492:O496">
    <cfRule type="expression" dxfId="4554" priority="2">
      <formula>O492/N492&gt;1</formula>
    </cfRule>
    <cfRule type="expression" dxfId="4553" priority="3">
      <formula>O492/N492&lt;1</formula>
    </cfRule>
  </conditionalFormatting>
  <conditionalFormatting sqref="B357:O360">
    <cfRule type="cellIs" dxfId="4552"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F202-3FFE-402B-B37E-4E07249A00A1}">
  <sheetPr>
    <tabColor rgb="FF00B0F0"/>
    <outlinePr summaryBelow="0" summaryRight="0"/>
  </sheetPr>
  <dimension ref="A1:DN671"/>
  <sheetViews>
    <sheetView topLeftCell="B532" zoomScaleNormal="100" workbookViewId="0">
      <selection activeCell="B547" sqref="B547"/>
    </sheetView>
  </sheetViews>
  <sheetFormatPr defaultColWidth="12.625" defaultRowHeight="16.5" x14ac:dyDescent="0.3"/>
  <cols>
    <col min="1" max="1" width="88.125" style="79" bestFit="1" customWidth="1"/>
    <col min="2" max="7" width="15" style="79" bestFit="1" customWidth="1"/>
    <col min="8" max="12" width="8.375" style="79" bestFit="1" customWidth="1"/>
    <col min="13" max="13" width="8.625" style="79" bestFit="1" customWidth="1"/>
    <col min="14" max="14" width="8.375" style="79" bestFit="1" customWidth="1"/>
    <col min="15" max="15" width="9.625" style="79" bestFit="1" customWidth="1"/>
    <col min="16" max="16" width="12.5" style="79" bestFit="1" customWidth="1"/>
    <col min="17" max="17" width="22" style="79" bestFit="1" customWidth="1"/>
    <col min="18" max="18" width="6.125" style="79" bestFit="1" customWidth="1"/>
    <col min="19" max="69" width="5.25" style="79" bestFit="1" customWidth="1"/>
    <col min="70" max="16384" width="12.625" style="79"/>
  </cols>
  <sheetData>
    <row r="1" spans="1:55" x14ac:dyDescent="0.3">
      <c r="A1" s="1" t="s">
        <v>0</v>
      </c>
    </row>
    <row r="2" spans="1:55" s="3" customFormat="1" x14ac:dyDescent="0.3">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x14ac:dyDescent="0.3">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114" customFormat="1" x14ac:dyDescent="0.3">
      <c r="A4"/>
      <c r="B4"/>
      <c r="C4"/>
      <c r="D4"/>
      <c r="E4"/>
      <c r="F4"/>
      <c r="G4"/>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row>
    <row r="5" spans="1:55" s="114" customFormat="1" x14ac:dyDescent="0.3">
      <c r="A5"/>
      <c r="B5"/>
      <c r="C5"/>
      <c r="D5"/>
      <c r="E5"/>
      <c r="F5"/>
      <c r="G5"/>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row>
    <row r="6" spans="1:55" s="114" customFormat="1" x14ac:dyDescent="0.3">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row>
    <row r="7" spans="1:55" x14ac:dyDescent="0.3">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x14ac:dyDescent="0.3">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x14ac:dyDescent="0.3">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114" customFormat="1" x14ac:dyDescent="0.3">
      <c r="A10"/>
      <c r="B10"/>
      <c r="C10"/>
      <c r="D10"/>
      <c r="E10"/>
      <c r="F10"/>
      <c r="G10"/>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row>
    <row r="11" spans="1:55" s="114" customFormat="1" x14ac:dyDescent="0.3">
      <c r="A11"/>
      <c r="B11"/>
      <c r="C11"/>
      <c r="D11"/>
      <c r="E11"/>
      <c r="F11"/>
      <c r="G11"/>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row>
    <row r="12" spans="1:55" x14ac:dyDescent="0.3">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114" customFormat="1" x14ac:dyDescent="0.3">
      <c r="A13"/>
      <c r="B13"/>
      <c r="C13"/>
      <c r="D13"/>
      <c r="E13"/>
      <c r="F13"/>
      <c r="G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row>
    <row r="14" spans="1:55" x14ac:dyDescent="0.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x14ac:dyDescent="0.3">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114" customFormat="1" x14ac:dyDescent="0.3">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row>
    <row r="17" spans="1:55" x14ac:dyDescent="0.3">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114" customFormat="1" x14ac:dyDescent="0.3">
      <c r="A18"/>
      <c r="B18"/>
      <c r="C18"/>
      <c r="D18"/>
      <c r="E18"/>
      <c r="F18"/>
      <c r="G18"/>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row>
    <row r="19" spans="1:55" s="114" customFormat="1" x14ac:dyDescent="0.3">
      <c r="A19"/>
      <c r="B19"/>
      <c r="C19"/>
      <c r="D19"/>
      <c r="E19"/>
      <c r="F19"/>
      <c r="G19"/>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row>
    <row r="20" spans="1:55" x14ac:dyDescent="0.3">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x14ac:dyDescent="0.3">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x14ac:dyDescent="0.3">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x14ac:dyDescent="0.3">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114" customFormat="1" x14ac:dyDescent="0.3">
      <c r="A24"/>
      <c r="B24"/>
      <c r="C24"/>
      <c r="D24"/>
      <c r="E24"/>
      <c r="F24"/>
      <c r="G24"/>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row>
    <row r="25" spans="1:55" x14ac:dyDescent="0.3">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x14ac:dyDescent="0.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x14ac:dyDescent="0.3">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x14ac:dyDescent="0.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x14ac:dyDescent="0.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x14ac:dyDescent="0.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114" customFormat="1" x14ac:dyDescent="0.3">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row>
    <row r="32" spans="1:55" s="114" customFormat="1" x14ac:dyDescent="0.3">
      <c r="A32"/>
      <c r="B32"/>
      <c r="C32"/>
      <c r="D32"/>
      <c r="E32"/>
      <c r="F32"/>
      <c r="G32"/>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row>
    <row r="33" spans="1:55" x14ac:dyDescent="0.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114" customFormat="1" x14ac:dyDescent="0.3">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row>
    <row r="35" spans="1:55" x14ac:dyDescent="0.3">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x14ac:dyDescent="0.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x14ac:dyDescent="0.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x14ac:dyDescent="0.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x14ac:dyDescent="0.3">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x14ac:dyDescent="0.3">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x14ac:dyDescent="0.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14" customFormat="1" x14ac:dyDescent="0.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x14ac:dyDescent="0.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14" customFormat="1" x14ac:dyDescent="0.3">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row>
    <row r="45" spans="1:55" x14ac:dyDescent="0.3">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14" customFormat="1" x14ac:dyDescent="0.3">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x14ac:dyDescent="0.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x14ac:dyDescent="0.3">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14" customFormat="1" x14ac:dyDescent="0.3">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x14ac:dyDescent="0.3">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x14ac:dyDescent="0.3">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x14ac:dyDescent="0.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x14ac:dyDescent="0.3">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x14ac:dyDescent="0.3">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x14ac:dyDescent="0.3">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x14ac:dyDescent="0.3">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x14ac:dyDescent="0.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x14ac:dyDescent="0.3">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x14ac:dyDescent="0.3">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x14ac:dyDescent="0.3">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x14ac:dyDescent="0.3">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114" customFormat="1" x14ac:dyDescent="0.3">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x14ac:dyDescent="0.3">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x14ac:dyDescent="0.3">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1:55" x14ac:dyDescent="0.3">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1:55" x14ac:dyDescent="0.3">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1:55" x14ac:dyDescent="0.3">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x14ac:dyDescent="0.3">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55" x14ac:dyDescent="0.3">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row>
    <row r="70" spans="1:55" x14ac:dyDescent="0.3">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row>
    <row r="71" spans="1:55" x14ac:dyDescent="0.3">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row>
    <row r="72" spans="1:55"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row>
    <row r="73" spans="1:55"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row>
    <row r="74" spans="1:55"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row>
    <row r="75" spans="1:55"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row>
    <row r="76" spans="1:55"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row>
    <row r="77" spans="1:55"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row>
    <row r="78" spans="1:55"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row>
    <row r="79" spans="1:55"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row>
    <row r="80" spans="1:55"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row>
    <row r="81" spans="1:55"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row>
    <row r="82" spans="1:55"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row>
    <row r="83" spans="1:55"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row>
    <row r="84" spans="1:55"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row>
    <row r="85" spans="1:55"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row>
    <row r="86" spans="1:55"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row>
    <row r="87" spans="1:55"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row>
    <row r="88" spans="1:55"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55"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row>
    <row r="90" spans="1:55"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row>
    <row r="91" spans="1:55"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row>
    <row r="92" spans="1:55"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row>
    <row r="93" spans="1:55"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row>
    <row r="94" spans="1:55"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row>
    <row r="95" spans="1:55"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row r="96" spans="1:55"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row>
    <row r="97" spans="1:55"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row>
    <row r="98" spans="1:55" x14ac:dyDescent="0.3">
      <c r="BA98" s="80"/>
    </row>
    <row r="99" spans="1:55" x14ac:dyDescent="0.3">
      <c r="BA99" s="80"/>
    </row>
    <row r="100" spans="1:55" x14ac:dyDescent="0.3">
      <c r="BA100" s="80"/>
    </row>
    <row r="101" spans="1:55" x14ac:dyDescent="0.3">
      <c r="BA101" s="80"/>
    </row>
    <row r="102" spans="1:55" x14ac:dyDescent="0.3">
      <c r="BA102" s="80"/>
    </row>
    <row r="103" spans="1:55" x14ac:dyDescent="0.3">
      <c r="BA103" s="80"/>
    </row>
    <row r="104" spans="1:55" x14ac:dyDescent="0.3">
      <c r="BA104" s="80"/>
    </row>
    <row r="105" spans="1:55" x14ac:dyDescent="0.3">
      <c r="BA105" s="80"/>
    </row>
    <row r="106" spans="1:55" x14ac:dyDescent="0.3">
      <c r="BA106" s="80"/>
    </row>
    <row r="107" spans="1:55" x14ac:dyDescent="0.3">
      <c r="BA107" s="80"/>
    </row>
    <row r="108" spans="1:55" x14ac:dyDescent="0.3">
      <c r="BA108" s="80"/>
    </row>
    <row r="109" spans="1:55" x14ac:dyDescent="0.3">
      <c r="BA109" s="80"/>
    </row>
    <row r="110" spans="1:55" x14ac:dyDescent="0.3">
      <c r="BA110" s="80"/>
    </row>
    <row r="111" spans="1:55" x14ac:dyDescent="0.3">
      <c r="BA111" s="80"/>
    </row>
    <row r="112" spans="1:55" x14ac:dyDescent="0.3">
      <c r="BA112" s="80"/>
    </row>
    <row r="113" spans="1:69" x14ac:dyDescent="0.3">
      <c r="A113" s="131" t="s">
        <v>793</v>
      </c>
      <c r="B113" s="132">
        <f>IFERROR(INDEX(B$3:B$112,MATCH($A$113,$A$3:$A$112,0),1),0)</f>
        <v>0</v>
      </c>
      <c r="C113" s="132">
        <f t="shared" ref="C113:BK113" si="0">IFERROR(INDEX(C$3:C$112,MATCH($A$113,$A$3:$A$112,0),1),0)</f>
        <v>0</v>
      </c>
      <c r="D113" s="132">
        <f t="shared" si="0"/>
        <v>0</v>
      </c>
      <c r="E113" s="132">
        <f t="shared" si="0"/>
        <v>0</v>
      </c>
      <c r="F113" s="132">
        <f t="shared" si="0"/>
        <v>0</v>
      </c>
      <c r="G113" s="132">
        <f t="shared" si="0"/>
        <v>0</v>
      </c>
      <c r="H113" s="132">
        <f t="shared" si="0"/>
        <v>0</v>
      </c>
      <c r="I113" s="132">
        <f t="shared" si="0"/>
        <v>0</v>
      </c>
      <c r="J113" s="132">
        <f t="shared" si="0"/>
        <v>0</v>
      </c>
      <c r="K113" s="132">
        <f t="shared" si="0"/>
        <v>0</v>
      </c>
      <c r="L113" s="132">
        <f t="shared" si="0"/>
        <v>0</v>
      </c>
      <c r="M113" s="132">
        <f t="shared" si="0"/>
        <v>0</v>
      </c>
      <c r="N113" s="132">
        <f t="shared" si="0"/>
        <v>0</v>
      </c>
      <c r="O113" s="132">
        <f t="shared" si="0"/>
        <v>0</v>
      </c>
      <c r="P113" s="132">
        <f t="shared" si="0"/>
        <v>0</v>
      </c>
      <c r="Q113" s="132">
        <f t="shared" si="0"/>
        <v>0</v>
      </c>
      <c r="R113" s="132">
        <f t="shared" si="0"/>
        <v>0</v>
      </c>
      <c r="S113" s="132">
        <f t="shared" si="0"/>
        <v>0</v>
      </c>
      <c r="T113" s="132">
        <f t="shared" si="0"/>
        <v>0</v>
      </c>
      <c r="U113" s="132">
        <f t="shared" si="0"/>
        <v>0</v>
      </c>
      <c r="V113" s="132">
        <f t="shared" si="0"/>
        <v>0</v>
      </c>
      <c r="W113" s="132">
        <f t="shared" si="0"/>
        <v>0</v>
      </c>
      <c r="X113" s="132">
        <f t="shared" si="0"/>
        <v>0</v>
      </c>
      <c r="Y113" s="132">
        <f t="shared" si="0"/>
        <v>0</v>
      </c>
      <c r="Z113" s="132">
        <f t="shared" si="0"/>
        <v>0</v>
      </c>
      <c r="AA113" s="132">
        <f t="shared" si="0"/>
        <v>0</v>
      </c>
      <c r="AB113" s="132">
        <f t="shared" si="0"/>
        <v>0</v>
      </c>
      <c r="AC113" s="132">
        <f t="shared" si="0"/>
        <v>0</v>
      </c>
      <c r="AD113" s="132">
        <f t="shared" si="0"/>
        <v>0</v>
      </c>
      <c r="AE113" s="132">
        <f t="shared" si="0"/>
        <v>0</v>
      </c>
      <c r="AF113" s="132">
        <f t="shared" si="0"/>
        <v>0</v>
      </c>
      <c r="AG113" s="132">
        <f t="shared" si="0"/>
        <v>0</v>
      </c>
      <c r="AH113" s="132">
        <f t="shared" si="0"/>
        <v>0</v>
      </c>
      <c r="AI113" s="132">
        <f t="shared" si="0"/>
        <v>0</v>
      </c>
      <c r="AJ113" s="132">
        <f t="shared" si="0"/>
        <v>0</v>
      </c>
      <c r="AK113" s="132">
        <f t="shared" si="0"/>
        <v>0</v>
      </c>
      <c r="AL113" s="132">
        <f t="shared" si="0"/>
        <v>0</v>
      </c>
      <c r="AM113" s="132">
        <f t="shared" si="0"/>
        <v>0</v>
      </c>
      <c r="AN113" s="132">
        <f t="shared" si="0"/>
        <v>0</v>
      </c>
      <c r="AO113" s="132">
        <f t="shared" si="0"/>
        <v>0</v>
      </c>
      <c r="AP113" s="132">
        <f t="shared" si="0"/>
        <v>0</v>
      </c>
      <c r="AQ113" s="132">
        <f t="shared" si="0"/>
        <v>0</v>
      </c>
      <c r="AR113" s="132">
        <f t="shared" si="0"/>
        <v>0</v>
      </c>
      <c r="AS113" s="132">
        <f t="shared" si="0"/>
        <v>0</v>
      </c>
      <c r="AT113" s="132">
        <f t="shared" si="0"/>
        <v>0</v>
      </c>
      <c r="AU113" s="132">
        <f t="shared" si="0"/>
        <v>0</v>
      </c>
      <c r="AV113" s="132">
        <f t="shared" si="0"/>
        <v>0</v>
      </c>
      <c r="AW113" s="132">
        <f t="shared" si="0"/>
        <v>0</v>
      </c>
      <c r="AX113" s="132">
        <f t="shared" si="0"/>
        <v>0</v>
      </c>
      <c r="AY113" s="132">
        <f t="shared" si="0"/>
        <v>0</v>
      </c>
      <c r="AZ113" s="132">
        <f t="shared" si="0"/>
        <v>0</v>
      </c>
      <c r="BA113" s="132">
        <f t="shared" si="0"/>
        <v>0</v>
      </c>
      <c r="BB113" s="132">
        <f t="shared" si="0"/>
        <v>0</v>
      </c>
      <c r="BC113" s="132">
        <f t="shared" si="0"/>
        <v>0</v>
      </c>
      <c r="BD113" s="132">
        <f t="shared" si="0"/>
        <v>0</v>
      </c>
      <c r="BE113" s="132">
        <f t="shared" si="0"/>
        <v>0</v>
      </c>
      <c r="BF113" s="132">
        <f t="shared" si="0"/>
        <v>0</v>
      </c>
      <c r="BG113" s="132">
        <f t="shared" si="0"/>
        <v>0</v>
      </c>
      <c r="BH113" s="132">
        <f t="shared" si="0"/>
        <v>0</v>
      </c>
      <c r="BI113" s="132">
        <f t="shared" si="0"/>
        <v>0</v>
      </c>
      <c r="BJ113" s="132">
        <f t="shared" si="0"/>
        <v>0</v>
      </c>
      <c r="BK113" s="132">
        <f t="shared" si="0"/>
        <v>0</v>
      </c>
    </row>
    <row r="114" spans="1:69" x14ac:dyDescent="0.3">
      <c r="A114" s="131" t="s">
        <v>796</v>
      </c>
      <c r="B114" s="132">
        <f>IFERROR(INDEX(B$3:B$112,MATCH($A$114,$A$3:$A$112,0),1),0)</f>
        <v>0</v>
      </c>
      <c r="C114" s="132">
        <f t="shared" ref="C114:BK114" si="1">IFERROR(INDEX(C$3:C$112,MATCH($A$114,$A$3:$A$112,0),1),0)</f>
        <v>0</v>
      </c>
      <c r="D114" s="132">
        <f t="shared" si="1"/>
        <v>0</v>
      </c>
      <c r="E114" s="132">
        <f t="shared" si="1"/>
        <v>0</v>
      </c>
      <c r="F114" s="132">
        <f t="shared" si="1"/>
        <v>0</v>
      </c>
      <c r="G114" s="132">
        <f t="shared" si="1"/>
        <v>0</v>
      </c>
      <c r="H114" s="132">
        <f t="shared" si="1"/>
        <v>0</v>
      </c>
      <c r="I114" s="132">
        <f t="shared" si="1"/>
        <v>0</v>
      </c>
      <c r="J114" s="132">
        <f t="shared" si="1"/>
        <v>0</v>
      </c>
      <c r="K114" s="132">
        <f t="shared" si="1"/>
        <v>0</v>
      </c>
      <c r="L114" s="132">
        <f t="shared" si="1"/>
        <v>0</v>
      </c>
      <c r="M114" s="132">
        <f t="shared" si="1"/>
        <v>0</v>
      </c>
      <c r="N114" s="132">
        <f t="shared" si="1"/>
        <v>0</v>
      </c>
      <c r="O114" s="132">
        <f t="shared" si="1"/>
        <v>0</v>
      </c>
      <c r="P114" s="132">
        <f t="shared" si="1"/>
        <v>0</v>
      </c>
      <c r="Q114" s="132">
        <f t="shared" si="1"/>
        <v>0</v>
      </c>
      <c r="R114" s="132">
        <f t="shared" si="1"/>
        <v>0</v>
      </c>
      <c r="S114" s="132">
        <f t="shared" si="1"/>
        <v>0</v>
      </c>
      <c r="T114" s="132">
        <f t="shared" si="1"/>
        <v>0</v>
      </c>
      <c r="U114" s="132">
        <f t="shared" si="1"/>
        <v>0</v>
      </c>
      <c r="V114" s="132">
        <f t="shared" si="1"/>
        <v>0</v>
      </c>
      <c r="W114" s="132">
        <f t="shared" si="1"/>
        <v>0</v>
      </c>
      <c r="X114" s="132">
        <f t="shared" si="1"/>
        <v>0</v>
      </c>
      <c r="Y114" s="132">
        <f t="shared" si="1"/>
        <v>0</v>
      </c>
      <c r="Z114" s="132">
        <f t="shared" si="1"/>
        <v>0</v>
      </c>
      <c r="AA114" s="132">
        <f t="shared" si="1"/>
        <v>0</v>
      </c>
      <c r="AB114" s="132">
        <f t="shared" si="1"/>
        <v>0</v>
      </c>
      <c r="AC114" s="132">
        <f t="shared" si="1"/>
        <v>0</v>
      </c>
      <c r="AD114" s="132">
        <f t="shared" si="1"/>
        <v>0</v>
      </c>
      <c r="AE114" s="132">
        <f t="shared" si="1"/>
        <v>0</v>
      </c>
      <c r="AF114" s="132">
        <f t="shared" si="1"/>
        <v>0</v>
      </c>
      <c r="AG114" s="132">
        <f t="shared" si="1"/>
        <v>0</v>
      </c>
      <c r="AH114" s="132">
        <f t="shared" si="1"/>
        <v>0</v>
      </c>
      <c r="AI114" s="132">
        <f t="shared" si="1"/>
        <v>0</v>
      </c>
      <c r="AJ114" s="132">
        <f t="shared" si="1"/>
        <v>0</v>
      </c>
      <c r="AK114" s="132">
        <f t="shared" si="1"/>
        <v>0</v>
      </c>
      <c r="AL114" s="132">
        <f t="shared" si="1"/>
        <v>0</v>
      </c>
      <c r="AM114" s="132">
        <f t="shared" si="1"/>
        <v>0</v>
      </c>
      <c r="AN114" s="132">
        <f t="shared" si="1"/>
        <v>0</v>
      </c>
      <c r="AO114" s="132">
        <f t="shared" si="1"/>
        <v>0</v>
      </c>
      <c r="AP114" s="132">
        <f t="shared" si="1"/>
        <v>0</v>
      </c>
      <c r="AQ114" s="132">
        <f t="shared" si="1"/>
        <v>0</v>
      </c>
      <c r="AR114" s="132">
        <f t="shared" si="1"/>
        <v>0</v>
      </c>
      <c r="AS114" s="132">
        <f t="shared" si="1"/>
        <v>0</v>
      </c>
      <c r="AT114" s="132">
        <f t="shared" si="1"/>
        <v>0</v>
      </c>
      <c r="AU114" s="132">
        <f t="shared" si="1"/>
        <v>0</v>
      </c>
      <c r="AV114" s="132">
        <f t="shared" si="1"/>
        <v>0</v>
      </c>
      <c r="AW114" s="132">
        <f t="shared" si="1"/>
        <v>0</v>
      </c>
      <c r="AX114" s="132">
        <f t="shared" si="1"/>
        <v>0</v>
      </c>
      <c r="AY114" s="132">
        <f t="shared" si="1"/>
        <v>0</v>
      </c>
      <c r="AZ114" s="132">
        <f t="shared" si="1"/>
        <v>0</v>
      </c>
      <c r="BA114" s="132">
        <f t="shared" si="1"/>
        <v>0</v>
      </c>
      <c r="BB114" s="132">
        <f t="shared" si="1"/>
        <v>0</v>
      </c>
      <c r="BC114" s="132">
        <f t="shared" si="1"/>
        <v>0</v>
      </c>
      <c r="BD114" s="132">
        <f t="shared" si="1"/>
        <v>0</v>
      </c>
      <c r="BE114" s="132">
        <f t="shared" si="1"/>
        <v>0</v>
      </c>
      <c r="BF114" s="132">
        <f t="shared" si="1"/>
        <v>0</v>
      </c>
      <c r="BG114" s="132">
        <f t="shared" si="1"/>
        <v>0</v>
      </c>
      <c r="BH114" s="132">
        <f t="shared" si="1"/>
        <v>0</v>
      </c>
      <c r="BI114" s="132">
        <f t="shared" si="1"/>
        <v>0</v>
      </c>
      <c r="BJ114" s="132">
        <f t="shared" si="1"/>
        <v>0</v>
      </c>
      <c r="BK114" s="132">
        <f t="shared" si="1"/>
        <v>0</v>
      </c>
    </row>
    <row r="115" spans="1:69" x14ac:dyDescent="0.3">
      <c r="A115" s="131" t="s">
        <v>798</v>
      </c>
      <c r="B115" s="132">
        <f>IFERROR(INDEX(B$3:B$112,MATCH($A$115,$A$3:$A$112,0),1),0)</f>
        <v>0</v>
      </c>
      <c r="C115" s="132">
        <f t="shared" ref="C115:BK115" si="2">IFERROR(INDEX(C$3:C$112,MATCH($A$115,$A$3:$A$112,0),1),0)</f>
        <v>0</v>
      </c>
      <c r="D115" s="132">
        <f t="shared" si="2"/>
        <v>0</v>
      </c>
      <c r="E115" s="132">
        <f t="shared" si="2"/>
        <v>0</v>
      </c>
      <c r="F115" s="132">
        <f t="shared" si="2"/>
        <v>0</v>
      </c>
      <c r="G115" s="132">
        <f t="shared" si="2"/>
        <v>0</v>
      </c>
      <c r="H115" s="132">
        <f t="shared" si="2"/>
        <v>0</v>
      </c>
      <c r="I115" s="132">
        <f t="shared" si="2"/>
        <v>0</v>
      </c>
      <c r="J115" s="132">
        <f t="shared" si="2"/>
        <v>0</v>
      </c>
      <c r="K115" s="132">
        <f t="shared" si="2"/>
        <v>0</v>
      </c>
      <c r="L115" s="132">
        <f t="shared" si="2"/>
        <v>0</v>
      </c>
      <c r="M115" s="132">
        <f t="shared" si="2"/>
        <v>0</v>
      </c>
      <c r="N115" s="132">
        <f t="shared" si="2"/>
        <v>0</v>
      </c>
      <c r="O115" s="132">
        <f t="shared" si="2"/>
        <v>0</v>
      </c>
      <c r="P115" s="132">
        <f t="shared" si="2"/>
        <v>0</v>
      </c>
      <c r="Q115" s="132">
        <f t="shared" si="2"/>
        <v>0</v>
      </c>
      <c r="R115" s="132">
        <f t="shared" si="2"/>
        <v>0</v>
      </c>
      <c r="S115" s="132">
        <f t="shared" si="2"/>
        <v>0</v>
      </c>
      <c r="T115" s="132">
        <f t="shared" si="2"/>
        <v>0</v>
      </c>
      <c r="U115" s="132">
        <f t="shared" si="2"/>
        <v>0</v>
      </c>
      <c r="V115" s="132">
        <f t="shared" si="2"/>
        <v>0</v>
      </c>
      <c r="W115" s="132">
        <f t="shared" si="2"/>
        <v>0</v>
      </c>
      <c r="X115" s="132">
        <f t="shared" si="2"/>
        <v>0</v>
      </c>
      <c r="Y115" s="132">
        <f t="shared" si="2"/>
        <v>0</v>
      </c>
      <c r="Z115" s="132">
        <f t="shared" si="2"/>
        <v>0</v>
      </c>
      <c r="AA115" s="132">
        <f t="shared" si="2"/>
        <v>0</v>
      </c>
      <c r="AB115" s="132">
        <f t="shared" si="2"/>
        <v>0</v>
      </c>
      <c r="AC115" s="132">
        <f t="shared" si="2"/>
        <v>0</v>
      </c>
      <c r="AD115" s="132">
        <f t="shared" si="2"/>
        <v>0</v>
      </c>
      <c r="AE115" s="132">
        <f t="shared" si="2"/>
        <v>0</v>
      </c>
      <c r="AF115" s="132">
        <f t="shared" si="2"/>
        <v>0</v>
      </c>
      <c r="AG115" s="132">
        <f t="shared" si="2"/>
        <v>0</v>
      </c>
      <c r="AH115" s="132">
        <f t="shared" si="2"/>
        <v>0</v>
      </c>
      <c r="AI115" s="132">
        <f t="shared" si="2"/>
        <v>0</v>
      </c>
      <c r="AJ115" s="132">
        <f t="shared" si="2"/>
        <v>0</v>
      </c>
      <c r="AK115" s="132">
        <f t="shared" si="2"/>
        <v>0</v>
      </c>
      <c r="AL115" s="132">
        <f t="shared" si="2"/>
        <v>0</v>
      </c>
      <c r="AM115" s="132">
        <f t="shared" si="2"/>
        <v>0</v>
      </c>
      <c r="AN115" s="132">
        <f t="shared" si="2"/>
        <v>0</v>
      </c>
      <c r="AO115" s="132">
        <f t="shared" si="2"/>
        <v>0</v>
      </c>
      <c r="AP115" s="132">
        <f t="shared" si="2"/>
        <v>0</v>
      </c>
      <c r="AQ115" s="132">
        <f t="shared" si="2"/>
        <v>0</v>
      </c>
      <c r="AR115" s="132">
        <f t="shared" si="2"/>
        <v>0</v>
      </c>
      <c r="AS115" s="132">
        <f t="shared" si="2"/>
        <v>0</v>
      </c>
      <c r="AT115" s="132">
        <f t="shared" si="2"/>
        <v>0</v>
      </c>
      <c r="AU115" s="132">
        <f t="shared" si="2"/>
        <v>0</v>
      </c>
      <c r="AV115" s="132">
        <f t="shared" si="2"/>
        <v>0</v>
      </c>
      <c r="AW115" s="132">
        <f t="shared" si="2"/>
        <v>0</v>
      </c>
      <c r="AX115" s="132">
        <f t="shared" si="2"/>
        <v>0</v>
      </c>
      <c r="AY115" s="132">
        <f t="shared" si="2"/>
        <v>0</v>
      </c>
      <c r="AZ115" s="132">
        <f t="shared" si="2"/>
        <v>0</v>
      </c>
      <c r="BA115" s="132">
        <f t="shared" si="2"/>
        <v>0</v>
      </c>
      <c r="BB115" s="132">
        <f t="shared" si="2"/>
        <v>0</v>
      </c>
      <c r="BC115" s="132">
        <f t="shared" si="2"/>
        <v>0</v>
      </c>
      <c r="BD115" s="132">
        <f t="shared" si="2"/>
        <v>0</v>
      </c>
      <c r="BE115" s="132">
        <f t="shared" si="2"/>
        <v>0</v>
      </c>
      <c r="BF115" s="132">
        <f t="shared" si="2"/>
        <v>0</v>
      </c>
      <c r="BG115" s="132">
        <f t="shared" si="2"/>
        <v>0</v>
      </c>
      <c r="BH115" s="132">
        <f t="shared" si="2"/>
        <v>0</v>
      </c>
      <c r="BI115" s="132">
        <f t="shared" si="2"/>
        <v>0</v>
      </c>
      <c r="BJ115" s="132">
        <f t="shared" si="2"/>
        <v>0</v>
      </c>
      <c r="BK115" s="132">
        <f t="shared" si="2"/>
        <v>0</v>
      </c>
    </row>
    <row r="116" spans="1:69" s="80" customFormat="1" x14ac:dyDescent="0.3">
      <c r="A116" s="81" t="s">
        <v>2</v>
      </c>
      <c r="B116" s="80">
        <f>B113+B114</f>
        <v>0</v>
      </c>
      <c r="C116" s="80">
        <f t="shared" ref="C116:BK116" si="3">C113+C114</f>
        <v>0</v>
      </c>
      <c r="D116" s="80">
        <f t="shared" si="3"/>
        <v>0</v>
      </c>
      <c r="E116" s="80">
        <f t="shared" si="3"/>
        <v>0</v>
      </c>
      <c r="F116" s="80">
        <f t="shared" si="3"/>
        <v>0</v>
      </c>
      <c r="G116" s="80">
        <f t="shared" si="3"/>
        <v>0</v>
      </c>
      <c r="H116" s="80">
        <f t="shared" si="3"/>
        <v>0</v>
      </c>
      <c r="I116" s="80">
        <f t="shared" si="3"/>
        <v>0</v>
      </c>
      <c r="J116" s="80">
        <f t="shared" si="3"/>
        <v>0</v>
      </c>
      <c r="K116" s="80">
        <f t="shared" si="3"/>
        <v>0</v>
      </c>
      <c r="L116" s="80">
        <f t="shared" si="3"/>
        <v>0</v>
      </c>
      <c r="M116" s="80">
        <f t="shared" si="3"/>
        <v>0</v>
      </c>
      <c r="N116" s="80">
        <f t="shared" si="3"/>
        <v>0</v>
      </c>
      <c r="O116" s="80">
        <f t="shared" si="3"/>
        <v>0</v>
      </c>
      <c r="P116" s="80">
        <f t="shared" si="3"/>
        <v>0</v>
      </c>
      <c r="Q116" s="80">
        <f t="shared" si="3"/>
        <v>0</v>
      </c>
      <c r="R116" s="80">
        <f t="shared" si="3"/>
        <v>0</v>
      </c>
      <c r="S116" s="80">
        <f t="shared" si="3"/>
        <v>0</v>
      </c>
      <c r="T116" s="80">
        <f t="shared" si="3"/>
        <v>0</v>
      </c>
      <c r="U116" s="80">
        <f t="shared" si="3"/>
        <v>0</v>
      </c>
      <c r="V116" s="80">
        <f t="shared" si="3"/>
        <v>0</v>
      </c>
      <c r="W116" s="80">
        <f t="shared" si="3"/>
        <v>0</v>
      </c>
      <c r="X116" s="80">
        <f t="shared" si="3"/>
        <v>0</v>
      </c>
      <c r="Y116" s="80">
        <f t="shared" si="3"/>
        <v>0</v>
      </c>
      <c r="Z116" s="80">
        <f t="shared" si="3"/>
        <v>0</v>
      </c>
      <c r="AA116" s="80">
        <f t="shared" si="3"/>
        <v>0</v>
      </c>
      <c r="AB116" s="80">
        <f t="shared" si="3"/>
        <v>0</v>
      </c>
      <c r="AC116" s="80">
        <f t="shared" si="3"/>
        <v>0</v>
      </c>
      <c r="AD116" s="80">
        <f t="shared" si="3"/>
        <v>0</v>
      </c>
      <c r="AE116" s="80">
        <f t="shared" si="3"/>
        <v>0</v>
      </c>
      <c r="AF116" s="80">
        <f t="shared" si="3"/>
        <v>0</v>
      </c>
      <c r="AG116" s="80">
        <f t="shared" si="3"/>
        <v>0</v>
      </c>
      <c r="AH116" s="80">
        <f t="shared" si="3"/>
        <v>0</v>
      </c>
      <c r="AI116" s="80">
        <f t="shared" si="3"/>
        <v>0</v>
      </c>
      <c r="AJ116" s="80">
        <f t="shared" si="3"/>
        <v>0</v>
      </c>
      <c r="AK116" s="80">
        <f t="shared" si="3"/>
        <v>0</v>
      </c>
      <c r="AL116" s="80">
        <f t="shared" si="3"/>
        <v>0</v>
      </c>
      <c r="AM116" s="80">
        <f t="shared" si="3"/>
        <v>0</v>
      </c>
      <c r="AN116" s="80">
        <f t="shared" si="3"/>
        <v>0</v>
      </c>
      <c r="AO116" s="80">
        <f t="shared" si="3"/>
        <v>0</v>
      </c>
      <c r="AP116" s="80">
        <f t="shared" si="3"/>
        <v>0</v>
      </c>
      <c r="AQ116" s="80">
        <f t="shared" si="3"/>
        <v>0</v>
      </c>
      <c r="AR116" s="80">
        <f t="shared" si="3"/>
        <v>0</v>
      </c>
      <c r="AS116" s="80">
        <f t="shared" si="3"/>
        <v>0</v>
      </c>
      <c r="AT116" s="80">
        <f t="shared" si="3"/>
        <v>0</v>
      </c>
      <c r="AU116" s="80">
        <f t="shared" si="3"/>
        <v>0</v>
      </c>
      <c r="AV116" s="80">
        <f t="shared" si="3"/>
        <v>0</v>
      </c>
      <c r="AW116" s="80">
        <f t="shared" si="3"/>
        <v>0</v>
      </c>
      <c r="AX116" s="80">
        <f t="shared" si="3"/>
        <v>0</v>
      </c>
      <c r="AY116" s="80">
        <f t="shared" si="3"/>
        <v>0</v>
      </c>
      <c r="AZ116" s="80">
        <f t="shared" si="3"/>
        <v>0</v>
      </c>
      <c r="BA116" s="80">
        <f t="shared" si="3"/>
        <v>0</v>
      </c>
      <c r="BB116" s="80">
        <f t="shared" si="3"/>
        <v>0</v>
      </c>
      <c r="BC116" s="80">
        <f t="shared" si="3"/>
        <v>0</v>
      </c>
      <c r="BD116" s="80">
        <f t="shared" si="3"/>
        <v>0</v>
      </c>
      <c r="BE116" s="80">
        <f t="shared" si="3"/>
        <v>0</v>
      </c>
      <c r="BF116" s="80">
        <f t="shared" si="3"/>
        <v>0</v>
      </c>
      <c r="BG116" s="80">
        <f t="shared" si="3"/>
        <v>0</v>
      </c>
      <c r="BH116" s="80">
        <f t="shared" si="3"/>
        <v>0</v>
      </c>
      <c r="BI116" s="80">
        <f t="shared" si="3"/>
        <v>0</v>
      </c>
      <c r="BJ116" s="80">
        <f t="shared" si="3"/>
        <v>0</v>
      </c>
      <c r="BK116" s="80">
        <f t="shared" si="3"/>
        <v>0</v>
      </c>
    </row>
    <row r="117" spans="1:69" s="80" customFormat="1" x14ac:dyDescent="0.3">
      <c r="A117" s="81" t="s">
        <v>3</v>
      </c>
      <c r="B117" s="80">
        <f>B115</f>
        <v>0</v>
      </c>
      <c r="C117" s="80">
        <f t="shared" ref="C117:BK117" si="4">C115</f>
        <v>0</v>
      </c>
      <c r="D117" s="80">
        <f t="shared" si="4"/>
        <v>0</v>
      </c>
      <c r="E117" s="80">
        <f t="shared" si="4"/>
        <v>0</v>
      </c>
      <c r="F117" s="80">
        <f t="shared" si="4"/>
        <v>0</v>
      </c>
      <c r="G117" s="80">
        <f t="shared" si="4"/>
        <v>0</v>
      </c>
      <c r="H117" s="80">
        <f t="shared" si="4"/>
        <v>0</v>
      </c>
      <c r="I117" s="80">
        <f t="shared" si="4"/>
        <v>0</v>
      </c>
      <c r="J117" s="80">
        <f t="shared" si="4"/>
        <v>0</v>
      </c>
      <c r="K117" s="80">
        <f t="shared" si="4"/>
        <v>0</v>
      </c>
      <c r="L117" s="80">
        <f t="shared" si="4"/>
        <v>0</v>
      </c>
      <c r="M117" s="80">
        <f t="shared" si="4"/>
        <v>0</v>
      </c>
      <c r="N117" s="80">
        <f t="shared" si="4"/>
        <v>0</v>
      </c>
      <c r="O117" s="80">
        <f t="shared" si="4"/>
        <v>0</v>
      </c>
      <c r="P117" s="80">
        <f t="shared" si="4"/>
        <v>0</v>
      </c>
      <c r="Q117" s="80">
        <f t="shared" si="4"/>
        <v>0</v>
      </c>
      <c r="R117" s="80">
        <f t="shared" si="4"/>
        <v>0</v>
      </c>
      <c r="S117" s="80">
        <f t="shared" si="4"/>
        <v>0</v>
      </c>
      <c r="T117" s="80">
        <f t="shared" si="4"/>
        <v>0</v>
      </c>
      <c r="U117" s="80">
        <f t="shared" si="4"/>
        <v>0</v>
      </c>
      <c r="V117" s="80">
        <f t="shared" si="4"/>
        <v>0</v>
      </c>
      <c r="W117" s="80">
        <f t="shared" si="4"/>
        <v>0</v>
      </c>
      <c r="X117" s="80">
        <f t="shared" si="4"/>
        <v>0</v>
      </c>
      <c r="Y117" s="80">
        <f t="shared" si="4"/>
        <v>0</v>
      </c>
      <c r="Z117" s="80">
        <f t="shared" si="4"/>
        <v>0</v>
      </c>
      <c r="AA117" s="80">
        <f t="shared" si="4"/>
        <v>0</v>
      </c>
      <c r="AB117" s="80">
        <f t="shared" si="4"/>
        <v>0</v>
      </c>
      <c r="AC117" s="80">
        <f t="shared" si="4"/>
        <v>0</v>
      </c>
      <c r="AD117" s="80">
        <f t="shared" si="4"/>
        <v>0</v>
      </c>
      <c r="AE117" s="80">
        <f t="shared" si="4"/>
        <v>0</v>
      </c>
      <c r="AF117" s="80">
        <f t="shared" si="4"/>
        <v>0</v>
      </c>
      <c r="AG117" s="80">
        <f t="shared" si="4"/>
        <v>0</v>
      </c>
      <c r="AH117" s="80">
        <f t="shared" si="4"/>
        <v>0</v>
      </c>
      <c r="AI117" s="80">
        <f t="shared" si="4"/>
        <v>0</v>
      </c>
      <c r="AJ117" s="80">
        <f t="shared" si="4"/>
        <v>0</v>
      </c>
      <c r="AK117" s="80">
        <f t="shared" si="4"/>
        <v>0</v>
      </c>
      <c r="AL117" s="80">
        <f t="shared" si="4"/>
        <v>0</v>
      </c>
      <c r="AM117" s="80">
        <f t="shared" si="4"/>
        <v>0</v>
      </c>
      <c r="AN117" s="80">
        <f t="shared" si="4"/>
        <v>0</v>
      </c>
      <c r="AO117" s="80">
        <f t="shared" si="4"/>
        <v>0</v>
      </c>
      <c r="AP117" s="80">
        <f t="shared" si="4"/>
        <v>0</v>
      </c>
      <c r="AQ117" s="80">
        <f t="shared" si="4"/>
        <v>0</v>
      </c>
      <c r="AR117" s="80">
        <f t="shared" si="4"/>
        <v>0</v>
      </c>
      <c r="AS117" s="80">
        <f t="shared" si="4"/>
        <v>0</v>
      </c>
      <c r="AT117" s="80">
        <f t="shared" si="4"/>
        <v>0</v>
      </c>
      <c r="AU117" s="80">
        <f t="shared" si="4"/>
        <v>0</v>
      </c>
      <c r="AV117" s="80">
        <f t="shared" si="4"/>
        <v>0</v>
      </c>
      <c r="AW117" s="80">
        <f t="shared" si="4"/>
        <v>0</v>
      </c>
      <c r="AX117" s="80">
        <f t="shared" si="4"/>
        <v>0</v>
      </c>
      <c r="AY117" s="80">
        <f t="shared" si="4"/>
        <v>0</v>
      </c>
      <c r="AZ117" s="80">
        <f t="shared" si="4"/>
        <v>0</v>
      </c>
      <c r="BA117" s="80">
        <f t="shared" si="4"/>
        <v>0</v>
      </c>
      <c r="BB117" s="80">
        <f t="shared" si="4"/>
        <v>0</v>
      </c>
      <c r="BC117" s="80">
        <f t="shared" si="4"/>
        <v>0</v>
      </c>
      <c r="BD117" s="80">
        <f t="shared" si="4"/>
        <v>0</v>
      </c>
      <c r="BE117" s="80">
        <f t="shared" si="4"/>
        <v>0</v>
      </c>
      <c r="BF117" s="80">
        <f t="shared" si="4"/>
        <v>0</v>
      </c>
      <c r="BG117" s="80">
        <f t="shared" si="4"/>
        <v>0</v>
      </c>
      <c r="BH117" s="80">
        <f t="shared" si="4"/>
        <v>0</v>
      </c>
      <c r="BI117" s="80">
        <f t="shared" si="4"/>
        <v>0</v>
      </c>
      <c r="BJ117" s="80">
        <f t="shared" si="4"/>
        <v>0</v>
      </c>
      <c r="BK117" s="80">
        <f t="shared" si="4"/>
        <v>0</v>
      </c>
    </row>
    <row r="118" spans="1:69" s="82" customFormat="1" x14ac:dyDescent="0.3">
      <c r="A118" s="81" t="s">
        <v>4</v>
      </c>
      <c r="B118" s="82">
        <f>SUM(B116:B117)</f>
        <v>0</v>
      </c>
      <c r="C118" s="82">
        <f t="shared" ref="C118:BK118" si="5">SUM(C116:C117)</f>
        <v>0</v>
      </c>
      <c r="D118" s="82">
        <f t="shared" si="5"/>
        <v>0</v>
      </c>
      <c r="E118" s="82">
        <f t="shared" si="5"/>
        <v>0</v>
      </c>
      <c r="F118" s="82">
        <f t="shared" si="5"/>
        <v>0</v>
      </c>
      <c r="G118" s="82">
        <f t="shared" si="5"/>
        <v>0</v>
      </c>
      <c r="H118" s="82">
        <f t="shared" si="5"/>
        <v>0</v>
      </c>
      <c r="I118" s="82">
        <f t="shared" si="5"/>
        <v>0</v>
      </c>
      <c r="J118" s="82">
        <f t="shared" si="5"/>
        <v>0</v>
      </c>
      <c r="K118" s="82">
        <f t="shared" si="5"/>
        <v>0</v>
      </c>
      <c r="L118" s="82">
        <f t="shared" si="5"/>
        <v>0</v>
      </c>
      <c r="M118" s="82">
        <f t="shared" si="5"/>
        <v>0</v>
      </c>
      <c r="N118" s="82">
        <f t="shared" si="5"/>
        <v>0</v>
      </c>
      <c r="O118" s="82">
        <f t="shared" si="5"/>
        <v>0</v>
      </c>
      <c r="P118" s="82">
        <f t="shared" si="5"/>
        <v>0</v>
      </c>
      <c r="Q118" s="82">
        <f t="shared" si="5"/>
        <v>0</v>
      </c>
      <c r="R118" s="82">
        <f t="shared" si="5"/>
        <v>0</v>
      </c>
      <c r="S118" s="82">
        <f t="shared" si="5"/>
        <v>0</v>
      </c>
      <c r="T118" s="82">
        <f t="shared" si="5"/>
        <v>0</v>
      </c>
      <c r="U118" s="82">
        <f t="shared" si="5"/>
        <v>0</v>
      </c>
      <c r="V118" s="82">
        <f t="shared" si="5"/>
        <v>0</v>
      </c>
      <c r="W118" s="82">
        <f t="shared" si="5"/>
        <v>0</v>
      </c>
      <c r="X118" s="82">
        <f t="shared" si="5"/>
        <v>0</v>
      </c>
      <c r="Y118" s="82">
        <f t="shared" si="5"/>
        <v>0</v>
      </c>
      <c r="Z118" s="82">
        <f t="shared" si="5"/>
        <v>0</v>
      </c>
      <c r="AA118" s="82">
        <f t="shared" si="5"/>
        <v>0</v>
      </c>
      <c r="AB118" s="82">
        <f t="shared" si="5"/>
        <v>0</v>
      </c>
      <c r="AC118" s="82">
        <f t="shared" si="5"/>
        <v>0</v>
      </c>
      <c r="AD118" s="82">
        <f t="shared" si="5"/>
        <v>0</v>
      </c>
      <c r="AE118" s="82">
        <f t="shared" si="5"/>
        <v>0</v>
      </c>
      <c r="AF118" s="82">
        <f t="shared" si="5"/>
        <v>0</v>
      </c>
      <c r="AG118" s="82">
        <f t="shared" si="5"/>
        <v>0</v>
      </c>
      <c r="AH118" s="82">
        <f t="shared" si="5"/>
        <v>0</v>
      </c>
      <c r="AI118" s="82">
        <f t="shared" si="5"/>
        <v>0</v>
      </c>
      <c r="AJ118" s="82">
        <f t="shared" si="5"/>
        <v>0</v>
      </c>
      <c r="AK118" s="82">
        <f t="shared" si="5"/>
        <v>0</v>
      </c>
      <c r="AL118" s="82">
        <f t="shared" si="5"/>
        <v>0</v>
      </c>
      <c r="AM118" s="82">
        <f t="shared" si="5"/>
        <v>0</v>
      </c>
      <c r="AN118" s="82">
        <f t="shared" si="5"/>
        <v>0</v>
      </c>
      <c r="AO118" s="82">
        <f t="shared" si="5"/>
        <v>0</v>
      </c>
      <c r="AP118" s="82">
        <f t="shared" si="5"/>
        <v>0</v>
      </c>
      <c r="AQ118" s="82">
        <f t="shared" si="5"/>
        <v>0</v>
      </c>
      <c r="AR118" s="82">
        <f t="shared" si="5"/>
        <v>0</v>
      </c>
      <c r="AS118" s="82">
        <f t="shared" si="5"/>
        <v>0</v>
      </c>
      <c r="AT118" s="82">
        <f t="shared" si="5"/>
        <v>0</v>
      </c>
      <c r="AU118" s="82">
        <f t="shared" si="5"/>
        <v>0</v>
      </c>
      <c r="AV118" s="82">
        <f t="shared" si="5"/>
        <v>0</v>
      </c>
      <c r="AW118" s="82">
        <f t="shared" si="5"/>
        <v>0</v>
      </c>
      <c r="AX118" s="82">
        <f t="shared" si="5"/>
        <v>0</v>
      </c>
      <c r="AY118" s="82">
        <f t="shared" si="5"/>
        <v>0</v>
      </c>
      <c r="AZ118" s="82">
        <f t="shared" si="5"/>
        <v>0</v>
      </c>
      <c r="BA118" s="82">
        <f t="shared" si="5"/>
        <v>0</v>
      </c>
      <c r="BB118" s="82">
        <f t="shared" si="5"/>
        <v>0</v>
      </c>
      <c r="BC118" s="82">
        <f t="shared" si="5"/>
        <v>0</v>
      </c>
      <c r="BD118" s="82">
        <f t="shared" si="5"/>
        <v>0</v>
      </c>
      <c r="BE118" s="82">
        <f t="shared" si="5"/>
        <v>0</v>
      </c>
      <c r="BF118" s="82">
        <f t="shared" si="5"/>
        <v>0</v>
      </c>
      <c r="BG118" s="82">
        <f t="shared" si="5"/>
        <v>0</v>
      </c>
      <c r="BH118" s="82">
        <f t="shared" si="5"/>
        <v>0</v>
      </c>
      <c r="BI118" s="82">
        <f t="shared" si="5"/>
        <v>0</v>
      </c>
      <c r="BJ118" s="82">
        <f t="shared" si="5"/>
        <v>0</v>
      </c>
      <c r="BK118" s="82">
        <f t="shared" si="5"/>
        <v>0</v>
      </c>
    </row>
    <row r="119" spans="1:69" x14ac:dyDescent="0.3">
      <c r="A119" t="s">
        <v>1742</v>
      </c>
      <c r="B119" s="154">
        <f>IFERROR(INDEX(B$3:B$116,MATCH($A$119,$A$3:$A$116,0),1),0)</f>
        <v>0</v>
      </c>
      <c r="C119" s="154">
        <f t="shared" ref="C119:AZ119" si="6">IFERROR(INDEX(C$3:C$116,MATCH($A$119,$A$3:$A$116,0),1),0)</f>
        <v>0</v>
      </c>
      <c r="D119" s="154">
        <f t="shared" si="6"/>
        <v>0</v>
      </c>
      <c r="E119" s="154">
        <f t="shared" si="6"/>
        <v>0</v>
      </c>
      <c r="F119" s="154">
        <f t="shared" si="6"/>
        <v>0</v>
      </c>
      <c r="G119" s="154">
        <f t="shared" si="6"/>
        <v>0</v>
      </c>
      <c r="H119" s="154">
        <f t="shared" si="6"/>
        <v>0</v>
      </c>
      <c r="I119" s="154">
        <f t="shared" si="6"/>
        <v>0</v>
      </c>
      <c r="J119" s="154">
        <f t="shared" si="6"/>
        <v>0</v>
      </c>
      <c r="K119" s="154">
        <f t="shared" si="6"/>
        <v>0</v>
      </c>
      <c r="L119" s="154">
        <f t="shared" si="6"/>
        <v>0</v>
      </c>
      <c r="M119" s="154">
        <f t="shared" si="6"/>
        <v>0</v>
      </c>
      <c r="N119" s="154">
        <f t="shared" si="6"/>
        <v>0</v>
      </c>
      <c r="O119" s="154">
        <f t="shared" si="6"/>
        <v>0</v>
      </c>
      <c r="P119" s="154">
        <f t="shared" si="6"/>
        <v>0</v>
      </c>
      <c r="Q119" s="154">
        <f t="shared" si="6"/>
        <v>0</v>
      </c>
      <c r="R119" s="154">
        <f t="shared" si="6"/>
        <v>0</v>
      </c>
      <c r="S119" s="154">
        <f t="shared" si="6"/>
        <v>0</v>
      </c>
      <c r="T119" s="154">
        <f t="shared" si="6"/>
        <v>0</v>
      </c>
      <c r="U119" s="154">
        <f t="shared" si="6"/>
        <v>0</v>
      </c>
      <c r="V119" s="154">
        <f t="shared" si="6"/>
        <v>0</v>
      </c>
      <c r="W119" s="154">
        <f t="shared" si="6"/>
        <v>0</v>
      </c>
      <c r="X119" s="154">
        <f t="shared" si="6"/>
        <v>0</v>
      </c>
      <c r="Y119" s="154">
        <f t="shared" si="6"/>
        <v>0</v>
      </c>
      <c r="Z119" s="154">
        <f t="shared" si="6"/>
        <v>0</v>
      </c>
      <c r="AA119" s="154">
        <f t="shared" si="6"/>
        <v>0</v>
      </c>
      <c r="AB119" s="154">
        <f t="shared" si="6"/>
        <v>0</v>
      </c>
      <c r="AC119" s="154">
        <f t="shared" si="6"/>
        <v>0</v>
      </c>
      <c r="AD119" s="154">
        <f t="shared" si="6"/>
        <v>0</v>
      </c>
      <c r="AE119" s="154">
        <f t="shared" si="6"/>
        <v>0</v>
      </c>
      <c r="AF119" s="154">
        <f t="shared" si="6"/>
        <v>0</v>
      </c>
      <c r="AG119" s="154">
        <f t="shared" si="6"/>
        <v>0</v>
      </c>
      <c r="AH119" s="154">
        <f t="shared" si="6"/>
        <v>0</v>
      </c>
      <c r="AI119" s="154">
        <f t="shared" si="6"/>
        <v>0</v>
      </c>
      <c r="AJ119" s="154">
        <f t="shared" si="6"/>
        <v>0</v>
      </c>
      <c r="AK119" s="154">
        <f t="shared" si="6"/>
        <v>0</v>
      </c>
      <c r="AL119" s="154">
        <f t="shared" si="6"/>
        <v>0</v>
      </c>
      <c r="AM119" s="154">
        <f t="shared" si="6"/>
        <v>0</v>
      </c>
      <c r="AN119" s="154">
        <f t="shared" si="6"/>
        <v>0</v>
      </c>
      <c r="AO119" s="154">
        <f t="shared" si="6"/>
        <v>0</v>
      </c>
      <c r="AP119" s="154">
        <f t="shared" si="6"/>
        <v>0</v>
      </c>
      <c r="AQ119" s="154">
        <f t="shared" si="6"/>
        <v>0</v>
      </c>
      <c r="AR119" s="154">
        <f t="shared" si="6"/>
        <v>0</v>
      </c>
      <c r="AS119" s="154">
        <f t="shared" si="6"/>
        <v>0</v>
      </c>
      <c r="AT119" s="154">
        <f t="shared" si="6"/>
        <v>0</v>
      </c>
      <c r="AU119" s="154">
        <f t="shared" si="6"/>
        <v>0</v>
      </c>
      <c r="AV119" s="154">
        <f t="shared" si="6"/>
        <v>0</v>
      </c>
      <c r="AW119" s="154">
        <f t="shared" si="6"/>
        <v>0</v>
      </c>
      <c r="AX119" s="154">
        <f t="shared" si="6"/>
        <v>0</v>
      </c>
      <c r="AY119" s="154">
        <f t="shared" si="6"/>
        <v>0</v>
      </c>
      <c r="AZ119" s="154">
        <f t="shared" si="6"/>
        <v>0</v>
      </c>
      <c r="BA119" s="80"/>
    </row>
    <row r="120" spans="1:69" x14ac:dyDescent="0.3">
      <c r="A120" t="s">
        <v>1743</v>
      </c>
      <c r="B120" s="154">
        <f>IFERROR(INDEX(B$3:B$116,MATCH($A$120,$A$3:$A$116,0),1),0)</f>
        <v>0</v>
      </c>
      <c r="C120" s="154">
        <f t="shared" ref="C120:AZ120" si="7">IFERROR(INDEX(C$3:C$116,MATCH($A$120,$A$3:$A$116,0),1),0)</f>
        <v>0</v>
      </c>
      <c r="D120" s="154">
        <f t="shared" si="7"/>
        <v>0</v>
      </c>
      <c r="E120" s="154">
        <f t="shared" si="7"/>
        <v>0</v>
      </c>
      <c r="F120" s="154">
        <f t="shared" si="7"/>
        <v>0</v>
      </c>
      <c r="G120" s="154">
        <f t="shared" si="7"/>
        <v>0</v>
      </c>
      <c r="H120" s="154">
        <f t="shared" si="7"/>
        <v>0</v>
      </c>
      <c r="I120" s="154">
        <f t="shared" si="7"/>
        <v>0</v>
      </c>
      <c r="J120" s="154">
        <f t="shared" si="7"/>
        <v>0</v>
      </c>
      <c r="K120" s="154">
        <f t="shared" si="7"/>
        <v>0</v>
      </c>
      <c r="L120" s="154">
        <f t="shared" si="7"/>
        <v>0</v>
      </c>
      <c r="M120" s="154">
        <f t="shared" si="7"/>
        <v>0</v>
      </c>
      <c r="N120" s="154">
        <f t="shared" si="7"/>
        <v>0</v>
      </c>
      <c r="O120" s="154">
        <f t="shared" si="7"/>
        <v>0</v>
      </c>
      <c r="P120" s="154">
        <f t="shared" si="7"/>
        <v>0</v>
      </c>
      <c r="Q120" s="154">
        <f t="shared" si="7"/>
        <v>0</v>
      </c>
      <c r="R120" s="154">
        <f t="shared" si="7"/>
        <v>0</v>
      </c>
      <c r="S120" s="154">
        <f t="shared" si="7"/>
        <v>0</v>
      </c>
      <c r="T120" s="154">
        <f t="shared" si="7"/>
        <v>0</v>
      </c>
      <c r="U120" s="154">
        <f t="shared" si="7"/>
        <v>0</v>
      </c>
      <c r="V120" s="154">
        <f t="shared" si="7"/>
        <v>0</v>
      </c>
      <c r="W120" s="154">
        <f t="shared" si="7"/>
        <v>0</v>
      </c>
      <c r="X120" s="154">
        <f t="shared" si="7"/>
        <v>0</v>
      </c>
      <c r="Y120" s="154">
        <f t="shared" si="7"/>
        <v>0</v>
      </c>
      <c r="Z120" s="154">
        <f t="shared" si="7"/>
        <v>0</v>
      </c>
      <c r="AA120" s="154">
        <f t="shared" si="7"/>
        <v>0</v>
      </c>
      <c r="AB120" s="154">
        <f t="shared" si="7"/>
        <v>0</v>
      </c>
      <c r="AC120" s="154">
        <f t="shared" si="7"/>
        <v>0</v>
      </c>
      <c r="AD120" s="154">
        <f t="shared" si="7"/>
        <v>0</v>
      </c>
      <c r="AE120" s="154">
        <f t="shared" si="7"/>
        <v>0</v>
      </c>
      <c r="AF120" s="154">
        <f t="shared" si="7"/>
        <v>0</v>
      </c>
      <c r="AG120" s="154">
        <f t="shared" si="7"/>
        <v>0</v>
      </c>
      <c r="AH120" s="154">
        <f t="shared" si="7"/>
        <v>0</v>
      </c>
      <c r="AI120" s="154">
        <f t="shared" si="7"/>
        <v>0</v>
      </c>
      <c r="AJ120" s="154">
        <f t="shared" si="7"/>
        <v>0</v>
      </c>
      <c r="AK120" s="154">
        <f t="shared" si="7"/>
        <v>0</v>
      </c>
      <c r="AL120" s="154">
        <f t="shared" si="7"/>
        <v>0</v>
      </c>
      <c r="AM120" s="154">
        <f t="shared" si="7"/>
        <v>0</v>
      </c>
      <c r="AN120" s="154">
        <f t="shared" si="7"/>
        <v>0</v>
      </c>
      <c r="AO120" s="154">
        <f t="shared" si="7"/>
        <v>0</v>
      </c>
      <c r="AP120" s="154">
        <f t="shared" si="7"/>
        <v>0</v>
      </c>
      <c r="AQ120" s="154">
        <f t="shared" si="7"/>
        <v>0</v>
      </c>
      <c r="AR120" s="154">
        <f t="shared" si="7"/>
        <v>0</v>
      </c>
      <c r="AS120" s="154">
        <f t="shared" si="7"/>
        <v>0</v>
      </c>
      <c r="AT120" s="154">
        <f t="shared" si="7"/>
        <v>0</v>
      </c>
      <c r="AU120" s="154">
        <f t="shared" si="7"/>
        <v>0</v>
      </c>
      <c r="AV120" s="154">
        <f t="shared" si="7"/>
        <v>0</v>
      </c>
      <c r="AW120" s="154">
        <f t="shared" si="7"/>
        <v>0</v>
      </c>
      <c r="AX120" s="154">
        <f t="shared" si="7"/>
        <v>0</v>
      </c>
      <c r="AY120" s="154">
        <f t="shared" si="7"/>
        <v>0</v>
      </c>
      <c r="AZ120" s="154">
        <f t="shared" si="7"/>
        <v>0</v>
      </c>
      <c r="BA120" s="80"/>
    </row>
    <row r="121" spans="1:69" x14ac:dyDescent="0.3">
      <c r="A121" s="155" t="s">
        <v>1746</v>
      </c>
      <c r="B121" s="80">
        <f>SUM(B119:B120)</f>
        <v>0</v>
      </c>
      <c r="C121" s="80">
        <f t="shared" ref="C121:AZ121" si="8">SUM(C119:C120)</f>
        <v>0</v>
      </c>
      <c r="D121" s="80">
        <f t="shared" si="8"/>
        <v>0</v>
      </c>
      <c r="E121" s="80">
        <f t="shared" si="8"/>
        <v>0</v>
      </c>
      <c r="F121" s="80">
        <f t="shared" si="8"/>
        <v>0</v>
      </c>
      <c r="G121" s="80">
        <f t="shared" si="8"/>
        <v>0</v>
      </c>
      <c r="H121" s="80">
        <f t="shared" si="8"/>
        <v>0</v>
      </c>
      <c r="I121" s="80">
        <f t="shared" si="8"/>
        <v>0</v>
      </c>
      <c r="J121" s="80">
        <f t="shared" si="8"/>
        <v>0</v>
      </c>
      <c r="K121" s="80">
        <f t="shared" si="8"/>
        <v>0</v>
      </c>
      <c r="L121" s="80">
        <f t="shared" si="8"/>
        <v>0</v>
      </c>
      <c r="M121" s="80">
        <f t="shared" si="8"/>
        <v>0</v>
      </c>
      <c r="N121" s="80">
        <f t="shared" si="8"/>
        <v>0</v>
      </c>
      <c r="O121" s="80">
        <f t="shared" si="8"/>
        <v>0</v>
      </c>
      <c r="P121" s="80">
        <f t="shared" si="8"/>
        <v>0</v>
      </c>
      <c r="Q121" s="80">
        <f t="shared" si="8"/>
        <v>0</v>
      </c>
      <c r="R121" s="80">
        <f t="shared" si="8"/>
        <v>0</v>
      </c>
      <c r="S121" s="80">
        <f t="shared" si="8"/>
        <v>0</v>
      </c>
      <c r="T121" s="80">
        <f t="shared" si="8"/>
        <v>0</v>
      </c>
      <c r="U121" s="80">
        <f t="shared" si="8"/>
        <v>0</v>
      </c>
      <c r="V121" s="80">
        <f t="shared" si="8"/>
        <v>0</v>
      </c>
      <c r="W121" s="80">
        <f t="shared" si="8"/>
        <v>0</v>
      </c>
      <c r="X121" s="80">
        <f t="shared" si="8"/>
        <v>0</v>
      </c>
      <c r="Y121" s="80">
        <f t="shared" si="8"/>
        <v>0</v>
      </c>
      <c r="Z121" s="80">
        <f t="shared" si="8"/>
        <v>0</v>
      </c>
      <c r="AA121" s="80">
        <f t="shared" si="8"/>
        <v>0</v>
      </c>
      <c r="AB121" s="80">
        <f t="shared" si="8"/>
        <v>0</v>
      </c>
      <c r="AC121" s="80">
        <f t="shared" si="8"/>
        <v>0</v>
      </c>
      <c r="AD121" s="80">
        <f t="shared" si="8"/>
        <v>0</v>
      </c>
      <c r="AE121" s="80">
        <f t="shared" si="8"/>
        <v>0</v>
      </c>
      <c r="AF121" s="80">
        <f t="shared" si="8"/>
        <v>0</v>
      </c>
      <c r="AG121" s="80">
        <f t="shared" si="8"/>
        <v>0</v>
      </c>
      <c r="AH121" s="80">
        <f t="shared" si="8"/>
        <v>0</v>
      </c>
      <c r="AI121" s="80">
        <f t="shared" si="8"/>
        <v>0</v>
      </c>
      <c r="AJ121" s="80">
        <f t="shared" si="8"/>
        <v>0</v>
      </c>
      <c r="AK121" s="80">
        <f t="shared" si="8"/>
        <v>0</v>
      </c>
      <c r="AL121" s="80">
        <f t="shared" si="8"/>
        <v>0</v>
      </c>
      <c r="AM121" s="80">
        <f t="shared" si="8"/>
        <v>0</v>
      </c>
      <c r="AN121" s="80">
        <f t="shared" si="8"/>
        <v>0</v>
      </c>
      <c r="AO121" s="80">
        <f t="shared" si="8"/>
        <v>0</v>
      </c>
      <c r="AP121" s="80">
        <f t="shared" si="8"/>
        <v>0</v>
      </c>
      <c r="AQ121" s="80">
        <f t="shared" si="8"/>
        <v>0</v>
      </c>
      <c r="AR121" s="80">
        <f t="shared" si="8"/>
        <v>0</v>
      </c>
      <c r="AS121" s="80">
        <f t="shared" si="8"/>
        <v>0</v>
      </c>
      <c r="AT121" s="80">
        <f t="shared" si="8"/>
        <v>0</v>
      </c>
      <c r="AU121" s="80">
        <f t="shared" si="8"/>
        <v>0</v>
      </c>
      <c r="AV121" s="80">
        <f t="shared" si="8"/>
        <v>0</v>
      </c>
      <c r="AW121" s="80">
        <f t="shared" si="8"/>
        <v>0</v>
      </c>
      <c r="AX121" s="80">
        <f t="shared" si="8"/>
        <v>0</v>
      </c>
      <c r="AY121" s="80">
        <f t="shared" si="8"/>
        <v>0</v>
      </c>
      <c r="AZ121" s="80">
        <f t="shared" si="8"/>
        <v>0</v>
      </c>
    </row>
    <row r="122" spans="1:69" s="80" customFormat="1" x14ac:dyDescent="0.3">
      <c r="A122" s="81" t="s">
        <v>885</v>
      </c>
      <c r="B122" s="80">
        <f t="shared" ref="B122:AG122" si="9">+B10+B11</f>
        <v>0</v>
      </c>
      <c r="C122" s="80">
        <f t="shared" si="9"/>
        <v>0</v>
      </c>
      <c r="D122" s="80">
        <f t="shared" si="9"/>
        <v>0</v>
      </c>
      <c r="E122" s="80">
        <f t="shared" si="9"/>
        <v>0</v>
      </c>
      <c r="F122" s="80">
        <f t="shared" si="9"/>
        <v>0</v>
      </c>
      <c r="G122" s="80">
        <f t="shared" si="9"/>
        <v>0</v>
      </c>
      <c r="H122" s="80">
        <f t="shared" si="9"/>
        <v>0</v>
      </c>
      <c r="I122" s="80">
        <f t="shared" si="9"/>
        <v>0</v>
      </c>
      <c r="J122" s="80">
        <f t="shared" si="9"/>
        <v>0</v>
      </c>
      <c r="K122" s="80">
        <f t="shared" si="9"/>
        <v>0</v>
      </c>
      <c r="L122" s="80">
        <f t="shared" si="9"/>
        <v>0</v>
      </c>
      <c r="M122" s="80">
        <f t="shared" si="9"/>
        <v>0</v>
      </c>
      <c r="N122" s="80">
        <f t="shared" si="9"/>
        <v>0</v>
      </c>
      <c r="O122" s="80">
        <f t="shared" si="9"/>
        <v>0</v>
      </c>
      <c r="P122" s="80">
        <f t="shared" si="9"/>
        <v>0</v>
      </c>
      <c r="Q122" s="80">
        <f t="shared" si="9"/>
        <v>0</v>
      </c>
      <c r="R122" s="80">
        <f t="shared" si="9"/>
        <v>0</v>
      </c>
      <c r="S122" s="80">
        <f t="shared" si="9"/>
        <v>0</v>
      </c>
      <c r="T122" s="80">
        <f t="shared" si="9"/>
        <v>0</v>
      </c>
      <c r="U122" s="80">
        <f t="shared" si="9"/>
        <v>0</v>
      </c>
      <c r="V122" s="80">
        <f t="shared" si="9"/>
        <v>0</v>
      </c>
      <c r="W122" s="80">
        <f t="shared" si="9"/>
        <v>0</v>
      </c>
      <c r="X122" s="80">
        <f t="shared" si="9"/>
        <v>0</v>
      </c>
      <c r="Y122" s="80">
        <f t="shared" si="9"/>
        <v>0</v>
      </c>
      <c r="Z122" s="80">
        <f t="shared" si="9"/>
        <v>0</v>
      </c>
      <c r="AA122" s="80">
        <f t="shared" si="9"/>
        <v>0</v>
      </c>
      <c r="AB122" s="80">
        <f t="shared" si="9"/>
        <v>0</v>
      </c>
      <c r="AC122" s="80">
        <f t="shared" si="9"/>
        <v>0</v>
      </c>
      <c r="AD122" s="80">
        <f t="shared" si="9"/>
        <v>0</v>
      </c>
      <c r="AE122" s="80">
        <f t="shared" si="9"/>
        <v>0</v>
      </c>
      <c r="AF122" s="80">
        <f t="shared" si="9"/>
        <v>0</v>
      </c>
      <c r="AG122" s="80">
        <f t="shared" si="9"/>
        <v>0</v>
      </c>
      <c r="AH122" s="80">
        <f t="shared" ref="AH122:BK122" si="10">+AH10+AH11</f>
        <v>0</v>
      </c>
      <c r="AI122" s="80">
        <f t="shared" si="10"/>
        <v>0</v>
      </c>
      <c r="AJ122" s="80">
        <f t="shared" si="10"/>
        <v>0</v>
      </c>
      <c r="AK122" s="80">
        <f t="shared" si="10"/>
        <v>0</v>
      </c>
      <c r="AL122" s="80">
        <f t="shared" si="10"/>
        <v>0</v>
      </c>
      <c r="AM122" s="80">
        <f t="shared" si="10"/>
        <v>0</v>
      </c>
      <c r="AN122" s="80">
        <f t="shared" si="10"/>
        <v>0</v>
      </c>
      <c r="AO122" s="80">
        <f t="shared" si="10"/>
        <v>0</v>
      </c>
      <c r="AP122" s="80">
        <f t="shared" si="10"/>
        <v>0</v>
      </c>
      <c r="AQ122" s="80">
        <f t="shared" si="10"/>
        <v>0</v>
      </c>
      <c r="AR122" s="80">
        <f t="shared" si="10"/>
        <v>0</v>
      </c>
      <c r="AS122" s="80">
        <f t="shared" si="10"/>
        <v>0</v>
      </c>
      <c r="AT122" s="80">
        <f t="shared" si="10"/>
        <v>0</v>
      </c>
      <c r="AU122" s="80">
        <f t="shared" si="10"/>
        <v>0</v>
      </c>
      <c r="AV122" s="80">
        <f t="shared" si="10"/>
        <v>0</v>
      </c>
      <c r="AW122" s="80">
        <f t="shared" si="10"/>
        <v>0</v>
      </c>
      <c r="AX122" s="80">
        <f t="shared" si="10"/>
        <v>0</v>
      </c>
      <c r="AY122" s="80">
        <f t="shared" si="10"/>
        <v>0</v>
      </c>
      <c r="AZ122" s="80">
        <f t="shared" si="10"/>
        <v>0</v>
      </c>
      <c r="BA122" s="80">
        <f t="shared" si="10"/>
        <v>0</v>
      </c>
      <c r="BB122" s="80">
        <f t="shared" si="10"/>
        <v>0</v>
      </c>
      <c r="BC122" s="80">
        <f t="shared" si="10"/>
        <v>0</v>
      </c>
      <c r="BD122" s="80">
        <f t="shared" si="10"/>
        <v>0</v>
      </c>
      <c r="BE122" s="80">
        <f t="shared" si="10"/>
        <v>0</v>
      </c>
      <c r="BF122" s="80">
        <f t="shared" si="10"/>
        <v>0</v>
      </c>
      <c r="BG122" s="80">
        <f t="shared" si="10"/>
        <v>0</v>
      </c>
      <c r="BH122" s="80">
        <f t="shared" si="10"/>
        <v>0</v>
      </c>
      <c r="BI122" s="80">
        <f t="shared" si="10"/>
        <v>0</v>
      </c>
      <c r="BJ122" s="80">
        <f t="shared" si="10"/>
        <v>0</v>
      </c>
      <c r="BK122" s="80">
        <f t="shared" si="10"/>
        <v>0</v>
      </c>
    </row>
    <row r="123" spans="1:69" x14ac:dyDescent="0.3">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row>
    <row r="124" spans="1:69" x14ac:dyDescent="0.3">
      <c r="A124" s="4" t="s">
        <v>5</v>
      </c>
    </row>
    <row r="125" spans="1:69" s="3" customFormat="1" x14ac:dyDescent="0.3">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s="79"/>
      <c r="BE125" s="79"/>
      <c r="BF125" s="79"/>
      <c r="BG125" s="79"/>
      <c r="BH125" s="79"/>
      <c r="BI125" s="79"/>
      <c r="BJ125" s="79"/>
      <c r="BK125" s="79"/>
      <c r="BL125" s="79"/>
      <c r="BM125" s="79"/>
      <c r="BN125" s="79"/>
      <c r="BO125" s="79"/>
      <c r="BP125" s="79"/>
      <c r="BQ125" s="79"/>
    </row>
    <row r="126" spans="1:69" x14ac:dyDescent="0.3">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row>
    <row r="127" spans="1:69" x14ac:dyDescent="0.3">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row>
    <row r="128" spans="1:69" x14ac:dyDescent="0.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s="80"/>
      <c r="BE128" s="80"/>
      <c r="BF128" s="80"/>
      <c r="BG128" s="80"/>
      <c r="BH128" s="80"/>
      <c r="BI128" s="80"/>
      <c r="BJ128" s="80"/>
      <c r="BK128" s="80"/>
      <c r="BL128" s="80"/>
      <c r="BM128" s="80"/>
      <c r="BN128" s="80"/>
      <c r="BO128" s="80"/>
      <c r="BP128" s="80"/>
      <c r="BQ128" s="80"/>
    </row>
    <row r="129" spans="1:69" x14ac:dyDescent="0.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s="80"/>
      <c r="BE129" s="80"/>
      <c r="BF129" s="80"/>
      <c r="BG129" s="80"/>
      <c r="BH129" s="80"/>
      <c r="BI129" s="80"/>
      <c r="BJ129" s="80"/>
      <c r="BK129" s="80"/>
      <c r="BL129" s="80"/>
      <c r="BM129" s="80"/>
      <c r="BN129" s="80"/>
      <c r="BO129" s="80"/>
      <c r="BP129" s="80"/>
      <c r="BQ129" s="80"/>
    </row>
    <row r="130" spans="1:69" x14ac:dyDescent="0.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s="80"/>
      <c r="BE130" s="80"/>
      <c r="BF130" s="80"/>
      <c r="BG130" s="80"/>
      <c r="BH130" s="80"/>
      <c r="BI130" s="80"/>
      <c r="BJ130" s="80"/>
      <c r="BK130" s="80"/>
      <c r="BL130" s="80"/>
      <c r="BM130" s="80"/>
      <c r="BN130" s="80"/>
      <c r="BO130" s="80"/>
      <c r="BP130" s="80"/>
      <c r="BQ130" s="80"/>
    </row>
    <row r="131" spans="1:69" x14ac:dyDescent="0.3">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s="80"/>
      <c r="BE131" s="80"/>
      <c r="BF131" s="80"/>
      <c r="BG131" s="80"/>
      <c r="BH131" s="80"/>
      <c r="BI131" s="80"/>
      <c r="BJ131" s="80"/>
      <c r="BK131" s="80"/>
      <c r="BL131" s="80"/>
      <c r="BM131" s="80"/>
      <c r="BN131" s="80"/>
      <c r="BO131" s="80"/>
      <c r="BP131" s="80"/>
      <c r="BQ131" s="80"/>
    </row>
    <row r="132" spans="1:69" x14ac:dyDescent="0.3">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s="80"/>
      <c r="BE132" s="80"/>
      <c r="BF132" s="80"/>
      <c r="BG132" s="80"/>
      <c r="BH132" s="80"/>
      <c r="BI132" s="80"/>
      <c r="BJ132" s="80"/>
      <c r="BK132" s="80"/>
      <c r="BL132" s="80"/>
      <c r="BM132" s="80"/>
      <c r="BN132" s="80"/>
      <c r="BO132" s="80"/>
      <c r="BP132" s="80"/>
      <c r="BQ132" s="80"/>
    </row>
    <row r="133" spans="1:69" x14ac:dyDescent="0.3">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s="80"/>
      <c r="BE133" s="80"/>
      <c r="BF133" s="80"/>
      <c r="BG133" s="80"/>
      <c r="BH133" s="80"/>
      <c r="BI133" s="80"/>
      <c r="BJ133" s="80"/>
      <c r="BK133" s="80"/>
      <c r="BL133" s="80"/>
      <c r="BM133" s="80"/>
      <c r="BN133" s="80"/>
      <c r="BO133" s="80"/>
      <c r="BP133" s="80"/>
      <c r="BQ133" s="80"/>
    </row>
    <row r="134" spans="1:69" x14ac:dyDescent="0.3">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s="80"/>
      <c r="BE134" s="80"/>
      <c r="BF134" s="80"/>
      <c r="BG134" s="80"/>
      <c r="BH134" s="80"/>
      <c r="BI134" s="80"/>
      <c r="BJ134" s="80"/>
      <c r="BK134" s="80"/>
      <c r="BL134" s="80"/>
      <c r="BM134" s="80"/>
      <c r="BN134" s="80"/>
      <c r="BO134" s="80"/>
      <c r="BP134" s="80"/>
      <c r="BQ134" s="80"/>
    </row>
    <row r="135" spans="1:69" x14ac:dyDescent="0.3">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s="80"/>
      <c r="BE135" s="80"/>
      <c r="BF135" s="80"/>
      <c r="BG135" s="80"/>
      <c r="BH135" s="80"/>
      <c r="BI135" s="80"/>
      <c r="BJ135" s="80"/>
      <c r="BK135" s="80"/>
      <c r="BL135" s="80"/>
      <c r="BM135" s="80"/>
      <c r="BN135" s="80"/>
      <c r="BO135" s="80"/>
      <c r="BP135" s="80"/>
      <c r="BQ135" s="80"/>
    </row>
    <row r="136" spans="1:69" x14ac:dyDescent="0.3">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s="80"/>
      <c r="BE136" s="80"/>
      <c r="BF136" s="80"/>
      <c r="BG136" s="80"/>
      <c r="BH136" s="80"/>
      <c r="BI136" s="80"/>
      <c r="BJ136" s="80"/>
      <c r="BK136" s="80"/>
      <c r="BL136" s="80"/>
      <c r="BM136" s="80"/>
      <c r="BN136" s="80"/>
      <c r="BO136" s="80"/>
      <c r="BP136" s="80"/>
      <c r="BQ136" s="80"/>
    </row>
    <row r="137" spans="1:69" x14ac:dyDescent="0.3">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s="80"/>
      <c r="BE137" s="80"/>
      <c r="BF137" s="80"/>
      <c r="BG137" s="80"/>
      <c r="BH137" s="80"/>
      <c r="BI137" s="80"/>
      <c r="BJ137" s="80"/>
      <c r="BK137" s="80"/>
      <c r="BL137" s="80"/>
      <c r="BM137" s="80"/>
      <c r="BN137" s="80"/>
      <c r="BO137" s="80"/>
      <c r="BP137" s="80"/>
      <c r="BQ137" s="80"/>
    </row>
    <row r="138" spans="1:69" x14ac:dyDescent="0.3">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s="80"/>
      <c r="BE138" s="80"/>
      <c r="BF138" s="80"/>
      <c r="BG138" s="80"/>
      <c r="BH138" s="80"/>
      <c r="BI138" s="80"/>
      <c r="BJ138" s="80"/>
      <c r="BK138" s="80"/>
      <c r="BL138" s="80"/>
      <c r="BM138" s="80"/>
      <c r="BN138" s="80"/>
      <c r="BO138" s="80"/>
      <c r="BP138" s="80"/>
      <c r="BQ138" s="80"/>
    </row>
    <row r="139" spans="1:69" x14ac:dyDescent="0.3">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s="80"/>
      <c r="BE139" s="80"/>
      <c r="BF139" s="80"/>
      <c r="BG139" s="80"/>
      <c r="BH139" s="80"/>
      <c r="BI139" s="80"/>
      <c r="BJ139" s="80"/>
      <c r="BK139" s="80"/>
      <c r="BL139" s="80"/>
      <c r="BM139" s="80"/>
      <c r="BN139" s="80"/>
      <c r="BO139" s="80"/>
      <c r="BP139" s="80"/>
      <c r="BQ139" s="80"/>
    </row>
    <row r="140" spans="1:69" x14ac:dyDescent="0.3">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s="80"/>
      <c r="BE140" s="80"/>
      <c r="BF140" s="80"/>
      <c r="BG140" s="80"/>
      <c r="BH140" s="80"/>
      <c r="BI140" s="80"/>
      <c r="BJ140" s="80"/>
      <c r="BK140" s="80"/>
      <c r="BL140" s="80"/>
      <c r="BM140" s="80"/>
      <c r="BN140" s="80"/>
      <c r="BO140" s="80"/>
      <c r="BP140" s="80"/>
      <c r="BQ140" s="80"/>
    </row>
    <row r="141" spans="1:69" x14ac:dyDescent="0.3">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s="80"/>
      <c r="BE141" s="80"/>
      <c r="BF141" s="80"/>
      <c r="BG141" s="80"/>
      <c r="BH141" s="80"/>
      <c r="BI141" s="80"/>
      <c r="BJ141" s="80"/>
      <c r="BK141" s="80"/>
      <c r="BL141" s="80"/>
      <c r="BM141" s="80"/>
      <c r="BN141" s="80"/>
      <c r="BO141" s="80"/>
      <c r="BP141" s="80"/>
      <c r="BQ141" s="80"/>
    </row>
    <row r="142" spans="1:69" x14ac:dyDescent="0.3">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s="80"/>
      <c r="BE142" s="80"/>
      <c r="BF142" s="80"/>
      <c r="BG142" s="80"/>
      <c r="BH142" s="80"/>
      <c r="BI142" s="80"/>
      <c r="BJ142" s="80"/>
      <c r="BK142" s="80"/>
      <c r="BL142" s="80"/>
      <c r="BM142" s="80"/>
      <c r="BN142" s="80"/>
      <c r="BO142" s="80"/>
      <c r="BP142" s="80"/>
      <c r="BQ142" s="80"/>
    </row>
    <row r="143" spans="1:69" x14ac:dyDescent="0.3">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s="80"/>
      <c r="BE143" s="80"/>
      <c r="BF143" s="80"/>
      <c r="BG143" s="80"/>
      <c r="BH143" s="80"/>
      <c r="BI143" s="80"/>
      <c r="BJ143" s="80"/>
      <c r="BK143" s="80"/>
      <c r="BL143" s="80"/>
      <c r="BM143" s="80"/>
      <c r="BN143" s="80"/>
      <c r="BO143" s="80"/>
      <c r="BP143" s="80"/>
      <c r="BQ143" s="80"/>
    </row>
    <row r="144" spans="1:69" x14ac:dyDescent="0.3">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s="80"/>
      <c r="BE144" s="80"/>
      <c r="BF144" s="80"/>
      <c r="BG144" s="80"/>
      <c r="BH144" s="80"/>
      <c r="BI144" s="80"/>
      <c r="BJ144" s="80"/>
      <c r="BK144" s="80"/>
      <c r="BL144" s="80"/>
      <c r="BM144" s="80"/>
      <c r="BN144" s="80"/>
      <c r="BO144" s="80"/>
      <c r="BP144" s="80"/>
      <c r="BQ144" s="80"/>
    </row>
    <row r="145" spans="1:69" x14ac:dyDescent="0.3">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s="80"/>
      <c r="BE145" s="80"/>
      <c r="BF145" s="80"/>
      <c r="BG145" s="80"/>
      <c r="BH145" s="80"/>
      <c r="BI145" s="80"/>
      <c r="BJ145" s="80"/>
      <c r="BK145" s="80"/>
      <c r="BL145" s="80"/>
      <c r="BM145" s="80"/>
      <c r="BN145" s="80"/>
      <c r="BO145" s="80"/>
      <c r="BP145" s="80"/>
      <c r="BQ145" s="80"/>
    </row>
    <row r="146" spans="1:69" x14ac:dyDescent="0.3">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s="80"/>
      <c r="BE146" s="80"/>
      <c r="BF146" s="80"/>
      <c r="BG146" s="80"/>
      <c r="BH146" s="80"/>
      <c r="BI146" s="80"/>
      <c r="BJ146" s="80"/>
      <c r="BK146" s="80"/>
      <c r="BL146" s="80"/>
      <c r="BM146" s="80"/>
      <c r="BN146" s="80"/>
      <c r="BO146" s="80"/>
      <c r="BP146" s="80"/>
      <c r="BQ146" s="80"/>
    </row>
    <row r="147" spans="1:69" x14ac:dyDescent="0.3">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s="80"/>
      <c r="BE147" s="80"/>
      <c r="BF147" s="80"/>
      <c r="BG147" s="80"/>
      <c r="BH147" s="80"/>
      <c r="BI147" s="80"/>
      <c r="BJ147" s="80"/>
      <c r="BK147" s="80"/>
      <c r="BL147" s="80"/>
      <c r="BM147" s="80"/>
      <c r="BN147" s="80"/>
      <c r="BO147" s="80"/>
      <c r="BP147" s="80"/>
      <c r="BQ147" s="80"/>
    </row>
    <row r="148" spans="1:69" x14ac:dyDescent="0.3">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s="80"/>
      <c r="BE148" s="80"/>
      <c r="BF148" s="80"/>
      <c r="BG148" s="80"/>
      <c r="BH148" s="80"/>
      <c r="BI148" s="80"/>
      <c r="BJ148" s="80"/>
      <c r="BK148" s="80"/>
      <c r="BL148" s="80"/>
      <c r="BM148" s="80"/>
      <c r="BN148" s="80"/>
      <c r="BO148" s="80"/>
      <c r="BP148" s="80"/>
      <c r="BQ148" s="80"/>
    </row>
    <row r="149" spans="1:69" x14ac:dyDescent="0.3">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s="80"/>
      <c r="BE149" s="80"/>
      <c r="BF149" s="80"/>
      <c r="BG149" s="80"/>
      <c r="BH149" s="80"/>
      <c r="BI149" s="80"/>
      <c r="BJ149" s="80"/>
      <c r="BK149" s="80"/>
      <c r="BL149" s="80"/>
      <c r="BM149" s="80"/>
      <c r="BN149" s="80"/>
      <c r="BO149" s="80"/>
      <c r="BP149" s="80"/>
      <c r="BQ149" s="80"/>
    </row>
    <row r="150" spans="1:69" x14ac:dyDescent="0.3">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s="80"/>
      <c r="BE150" s="80"/>
      <c r="BF150" s="80"/>
      <c r="BG150" s="80"/>
      <c r="BH150" s="80"/>
      <c r="BI150" s="80"/>
      <c r="BJ150" s="80"/>
      <c r="BK150" s="80"/>
      <c r="BL150" s="80"/>
      <c r="BM150" s="80"/>
      <c r="BN150" s="80"/>
      <c r="BO150" s="80"/>
      <c r="BP150" s="80"/>
      <c r="BQ150" s="80"/>
    </row>
    <row r="151" spans="1:69" x14ac:dyDescent="0.3">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s="80"/>
      <c r="BE151" s="80"/>
      <c r="BF151" s="80"/>
      <c r="BG151" s="80"/>
      <c r="BH151" s="80"/>
      <c r="BI151" s="80"/>
      <c r="BJ151" s="80"/>
      <c r="BK151" s="80"/>
      <c r="BL151" s="80"/>
      <c r="BM151" s="80"/>
      <c r="BN151" s="80"/>
      <c r="BO151" s="80"/>
      <c r="BP151" s="80"/>
      <c r="BQ151" s="80"/>
    </row>
    <row r="152" spans="1:69" x14ac:dyDescent="0.3">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s="80"/>
      <c r="BE152" s="80"/>
      <c r="BF152" s="80"/>
      <c r="BG152" s="80"/>
      <c r="BH152" s="80"/>
      <c r="BI152" s="80"/>
      <c r="BJ152" s="80"/>
      <c r="BK152" s="80"/>
      <c r="BL152" s="80"/>
      <c r="BM152" s="80"/>
      <c r="BN152" s="80"/>
      <c r="BO152" s="80"/>
      <c r="BP152" s="80"/>
      <c r="BQ152" s="80"/>
    </row>
    <row r="153" spans="1:69" x14ac:dyDescent="0.3">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s="80"/>
      <c r="BE153" s="80"/>
      <c r="BF153" s="80"/>
      <c r="BG153" s="80"/>
      <c r="BH153" s="80"/>
      <c r="BI153" s="80"/>
      <c r="BJ153" s="80"/>
      <c r="BK153" s="80"/>
      <c r="BL153" s="80"/>
      <c r="BM153" s="80"/>
      <c r="BN153" s="80"/>
      <c r="BO153" s="80"/>
      <c r="BP153" s="80"/>
      <c r="BQ153" s="80"/>
    </row>
    <row r="154" spans="1:69" x14ac:dyDescent="0.3">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s="80"/>
      <c r="BE154" s="80"/>
      <c r="BF154" s="80"/>
      <c r="BG154" s="80"/>
      <c r="BH154" s="80"/>
      <c r="BI154" s="80"/>
      <c r="BJ154" s="80"/>
      <c r="BK154" s="80"/>
      <c r="BL154" s="80"/>
      <c r="BM154" s="80"/>
      <c r="BN154" s="80"/>
      <c r="BO154" s="80"/>
      <c r="BP154" s="80"/>
      <c r="BQ154" s="80"/>
    </row>
    <row r="155" spans="1:69" x14ac:dyDescent="0.3">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s="80"/>
      <c r="BE155" s="80"/>
      <c r="BF155" s="80"/>
      <c r="BG155" s="80"/>
      <c r="BH155" s="80"/>
      <c r="BI155" s="80"/>
      <c r="BJ155" s="80"/>
      <c r="BK155" s="80"/>
      <c r="BL155" s="80"/>
      <c r="BM155" s="80"/>
      <c r="BN155" s="80"/>
      <c r="BO155" s="80"/>
      <c r="BP155" s="80"/>
      <c r="BQ155" s="80"/>
    </row>
    <row r="156" spans="1:69" x14ac:dyDescent="0.3">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s="80"/>
      <c r="BE156" s="80"/>
      <c r="BF156" s="80"/>
      <c r="BG156" s="80"/>
      <c r="BH156" s="80"/>
      <c r="BI156" s="80"/>
      <c r="BJ156" s="80"/>
      <c r="BK156" s="80"/>
      <c r="BL156" s="80"/>
      <c r="BM156" s="80"/>
      <c r="BN156" s="80"/>
      <c r="BO156" s="80"/>
      <c r="BP156" s="80"/>
      <c r="BQ156" s="80"/>
    </row>
    <row r="157" spans="1:69" x14ac:dyDescent="0.3">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s="80"/>
      <c r="BE157" s="80"/>
      <c r="BF157" s="80"/>
      <c r="BG157" s="80"/>
      <c r="BH157" s="80"/>
      <c r="BI157" s="80"/>
      <c r="BJ157" s="80"/>
      <c r="BK157" s="80"/>
      <c r="BL157" s="80"/>
      <c r="BM157" s="80"/>
      <c r="BN157" s="80"/>
      <c r="BO157" s="80"/>
      <c r="BP157" s="80"/>
      <c r="BQ157" s="80"/>
    </row>
    <row r="158" spans="1:69" x14ac:dyDescent="0.3">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s="80"/>
      <c r="BE158" s="80"/>
      <c r="BF158" s="80"/>
      <c r="BG158" s="80"/>
      <c r="BH158" s="80"/>
      <c r="BI158" s="80"/>
      <c r="BJ158" s="80"/>
      <c r="BK158" s="80"/>
      <c r="BL158" s="80"/>
      <c r="BM158" s="80"/>
      <c r="BN158" s="80"/>
      <c r="BO158" s="80"/>
      <c r="BP158" s="80"/>
      <c r="BQ158" s="80"/>
    </row>
    <row r="159" spans="1:69" x14ac:dyDescent="0.3">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s="80"/>
      <c r="BE159" s="80"/>
      <c r="BF159" s="80"/>
      <c r="BG159" s="80"/>
      <c r="BH159" s="80"/>
      <c r="BI159" s="80"/>
      <c r="BJ159" s="80"/>
      <c r="BK159" s="80"/>
      <c r="BL159" s="80"/>
      <c r="BM159" s="80"/>
      <c r="BN159" s="80"/>
      <c r="BO159" s="80"/>
      <c r="BP159" s="80"/>
      <c r="BQ159" s="80"/>
    </row>
    <row r="160" spans="1:69" x14ac:dyDescent="0.3">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s="80"/>
      <c r="BE160" s="80"/>
      <c r="BF160" s="80"/>
      <c r="BG160" s="80"/>
      <c r="BH160" s="80"/>
      <c r="BI160" s="80"/>
      <c r="BJ160" s="80"/>
      <c r="BK160" s="80"/>
      <c r="BL160" s="80"/>
      <c r="BM160" s="80"/>
      <c r="BN160" s="80"/>
      <c r="BO160" s="80"/>
      <c r="BP160" s="80"/>
      <c r="BQ160" s="80"/>
    </row>
    <row r="161" spans="1:69" x14ac:dyDescent="0.3">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s="80"/>
      <c r="BE161" s="80"/>
      <c r="BF161" s="80"/>
      <c r="BG161" s="80"/>
      <c r="BH161" s="80"/>
      <c r="BI161" s="80"/>
      <c r="BJ161" s="80"/>
      <c r="BK161" s="80"/>
      <c r="BL161" s="80"/>
      <c r="BM161" s="80"/>
      <c r="BN161" s="80"/>
      <c r="BO161" s="80"/>
      <c r="BP161" s="80"/>
      <c r="BQ161" s="80"/>
    </row>
    <row r="162" spans="1:69" x14ac:dyDescent="0.3">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s="80"/>
      <c r="BE162" s="80"/>
      <c r="BF162" s="80"/>
      <c r="BG162" s="80"/>
      <c r="BH162" s="80"/>
      <c r="BI162" s="80"/>
      <c r="BJ162" s="80"/>
      <c r="BK162" s="80"/>
      <c r="BL162" s="80"/>
      <c r="BM162" s="80"/>
      <c r="BN162" s="80"/>
      <c r="BO162" s="80"/>
      <c r="BP162" s="80"/>
      <c r="BQ162" s="80"/>
    </row>
    <row r="163" spans="1:69" x14ac:dyDescent="0.3">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s="80"/>
      <c r="BE163" s="80"/>
      <c r="BF163" s="80"/>
      <c r="BG163" s="80"/>
      <c r="BH163" s="80"/>
      <c r="BI163" s="80"/>
      <c r="BJ163" s="80"/>
      <c r="BK163" s="80"/>
      <c r="BL163" s="80"/>
      <c r="BM163" s="80"/>
      <c r="BN163" s="80"/>
      <c r="BO163" s="80"/>
      <c r="BP163" s="80"/>
      <c r="BQ163" s="80"/>
    </row>
    <row r="164" spans="1:69" x14ac:dyDescent="0.3">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s="80"/>
      <c r="BE164" s="80"/>
      <c r="BF164" s="80"/>
      <c r="BG164" s="80"/>
      <c r="BH164" s="80"/>
      <c r="BI164" s="80"/>
      <c r="BJ164" s="80"/>
      <c r="BK164" s="80"/>
      <c r="BL164" s="80"/>
      <c r="BM164" s="80"/>
      <c r="BN164" s="80"/>
      <c r="BO164" s="80"/>
      <c r="BP164" s="80"/>
      <c r="BQ164" s="80"/>
    </row>
    <row r="165" spans="1:69"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s="80"/>
      <c r="BE165" s="80"/>
      <c r="BF165" s="80"/>
      <c r="BG165" s="80"/>
      <c r="BH165" s="80"/>
      <c r="BI165" s="80"/>
      <c r="BJ165" s="80"/>
      <c r="BK165" s="80"/>
      <c r="BL165" s="80"/>
      <c r="BM165" s="80"/>
      <c r="BN165" s="80"/>
      <c r="BO165" s="80"/>
      <c r="BP165" s="80"/>
      <c r="BQ165" s="80"/>
    </row>
    <row r="166" spans="1:69"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s="80"/>
      <c r="BE166" s="80"/>
      <c r="BF166" s="80"/>
      <c r="BG166" s="80"/>
      <c r="BH166" s="80"/>
      <c r="BI166" s="80"/>
      <c r="BJ166" s="80"/>
      <c r="BK166" s="80"/>
      <c r="BL166" s="80"/>
      <c r="BM166" s="80"/>
      <c r="BN166" s="80"/>
      <c r="BO166" s="80"/>
      <c r="BP166" s="80"/>
      <c r="BQ166" s="80"/>
    </row>
    <row r="167" spans="1:69"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s="80"/>
      <c r="BE167" s="80"/>
      <c r="BF167" s="80"/>
      <c r="BG167" s="80"/>
      <c r="BH167" s="80"/>
      <c r="BI167" s="80"/>
      <c r="BJ167" s="80"/>
      <c r="BK167" s="80"/>
      <c r="BL167" s="80"/>
      <c r="BM167" s="80"/>
      <c r="BN167" s="80"/>
      <c r="BO167" s="80"/>
      <c r="BP167" s="80"/>
      <c r="BQ167" s="80"/>
    </row>
    <row r="168" spans="1:69"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s="80"/>
      <c r="BE168" s="80"/>
      <c r="BF168" s="80"/>
      <c r="BG168" s="80"/>
      <c r="BH168" s="80"/>
      <c r="BI168" s="80"/>
      <c r="BJ168" s="80"/>
      <c r="BK168" s="80"/>
      <c r="BL168" s="80"/>
      <c r="BM168" s="80"/>
      <c r="BN168" s="80"/>
      <c r="BO168" s="80"/>
      <c r="BP168" s="80"/>
      <c r="BQ168" s="80"/>
    </row>
    <row r="169" spans="1:69"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s="80"/>
      <c r="BE169" s="80"/>
      <c r="BF169" s="80"/>
      <c r="BG169" s="80"/>
      <c r="BH169" s="80"/>
      <c r="BI169" s="80"/>
      <c r="BJ169" s="80"/>
      <c r="BK169" s="80"/>
      <c r="BL169" s="80"/>
      <c r="BM169" s="80"/>
      <c r="BN169" s="80"/>
      <c r="BO169" s="80"/>
      <c r="BP169" s="80"/>
      <c r="BQ169" s="80"/>
    </row>
    <row r="170" spans="1:69"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s="80"/>
      <c r="BE170" s="80"/>
      <c r="BF170" s="80"/>
      <c r="BG170" s="80"/>
      <c r="BH170" s="80"/>
      <c r="BI170" s="80"/>
      <c r="BJ170" s="80"/>
      <c r="BK170" s="80"/>
      <c r="BL170" s="80"/>
      <c r="BM170" s="80"/>
      <c r="BN170" s="80"/>
      <c r="BO170" s="80"/>
      <c r="BP170" s="80"/>
      <c r="BQ170" s="80"/>
    </row>
    <row r="171" spans="1:69"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s="80"/>
      <c r="BD171" s="80"/>
      <c r="BE171" s="80"/>
      <c r="BF171" s="80"/>
      <c r="BG171" s="80"/>
      <c r="BH171" s="80"/>
      <c r="BI171" s="80"/>
      <c r="BJ171" s="80"/>
      <c r="BK171" s="80"/>
      <c r="BL171" s="80"/>
      <c r="BM171" s="80"/>
      <c r="BN171" s="80"/>
      <c r="BO171" s="80"/>
      <c r="BP171" s="80"/>
      <c r="BQ171" s="80"/>
    </row>
    <row r="172" spans="1:69"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s="80"/>
      <c r="BD172" s="80"/>
      <c r="BE172" s="80"/>
      <c r="BF172" s="80"/>
      <c r="BG172" s="80"/>
      <c r="BH172" s="80"/>
      <c r="BI172" s="80"/>
      <c r="BJ172" s="80"/>
      <c r="BK172" s="80"/>
      <c r="BL172" s="80"/>
      <c r="BM172" s="80"/>
      <c r="BN172" s="80"/>
      <c r="BO172" s="80"/>
      <c r="BP172" s="80"/>
      <c r="BQ172" s="80"/>
    </row>
    <row r="173" spans="1:69"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s="80"/>
      <c r="BD173" s="80"/>
      <c r="BE173" s="80"/>
      <c r="BF173" s="80"/>
      <c r="BG173" s="80"/>
      <c r="BH173" s="80"/>
      <c r="BI173" s="80"/>
      <c r="BJ173" s="80"/>
      <c r="BK173" s="80"/>
      <c r="BL173" s="80"/>
      <c r="BM173" s="80"/>
      <c r="BN173" s="80"/>
      <c r="BO173" s="80"/>
      <c r="BP173" s="80"/>
      <c r="BQ173" s="80"/>
    </row>
    <row r="174" spans="1:69"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s="80"/>
      <c r="BD174" s="80"/>
      <c r="BE174" s="80"/>
      <c r="BF174" s="80"/>
      <c r="BG174" s="80"/>
      <c r="BH174" s="80"/>
      <c r="BI174" s="80"/>
      <c r="BJ174" s="80"/>
      <c r="BK174" s="80"/>
      <c r="BL174" s="80"/>
      <c r="BM174" s="80"/>
      <c r="BN174" s="80"/>
      <c r="BO174" s="80"/>
      <c r="BP174" s="80"/>
      <c r="BQ174" s="80"/>
    </row>
    <row r="175" spans="1:69"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s="80"/>
      <c r="BD175" s="80"/>
      <c r="BE175" s="80"/>
      <c r="BF175" s="80"/>
      <c r="BG175" s="80"/>
      <c r="BH175" s="80"/>
      <c r="BI175" s="80"/>
      <c r="BJ175" s="80"/>
      <c r="BK175" s="80"/>
      <c r="BL175" s="80"/>
      <c r="BM175" s="80"/>
      <c r="BN175" s="80"/>
      <c r="BO175" s="80"/>
      <c r="BP175" s="80"/>
      <c r="BQ175" s="80"/>
    </row>
    <row r="176" spans="1:69" x14ac:dyDescent="0.3">
      <c r="B176" s="80"/>
      <c r="C176" s="80"/>
      <c r="D176" s="80"/>
      <c r="E176" s="80"/>
      <c r="F176" s="80"/>
      <c r="G176" s="80"/>
      <c r="H176" s="80"/>
      <c r="I176" s="80"/>
      <c r="J176" s="80"/>
      <c r="K176" s="80"/>
      <c r="L176" s="80"/>
      <c r="M176" s="80"/>
      <c r="N176" s="80"/>
      <c r="O176" s="80"/>
      <c r="P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row>
    <row r="177" spans="2:69" x14ac:dyDescent="0.3">
      <c r="B177" s="80"/>
      <c r="C177" s="80"/>
      <c r="D177" s="80"/>
      <c r="E177" s="80"/>
      <c r="F177" s="80"/>
      <c r="G177" s="80"/>
      <c r="H177" s="80"/>
      <c r="I177" s="80"/>
      <c r="J177" s="80"/>
      <c r="K177" s="80"/>
      <c r="L177" s="80"/>
      <c r="M177" s="80"/>
      <c r="N177" s="80"/>
      <c r="O177" s="80"/>
      <c r="P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row>
    <row r="178" spans="2:69" x14ac:dyDescent="0.3">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2:69" x14ac:dyDescent="0.3">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2:69" x14ac:dyDescent="0.3">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2:69" x14ac:dyDescent="0.3">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2:69" x14ac:dyDescent="0.3">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2:69" x14ac:dyDescent="0.3">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2:69" x14ac:dyDescent="0.3">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2:69" x14ac:dyDescent="0.3">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2:69" x14ac:dyDescent="0.3">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2:69" x14ac:dyDescent="0.3">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2:69" x14ac:dyDescent="0.3">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2:69" x14ac:dyDescent="0.3">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2:69" x14ac:dyDescent="0.3">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2:69" x14ac:dyDescent="0.3">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2:69" x14ac:dyDescent="0.3">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x14ac:dyDescent="0.3">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x14ac:dyDescent="0.3">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x14ac:dyDescent="0.3">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x14ac:dyDescent="0.3">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x14ac:dyDescent="0.3">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x14ac:dyDescent="0.3">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x14ac:dyDescent="0.3">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x14ac:dyDescent="0.3">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x14ac:dyDescent="0.3">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x14ac:dyDescent="0.3">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x14ac:dyDescent="0.3">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x14ac:dyDescent="0.3">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x14ac:dyDescent="0.3">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x14ac:dyDescent="0.3">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x14ac:dyDescent="0.3">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x14ac:dyDescent="0.3">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x14ac:dyDescent="0.3">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1" spans="1:118" x14ac:dyDescent="0.3">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x14ac:dyDescent="0.3">
      <c r="A212" s="81" t="s">
        <v>7</v>
      </c>
      <c r="B212" s="80">
        <v>0</v>
      </c>
      <c r="C212" s="80">
        <v>0</v>
      </c>
      <c r="D212" s="80">
        <v>0</v>
      </c>
      <c r="E212" s="80">
        <v>0</v>
      </c>
      <c r="F212" s="80">
        <v>0</v>
      </c>
      <c r="G212" s="80">
        <v>0</v>
      </c>
      <c r="H212" s="80">
        <v>0</v>
      </c>
      <c r="I212" s="80">
        <v>0</v>
      </c>
      <c r="J212" s="80">
        <v>0</v>
      </c>
      <c r="K212" s="80">
        <v>0</v>
      </c>
      <c r="L212" s="80">
        <v>0</v>
      </c>
      <c r="M212" s="80">
        <v>0</v>
      </c>
      <c r="N212" s="80">
        <v>0</v>
      </c>
      <c r="O212" s="80">
        <v>0</v>
      </c>
      <c r="P212" s="80">
        <v>0</v>
      </c>
      <c r="Q212" s="80">
        <v>0</v>
      </c>
      <c r="R212" s="80">
        <v>0</v>
      </c>
      <c r="S212" s="80">
        <v>0</v>
      </c>
      <c r="T212" s="80">
        <v>0</v>
      </c>
      <c r="U212" s="80">
        <v>0</v>
      </c>
      <c r="V212" s="80">
        <v>0</v>
      </c>
      <c r="W212" s="80">
        <v>0</v>
      </c>
      <c r="X212" s="80">
        <v>0</v>
      </c>
      <c r="Y212" s="80">
        <v>0</v>
      </c>
      <c r="Z212" s="80">
        <v>0</v>
      </c>
      <c r="AA212" s="80">
        <v>0</v>
      </c>
      <c r="AB212" s="80">
        <v>0</v>
      </c>
      <c r="AC212" s="80">
        <v>0</v>
      </c>
      <c r="AD212" s="80">
        <v>0</v>
      </c>
      <c r="AE212" s="80">
        <v>0</v>
      </c>
      <c r="AF212" s="80">
        <v>0</v>
      </c>
      <c r="AG212" s="80">
        <v>0</v>
      </c>
      <c r="AH212" s="80">
        <v>0</v>
      </c>
      <c r="AI212" s="80">
        <v>0</v>
      </c>
      <c r="AJ212" s="80">
        <v>0</v>
      </c>
      <c r="AK212" s="80">
        <v>0</v>
      </c>
      <c r="AL212" s="80">
        <v>0</v>
      </c>
      <c r="AM212" s="80">
        <v>0</v>
      </c>
      <c r="AN212" s="80">
        <v>0</v>
      </c>
      <c r="AO212" s="80">
        <v>0</v>
      </c>
      <c r="AP212" s="80">
        <v>0</v>
      </c>
      <c r="AQ212" s="80">
        <v>0</v>
      </c>
      <c r="AR212" s="80">
        <v>0</v>
      </c>
      <c r="AS212" s="80">
        <v>0</v>
      </c>
      <c r="AT212" s="80">
        <v>0</v>
      </c>
      <c r="AU212" s="80">
        <v>0</v>
      </c>
      <c r="AV212" s="80">
        <v>0</v>
      </c>
      <c r="AW212" s="80">
        <v>0</v>
      </c>
      <c r="AX212" s="80">
        <v>0</v>
      </c>
      <c r="AY212" s="80">
        <v>0</v>
      </c>
      <c r="AZ212" s="80">
        <v>0</v>
      </c>
      <c r="BA212" s="80">
        <v>0</v>
      </c>
      <c r="BB212" s="80">
        <v>0</v>
      </c>
      <c r="BC212" s="80">
        <v>0</v>
      </c>
      <c r="BD212" s="80">
        <v>0</v>
      </c>
      <c r="BE212" s="80">
        <v>0</v>
      </c>
      <c r="BF212" s="80">
        <v>0</v>
      </c>
      <c r="BG212" s="80">
        <v>0</v>
      </c>
      <c r="BH212" s="80">
        <v>0</v>
      </c>
      <c r="BI212" s="80">
        <v>0</v>
      </c>
      <c r="BJ212" s="80">
        <v>0</v>
      </c>
      <c r="BK212" s="80">
        <v>0</v>
      </c>
      <c r="BL212" s="80">
        <v>0</v>
      </c>
      <c r="BM212" s="80">
        <v>0</v>
      </c>
      <c r="BN212" s="80">
        <v>0</v>
      </c>
      <c r="BO212" s="80">
        <v>0</v>
      </c>
      <c r="BP212" s="80">
        <v>0</v>
      </c>
      <c r="BQ212" s="80">
        <v>0</v>
      </c>
    </row>
    <row r="213" spans="1:118" x14ac:dyDescent="0.3">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row>
    <row r="215" spans="1:118" x14ac:dyDescent="0.3">
      <c r="A215" s="1" t="s">
        <v>8</v>
      </c>
    </row>
    <row r="216" spans="1:118" x14ac:dyDescent="0.3">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row>
    <row r="217" spans="1:118" x14ac:dyDescent="0.3">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row>
    <row r="218" spans="1:118" x14ac:dyDescent="0.3">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row>
    <row r="219" spans="1:118" x14ac:dyDescent="0.3">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118" x14ac:dyDescent="0.3">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x14ac:dyDescent="0.3">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118" x14ac:dyDescent="0.3">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118" x14ac:dyDescent="0.3">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118" x14ac:dyDescent="0.3">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55" x14ac:dyDescent="0.3">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55" x14ac:dyDescent="0.3">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55" x14ac:dyDescent="0.3">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55" x14ac:dyDescent="0.3">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55" x14ac:dyDescent="0.3">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55" x14ac:dyDescent="0.3">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x14ac:dyDescent="0.3">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55" x14ac:dyDescent="0.3">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55" x14ac:dyDescent="0.3">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55" x14ac:dyDescent="0.3">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55" x14ac:dyDescent="0.3">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55" x14ac:dyDescent="0.3">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55" x14ac:dyDescent="0.3">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55" x14ac:dyDescent="0.3">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55" x14ac:dyDescent="0.3">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55" x14ac:dyDescent="0.3">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row r="241" spans="1:55" x14ac:dyDescent="0.3">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row>
    <row r="242" spans="1:55" x14ac:dyDescent="0.3">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row>
    <row r="243" spans="1:55" x14ac:dyDescent="0.3">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row>
    <row r="244" spans="1:55" x14ac:dyDescent="0.3">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x14ac:dyDescent="0.3">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row>
    <row r="246" spans="1:55" x14ac:dyDescent="0.3">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row>
    <row r="247" spans="1:55" x14ac:dyDescent="0.3">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x14ac:dyDescent="0.3">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x14ac:dyDescent="0.3">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row>
    <row r="250" spans="1:55" x14ac:dyDescent="0.3">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row>
    <row r="251" spans="1:55" x14ac:dyDescent="0.3">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x14ac:dyDescent="0.3">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row>
    <row r="253" spans="1:55" x14ac:dyDescent="0.3">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row>
    <row r="254" spans="1:55" x14ac:dyDescent="0.3">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row>
    <row r="255" spans="1:55" x14ac:dyDescent="0.3">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row>
    <row r="256" spans="1:55" x14ac:dyDescent="0.3">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row>
    <row r="257" spans="1:55" x14ac:dyDescent="0.3">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row>
    <row r="258" spans="1:55" x14ac:dyDescent="0.3">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x14ac:dyDescent="0.3">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row>
    <row r="260" spans="1:55" x14ac:dyDescent="0.3">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row>
    <row r="261" spans="1:55" x14ac:dyDescent="0.3">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row>
    <row r="262" spans="1:55" x14ac:dyDescent="0.3">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row>
    <row r="263" spans="1:55" x14ac:dyDescent="0.3">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row>
    <row r="264" spans="1:55" x14ac:dyDescent="0.3">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row>
    <row r="265" spans="1:55" x14ac:dyDescent="0.3">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row>
    <row r="266" spans="1:55" x14ac:dyDescent="0.3">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row>
    <row r="267" spans="1:55" x14ac:dyDescent="0.3">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row>
    <row r="268" spans="1:55" x14ac:dyDescent="0.3">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row>
    <row r="269" spans="1:55" x14ac:dyDescent="0.3">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row>
    <row r="270" spans="1:55" x14ac:dyDescent="0.3">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row>
    <row r="271" spans="1:55" x14ac:dyDescent="0.3">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row>
    <row r="272" spans="1:55" x14ac:dyDescent="0.3">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x14ac:dyDescent="0.3">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row>
    <row r="274" spans="1:55" x14ac:dyDescent="0.3">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row>
    <row r="275" spans="1:55" x14ac:dyDescent="0.3">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row>
    <row r="276" spans="1:55" x14ac:dyDescent="0.3">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row>
    <row r="277" spans="1:55" x14ac:dyDescent="0.3">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row>
    <row r="278" spans="1:55" x14ac:dyDescent="0.3">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row>
    <row r="279" spans="1:55" x14ac:dyDescent="0.3">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row>
    <row r="280" spans="1:55" x14ac:dyDescent="0.3">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row>
    <row r="281" spans="1:55" x14ac:dyDescent="0.3">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row>
    <row r="282" spans="1:55" x14ac:dyDescent="0.3">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row>
    <row r="283" spans="1:55" x14ac:dyDescent="0.3">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row>
    <row r="284" spans="1:55" x14ac:dyDescent="0.3">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row>
    <row r="285" spans="1:55" x14ac:dyDescent="0.3">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row>
    <row r="286" spans="1:55" x14ac:dyDescent="0.3">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row>
    <row r="287" spans="1:55" x14ac:dyDescent="0.3">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row>
    <row r="288" spans="1:55" x14ac:dyDescent="0.3">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row>
    <row r="289" spans="1:55" x14ac:dyDescent="0.3">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row>
    <row r="290" spans="1:55" x14ac:dyDescent="0.3">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row>
    <row r="291" spans="1:55" x14ac:dyDescent="0.3">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row>
    <row r="292" spans="1:55" x14ac:dyDescent="0.3">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row>
    <row r="293" spans="1:55" x14ac:dyDescent="0.3">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row>
    <row r="294" spans="1:55" x14ac:dyDescent="0.3">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row>
    <row r="295" spans="1:55" x14ac:dyDescent="0.3">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x14ac:dyDescent="0.3">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x14ac:dyDescent="0.3">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x14ac:dyDescent="0.3">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x14ac:dyDescent="0.3">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x14ac:dyDescent="0.3">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x14ac:dyDescent="0.3">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x14ac:dyDescent="0.3">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x14ac:dyDescent="0.3">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x14ac:dyDescent="0.3">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x14ac:dyDescent="0.3">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19" spans="1:55" x14ac:dyDescent="0.3">
      <c r="BA319" s="80"/>
    </row>
    <row r="320" spans="1:55" x14ac:dyDescent="0.3">
      <c r="BA320" s="80"/>
    </row>
    <row r="321" spans="2:53" x14ac:dyDescent="0.3">
      <c r="BA321" s="80"/>
    </row>
    <row r="322" spans="2:53" x14ac:dyDescent="0.3">
      <c r="BA322" s="80"/>
    </row>
    <row r="323" spans="2:53" x14ac:dyDescent="0.3">
      <c r="BA323" s="80"/>
    </row>
    <row r="324" spans="2:53" x14ac:dyDescent="0.3">
      <c r="BA324" s="80"/>
    </row>
    <row r="325" spans="2:53" x14ac:dyDescent="0.3">
      <c r="BA325" s="80"/>
    </row>
    <row r="326" spans="2:53" x14ac:dyDescent="0.3">
      <c r="BA326" s="80"/>
    </row>
    <row r="327" spans="2:53" x14ac:dyDescent="0.3">
      <c r="BA327" s="80"/>
    </row>
    <row r="328" spans="2:53" x14ac:dyDescent="0.3">
      <c r="BA328" s="80"/>
    </row>
    <row r="329" spans="2:53" x14ac:dyDescent="0.3">
      <c r="BA329" s="80"/>
    </row>
    <row r="330" spans="2:53" x14ac:dyDescent="0.3">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row>
    <row r="331" spans="2:53" x14ac:dyDescent="0.3">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row>
    <row r="332" spans="2:53" x14ac:dyDescent="0.3">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row>
    <row r="333" spans="2:53" x14ac:dyDescent="0.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x14ac:dyDescent="0.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x14ac:dyDescent="0.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x14ac:dyDescent="0.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x14ac:dyDescent="0.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x14ac:dyDescent="0.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x14ac:dyDescent="0.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x14ac:dyDescent="0.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x14ac:dyDescent="0.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x14ac:dyDescent="0.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6" spans="1:53" x14ac:dyDescent="0.3">
      <c r="P346" s="136" t="s">
        <v>1616</v>
      </c>
      <c r="Q346" s="136" t="s">
        <v>1617</v>
      </c>
    </row>
    <row r="347" spans="1:53" s="83" customFormat="1" ht="17.25" thickBot="1" x14ac:dyDescent="0.35">
      <c r="B347" s="5">
        <v>2008</v>
      </c>
      <c r="C347" s="5">
        <v>2009</v>
      </c>
      <c r="D347" s="5">
        <v>2010</v>
      </c>
      <c r="E347" s="5">
        <v>2011</v>
      </c>
      <c r="F347" s="5">
        <v>2012</v>
      </c>
      <c r="G347" s="5">
        <v>2013</v>
      </c>
      <c r="H347" s="5">
        <v>2014</v>
      </c>
      <c r="I347" s="5">
        <v>2015</v>
      </c>
      <c r="J347" s="5">
        <v>2016</v>
      </c>
      <c r="K347" s="5">
        <v>2017</v>
      </c>
      <c r="L347" s="5">
        <v>2018</v>
      </c>
      <c r="M347" s="5">
        <v>2019</v>
      </c>
      <c r="N347" s="5">
        <v>2020</v>
      </c>
      <c r="O347" s="5">
        <v>2021</v>
      </c>
      <c r="P347" s="134">
        <v>1</v>
      </c>
      <c r="Q347" s="135">
        <v>2021</v>
      </c>
    </row>
    <row r="348" spans="1:53" x14ac:dyDescent="0.3">
      <c r="A348" s="84"/>
      <c r="B348" s="171" t="s">
        <v>11</v>
      </c>
      <c r="C348" s="171"/>
      <c r="D348" s="171"/>
      <c r="E348" s="171"/>
      <c r="F348" s="171"/>
      <c r="G348" s="171"/>
      <c r="H348" s="171"/>
      <c r="I348" s="171"/>
      <c r="J348" s="171"/>
      <c r="K348" s="171"/>
      <c r="L348" s="171"/>
      <c r="M348" s="171"/>
      <c r="N348" s="171"/>
      <c r="O348" s="171"/>
      <c r="P348" s="6"/>
      <c r="Q348" s="3"/>
    </row>
    <row r="349" spans="1:53" x14ac:dyDescent="0.3">
      <c r="B349" s="172" t="s">
        <v>784</v>
      </c>
      <c r="C349" s="172"/>
      <c r="D349" s="172"/>
      <c r="E349" s="172"/>
      <c r="F349" s="172"/>
      <c r="G349" s="172"/>
      <c r="H349" s="172"/>
      <c r="I349" s="172"/>
      <c r="J349" s="172"/>
      <c r="K349" s="172"/>
      <c r="L349" s="172"/>
      <c r="M349" s="172"/>
      <c r="N349" s="172"/>
      <c r="O349" s="172"/>
      <c r="P349" s="6"/>
      <c r="Q349" s="3"/>
    </row>
    <row r="350" spans="1:53" x14ac:dyDescent="0.3">
      <c r="B350" s="7" t="str">
        <f t="shared" ref="B350:O352" si="11">IFERROR(VLOOKUP($B$349,$4:$123,MATCH($Q350&amp;"/"&amp;B$347,$2:$2,0),FALSE),"")</f>
        <v/>
      </c>
      <c r="C350" s="7" t="str">
        <f t="shared" si="11"/>
        <v/>
      </c>
      <c r="D350" s="7" t="str">
        <f t="shared" si="11"/>
        <v/>
      </c>
      <c r="E350" s="7" t="str">
        <f t="shared" si="11"/>
        <v/>
      </c>
      <c r="F350" s="7" t="str">
        <f t="shared" si="11"/>
        <v/>
      </c>
      <c r="G350" s="7" t="str">
        <f t="shared" si="11"/>
        <v/>
      </c>
      <c r="H350" s="7" t="str">
        <f t="shared" si="11"/>
        <v/>
      </c>
      <c r="I350" s="7" t="str">
        <f t="shared" si="11"/>
        <v/>
      </c>
      <c r="J350" s="7" t="str">
        <f t="shared" si="11"/>
        <v/>
      </c>
      <c r="K350" s="7" t="str">
        <f t="shared" si="11"/>
        <v/>
      </c>
      <c r="L350" s="7" t="str">
        <f t="shared" si="11"/>
        <v/>
      </c>
      <c r="M350" s="7" t="str">
        <f t="shared" si="11"/>
        <v/>
      </c>
      <c r="N350" s="8" t="str">
        <f t="shared" si="11"/>
        <v/>
      </c>
      <c r="O350" s="8" t="str">
        <f t="shared" si="11"/>
        <v/>
      </c>
      <c r="P350" s="6"/>
      <c r="Q350" s="9" t="s">
        <v>12</v>
      </c>
    </row>
    <row r="351" spans="1:53" x14ac:dyDescent="0.3">
      <c r="B351" s="7" t="str">
        <f t="shared" si="11"/>
        <v/>
      </c>
      <c r="C351" s="7" t="str">
        <f t="shared" si="11"/>
        <v/>
      </c>
      <c r="D351" s="7" t="str">
        <f t="shared" si="11"/>
        <v/>
      </c>
      <c r="E351" s="7" t="str">
        <f t="shared" si="11"/>
        <v/>
      </c>
      <c r="F351" s="7" t="str">
        <f t="shared" si="11"/>
        <v/>
      </c>
      <c r="G351" s="7" t="str">
        <f t="shared" si="11"/>
        <v/>
      </c>
      <c r="H351" s="7" t="str">
        <f t="shared" si="11"/>
        <v/>
      </c>
      <c r="I351" s="7" t="str">
        <f t="shared" si="11"/>
        <v/>
      </c>
      <c r="J351" s="7" t="str">
        <f t="shared" si="11"/>
        <v/>
      </c>
      <c r="K351" s="7" t="str">
        <f t="shared" si="11"/>
        <v/>
      </c>
      <c r="L351" s="7" t="str">
        <f t="shared" si="11"/>
        <v/>
      </c>
      <c r="M351" s="7" t="str">
        <f t="shared" si="11"/>
        <v/>
      </c>
      <c r="N351" s="8" t="str">
        <f t="shared" si="11"/>
        <v/>
      </c>
      <c r="O351" s="8" t="str">
        <f t="shared" si="11"/>
        <v/>
      </c>
      <c r="P351" s="6"/>
      <c r="Q351" s="9" t="s">
        <v>13</v>
      </c>
    </row>
    <row r="352" spans="1:53" x14ac:dyDescent="0.3">
      <c r="B352" s="7" t="str">
        <f t="shared" si="11"/>
        <v/>
      </c>
      <c r="C352" s="7" t="str">
        <f t="shared" si="11"/>
        <v/>
      </c>
      <c r="D352" s="7" t="str">
        <f t="shared" si="11"/>
        <v/>
      </c>
      <c r="E352" s="7" t="str">
        <f t="shared" si="11"/>
        <v/>
      </c>
      <c r="F352" s="7" t="str">
        <f t="shared" si="11"/>
        <v/>
      </c>
      <c r="G352" s="7" t="str">
        <f t="shared" si="11"/>
        <v/>
      </c>
      <c r="H352" s="7" t="str">
        <f t="shared" si="11"/>
        <v/>
      </c>
      <c r="I352" s="7" t="str">
        <f t="shared" si="11"/>
        <v/>
      </c>
      <c r="J352" s="7" t="str">
        <f t="shared" si="11"/>
        <v/>
      </c>
      <c r="K352" s="7" t="str">
        <f t="shared" si="11"/>
        <v/>
      </c>
      <c r="L352" s="7" t="str">
        <f t="shared" si="11"/>
        <v/>
      </c>
      <c r="M352" s="7" t="str">
        <f t="shared" si="11"/>
        <v/>
      </c>
      <c r="N352" s="8" t="str">
        <f t="shared" si="11"/>
        <v/>
      </c>
      <c r="O352" s="8" t="str">
        <f t="shared" si="11"/>
        <v/>
      </c>
      <c r="P352" s="6"/>
      <c r="Q352" s="9" t="s">
        <v>14</v>
      </c>
    </row>
    <row r="353" spans="2:17" x14ac:dyDescent="0.3">
      <c r="B353" s="7" t="str">
        <f t="shared" ref="B353:M353" si="12">IFERROR(VLOOKUP($B$349,$4:$123,MATCH($Q353&amp;"/"&amp;B$347,$2:$2,0),FALSE),"")</f>
        <v/>
      </c>
      <c r="C353" s="7" t="str">
        <f t="shared" si="12"/>
        <v/>
      </c>
      <c r="D353" s="7" t="str">
        <f t="shared" si="12"/>
        <v/>
      </c>
      <c r="E353" s="7" t="str">
        <f t="shared" si="12"/>
        <v/>
      </c>
      <c r="F353" s="7" t="str">
        <f t="shared" si="12"/>
        <v/>
      </c>
      <c r="G353" s="7" t="str">
        <f t="shared" si="12"/>
        <v/>
      </c>
      <c r="H353" s="7" t="str">
        <f t="shared" si="12"/>
        <v/>
      </c>
      <c r="I353" s="7" t="str">
        <f t="shared" si="12"/>
        <v/>
      </c>
      <c r="J353" s="7" t="str">
        <f t="shared" si="12"/>
        <v/>
      </c>
      <c r="K353" s="7" t="str">
        <f t="shared" si="12"/>
        <v/>
      </c>
      <c r="L353" s="7" t="str">
        <f t="shared" si="12"/>
        <v/>
      </c>
      <c r="M353" s="7" t="str">
        <f t="shared" si="12"/>
        <v/>
      </c>
      <c r="N353" s="8" t="str">
        <f>IFERROR(VLOOKUP($B$349,$4:$123,MATCH($Q353&amp;"/"&amp;N$347,$2:$2,0),FALSE),IFERROR(VLOOKUP($B$349,$4:$123,MATCH($Q352&amp;"/"&amp;N$347,$2:$2,0),FALSE),IFERROR(VLOOKUP($B$349,$4:$123,MATCH($Q351&amp;"/"&amp;N$347,$2:$2,0),FALSE),IFERROR(VLOOKUP($B$349,$4:$123,MATCH($Q350&amp;"/"&amp;N$347,$2:$2,0),FALSE),""))))</f>
        <v/>
      </c>
      <c r="O353" s="8" t="str">
        <f>IFERROR(VLOOKUP($B$349,$4:$123,MATCH($Q353&amp;"/"&amp;O$347,$2:$2,0),FALSE),IFERROR(VLOOKUP($B$349,$4:$123,MATCH($Q352&amp;"/"&amp;O$347,$2:$2,0),FALSE),IFERROR(VLOOKUP($B$349,$4:$123,MATCH($Q351&amp;"/"&amp;O$347,$2:$2,0),FALSE),IFERROR(VLOOKUP($B$349,$4:$123,MATCH($Q350&amp;"/"&amp;O$347,$2:$2,0),FALSE),""))))</f>
        <v/>
      </c>
      <c r="P353" s="6"/>
      <c r="Q353" s="9" t="s">
        <v>15</v>
      </c>
    </row>
    <row r="354" spans="2:17" x14ac:dyDescent="0.3">
      <c r="B354" s="12" t="e">
        <f t="shared" ref="B354:O354" si="13">+B353/B$401</f>
        <v>#VALUE!</v>
      </c>
      <c r="C354" s="12" t="e">
        <f t="shared" si="13"/>
        <v>#VALUE!</v>
      </c>
      <c r="D354" s="12" t="e">
        <f t="shared" si="13"/>
        <v>#VALUE!</v>
      </c>
      <c r="E354" s="12" t="e">
        <f t="shared" si="13"/>
        <v>#VALUE!</v>
      </c>
      <c r="F354" s="12" t="e">
        <f t="shared" si="13"/>
        <v>#VALUE!</v>
      </c>
      <c r="G354" s="12" t="e">
        <f t="shared" si="13"/>
        <v>#VALUE!</v>
      </c>
      <c r="H354" s="12" t="e">
        <f t="shared" si="13"/>
        <v>#VALUE!</v>
      </c>
      <c r="I354" s="12" t="e">
        <f t="shared" si="13"/>
        <v>#VALUE!</v>
      </c>
      <c r="J354" s="12" t="e">
        <f t="shared" si="13"/>
        <v>#VALUE!</v>
      </c>
      <c r="K354" s="12" t="e">
        <f t="shared" si="13"/>
        <v>#VALUE!</v>
      </c>
      <c r="L354" s="12" t="e">
        <f t="shared" si="13"/>
        <v>#VALUE!</v>
      </c>
      <c r="M354" s="12" t="e">
        <f t="shared" si="13"/>
        <v>#VALUE!</v>
      </c>
      <c r="N354" s="12" t="e">
        <f t="shared" si="13"/>
        <v>#VALUE!</v>
      </c>
      <c r="O354" s="12" t="e">
        <f t="shared" si="13"/>
        <v>#VALUE!</v>
      </c>
      <c r="P354" s="6"/>
      <c r="Q354" s="11" t="s">
        <v>1747</v>
      </c>
    </row>
    <row r="355" spans="2:17" x14ac:dyDescent="0.3">
      <c r="B355" s="172" t="s">
        <v>1742</v>
      </c>
      <c r="C355" s="172"/>
      <c r="D355" s="172"/>
      <c r="E355" s="172"/>
      <c r="F355" s="172"/>
      <c r="G355" s="172"/>
      <c r="H355" s="172"/>
      <c r="I355" s="172"/>
      <c r="J355" s="172"/>
      <c r="K355" s="172"/>
      <c r="L355" s="172"/>
      <c r="M355" s="172"/>
      <c r="N355" s="172"/>
      <c r="O355" s="172"/>
      <c r="P355" s="6"/>
      <c r="Q355" s="3"/>
    </row>
    <row r="356" spans="2:17" x14ac:dyDescent="0.3">
      <c r="B356" s="8" t="str">
        <f t="shared" ref="B356:N358" si="14">IFERROR(VLOOKUP($B$355,$4:$123,MATCH($Q356&amp;"/"&amp;B$347,$2:$2,0),FALSE),"")</f>
        <v/>
      </c>
      <c r="C356" s="8" t="str">
        <f t="shared" si="14"/>
        <v/>
      </c>
      <c r="D356" s="8" t="str">
        <f t="shared" si="14"/>
        <v/>
      </c>
      <c r="E356" s="8" t="str">
        <f t="shared" si="14"/>
        <v/>
      </c>
      <c r="F356" s="8" t="str">
        <f t="shared" si="14"/>
        <v/>
      </c>
      <c r="G356" s="8" t="str">
        <f t="shared" si="14"/>
        <v/>
      </c>
      <c r="H356" s="8" t="str">
        <f t="shared" si="14"/>
        <v/>
      </c>
      <c r="I356" s="8" t="str">
        <f t="shared" si="14"/>
        <v/>
      </c>
      <c r="J356" s="8" t="str">
        <f t="shared" si="14"/>
        <v/>
      </c>
      <c r="K356" s="8" t="str">
        <f t="shared" si="14"/>
        <v/>
      </c>
      <c r="L356" s="8" t="str">
        <f t="shared" si="14"/>
        <v/>
      </c>
      <c r="M356" s="8" t="str">
        <f t="shared" si="14"/>
        <v/>
      </c>
      <c r="N356" s="8" t="str">
        <f t="shared" si="14"/>
        <v/>
      </c>
      <c r="O356" s="8" t="str">
        <f>IFERROR(VLOOKUP($B$355,$4:$123,MATCH($Q356&amp;"/"&amp;O$347,$2:$2,0),FALSE),"")</f>
        <v/>
      </c>
      <c r="P356" s="6"/>
      <c r="Q356" s="9" t="s">
        <v>12</v>
      </c>
    </row>
    <row r="357" spans="2:17" x14ac:dyDescent="0.3">
      <c r="B357" s="8" t="str">
        <f t="shared" si="14"/>
        <v/>
      </c>
      <c r="C357" s="8" t="str">
        <f t="shared" si="14"/>
        <v/>
      </c>
      <c r="D357" s="8" t="str">
        <f t="shared" si="14"/>
        <v/>
      </c>
      <c r="E357" s="8" t="str">
        <f t="shared" si="14"/>
        <v/>
      </c>
      <c r="F357" s="8" t="str">
        <f t="shared" si="14"/>
        <v/>
      </c>
      <c r="G357" s="8" t="str">
        <f t="shared" si="14"/>
        <v/>
      </c>
      <c r="H357" s="8" t="str">
        <f t="shared" si="14"/>
        <v/>
      </c>
      <c r="I357" s="8" t="str">
        <f t="shared" si="14"/>
        <v/>
      </c>
      <c r="J357" s="8" t="str">
        <f t="shared" si="14"/>
        <v/>
      </c>
      <c r="K357" s="8" t="str">
        <f t="shared" si="14"/>
        <v/>
      </c>
      <c r="L357" s="8" t="str">
        <f t="shared" si="14"/>
        <v/>
      </c>
      <c r="M357" s="8" t="str">
        <f t="shared" si="14"/>
        <v/>
      </c>
      <c r="N357" s="8" t="str">
        <f t="shared" si="14"/>
        <v/>
      </c>
      <c r="O357" s="8" t="str">
        <f>IFERROR(VLOOKUP($B$355,$4:$123,MATCH($Q357&amp;"/"&amp;O$347,$2:$2,0),FALSE),"")</f>
        <v/>
      </c>
      <c r="P357" s="6"/>
      <c r="Q357" s="9" t="s">
        <v>13</v>
      </c>
    </row>
    <row r="358" spans="2:17" x14ac:dyDescent="0.3">
      <c r="B358" s="8" t="str">
        <f t="shared" si="14"/>
        <v/>
      </c>
      <c r="C358" s="8" t="str">
        <f t="shared" si="14"/>
        <v/>
      </c>
      <c r="D358" s="8" t="str">
        <f t="shared" si="14"/>
        <v/>
      </c>
      <c r="E358" s="8" t="str">
        <f t="shared" si="14"/>
        <v/>
      </c>
      <c r="F358" s="8" t="str">
        <f t="shared" si="14"/>
        <v/>
      </c>
      <c r="G358" s="8" t="str">
        <f t="shared" si="14"/>
        <v/>
      </c>
      <c r="H358" s="8" t="str">
        <f t="shared" si="14"/>
        <v/>
      </c>
      <c r="I358" s="8" t="str">
        <f t="shared" si="14"/>
        <v/>
      </c>
      <c r="J358" s="8" t="str">
        <f t="shared" si="14"/>
        <v/>
      </c>
      <c r="K358" s="8" t="str">
        <f t="shared" si="14"/>
        <v/>
      </c>
      <c r="L358" s="8" t="str">
        <f t="shared" si="14"/>
        <v/>
      </c>
      <c r="M358" s="8" t="str">
        <f t="shared" si="14"/>
        <v/>
      </c>
      <c r="N358" s="8" t="str">
        <f t="shared" si="14"/>
        <v/>
      </c>
      <c r="O358" s="8" t="str">
        <f>IFERROR(VLOOKUP($B$355,$4:$123,MATCH($Q358&amp;"/"&amp;O$347,$2:$2,0),FALSE),"")</f>
        <v/>
      </c>
      <c r="P358" s="6"/>
      <c r="Q358" s="9" t="s">
        <v>14</v>
      </c>
    </row>
    <row r="359" spans="2:17" x14ac:dyDescent="0.3">
      <c r="B359" s="8" t="str">
        <f t="shared" ref="B359:N359" si="15">IFERROR(VLOOKUP($B$355,$4:$123,MATCH($Q359&amp;"/"&amp;B$347,$2:$2,0),FALSE),IFERROR(VLOOKUP($B$355,$4:$123,MATCH($Q358&amp;"/"&amp;B$347,$2:$2,0),FALSE),IFERROR(VLOOKUP($B$355,$4:$123,MATCH($Q357&amp;"/"&amp;B$347,$2:$2,0),FALSE),IFERROR(VLOOKUP($B$355,$4:$123,MATCH($Q356&amp;"/"&amp;B$347,$2:$2,0),FALSE),""))))</f>
        <v/>
      </c>
      <c r="C359" s="8" t="str">
        <f t="shared" si="15"/>
        <v/>
      </c>
      <c r="D359" s="8" t="str">
        <f t="shared" si="15"/>
        <v/>
      </c>
      <c r="E359" s="8" t="str">
        <f t="shared" si="15"/>
        <v/>
      </c>
      <c r="F359" s="8" t="str">
        <f t="shared" si="15"/>
        <v/>
      </c>
      <c r="G359" s="8" t="str">
        <f t="shared" si="15"/>
        <v/>
      </c>
      <c r="H359" s="8" t="str">
        <f t="shared" si="15"/>
        <v/>
      </c>
      <c r="I359" s="8" t="str">
        <f t="shared" si="15"/>
        <v/>
      </c>
      <c r="J359" s="8" t="str">
        <f t="shared" si="15"/>
        <v/>
      </c>
      <c r="K359" s="8" t="str">
        <f t="shared" si="15"/>
        <v/>
      </c>
      <c r="L359" s="8" t="str">
        <f t="shared" si="15"/>
        <v/>
      </c>
      <c r="M359" s="8" t="str">
        <f t="shared" si="15"/>
        <v/>
      </c>
      <c r="N359" s="8" t="str">
        <f t="shared" si="15"/>
        <v/>
      </c>
      <c r="O359" s="8" t="str">
        <f>IFERROR(VLOOKUP($B$355,$4:$123,MATCH($Q359&amp;"/"&amp;O$347,$2:$2,0),FALSE),IFERROR(VLOOKUP($B$355,$4:$123,MATCH($Q358&amp;"/"&amp;O$347,$2:$2,0),FALSE),IFERROR(VLOOKUP($B$355,$4:$123,MATCH($Q357&amp;"/"&amp;O$347,$2:$2,0),FALSE),IFERROR(VLOOKUP($B$355,$4:$123,MATCH($Q356&amp;"/"&amp;O$347,$2:$2,0),FALSE),""))))</f>
        <v/>
      </c>
      <c r="P359" s="6"/>
      <c r="Q359" s="9" t="s">
        <v>15</v>
      </c>
    </row>
    <row r="360" spans="2:17" x14ac:dyDescent="0.3">
      <c r="B360" s="12" t="e">
        <f t="shared" ref="B360:O360" si="16">+B359/B$401</f>
        <v>#VALUE!</v>
      </c>
      <c r="C360" s="12" t="e">
        <f t="shared" si="16"/>
        <v>#VALUE!</v>
      </c>
      <c r="D360" s="12" t="e">
        <f t="shared" si="16"/>
        <v>#VALUE!</v>
      </c>
      <c r="E360" s="12" t="e">
        <f t="shared" si="16"/>
        <v>#VALUE!</v>
      </c>
      <c r="F360" s="12" t="e">
        <f t="shared" si="16"/>
        <v>#VALUE!</v>
      </c>
      <c r="G360" s="12" t="e">
        <f t="shared" si="16"/>
        <v>#VALUE!</v>
      </c>
      <c r="H360" s="12" t="e">
        <f t="shared" si="16"/>
        <v>#VALUE!</v>
      </c>
      <c r="I360" s="12" t="e">
        <f t="shared" si="16"/>
        <v>#VALUE!</v>
      </c>
      <c r="J360" s="12" t="e">
        <f t="shared" si="16"/>
        <v>#VALUE!</v>
      </c>
      <c r="K360" s="12" t="e">
        <f t="shared" si="16"/>
        <v>#VALUE!</v>
      </c>
      <c r="L360" s="12" t="e">
        <f t="shared" si="16"/>
        <v>#VALUE!</v>
      </c>
      <c r="M360" s="12" t="e">
        <f t="shared" si="16"/>
        <v>#VALUE!</v>
      </c>
      <c r="N360" s="12" t="e">
        <f t="shared" si="16"/>
        <v>#VALUE!</v>
      </c>
      <c r="O360" s="12" t="e">
        <f t="shared" si="16"/>
        <v>#VALUE!</v>
      </c>
      <c r="P360" s="6"/>
      <c r="Q360" s="11" t="s">
        <v>1747</v>
      </c>
    </row>
    <row r="361" spans="2:17" x14ac:dyDescent="0.3">
      <c r="B361" s="204" t="s">
        <v>788</v>
      </c>
      <c r="C361" s="205"/>
      <c r="D361" s="205"/>
      <c r="E361" s="205"/>
      <c r="F361" s="205"/>
      <c r="G361" s="205"/>
      <c r="H361" s="205"/>
      <c r="I361" s="205"/>
      <c r="J361" s="205"/>
      <c r="K361" s="205"/>
      <c r="L361" s="205"/>
      <c r="M361" s="205"/>
      <c r="N361" s="205"/>
      <c r="O361" s="206"/>
      <c r="P361" s="6"/>
      <c r="Q361" s="3"/>
    </row>
    <row r="362" spans="2:17" x14ac:dyDescent="0.3">
      <c r="B362" s="8" t="str">
        <f t="shared" ref="B362:O364" si="17">IFERROR(VLOOKUP($B$361,$4:$123,MATCH($Q362&amp;"/"&amp;B$347,$2:$2,0),FALSE),"")</f>
        <v/>
      </c>
      <c r="C362" s="8" t="str">
        <f t="shared" si="17"/>
        <v/>
      </c>
      <c r="D362" s="8" t="str">
        <f t="shared" si="17"/>
        <v/>
      </c>
      <c r="E362" s="8" t="str">
        <f t="shared" si="17"/>
        <v/>
      </c>
      <c r="F362" s="8" t="str">
        <f t="shared" si="17"/>
        <v/>
      </c>
      <c r="G362" s="8" t="str">
        <f t="shared" si="17"/>
        <v/>
      </c>
      <c r="H362" s="8" t="str">
        <f t="shared" si="17"/>
        <v/>
      </c>
      <c r="I362" s="8" t="str">
        <f t="shared" si="17"/>
        <v/>
      </c>
      <c r="J362" s="8" t="str">
        <f t="shared" si="17"/>
        <v/>
      </c>
      <c r="K362" s="8" t="str">
        <f t="shared" si="17"/>
        <v/>
      </c>
      <c r="L362" s="8" t="str">
        <f t="shared" si="17"/>
        <v/>
      </c>
      <c r="M362" s="8" t="str">
        <f t="shared" si="17"/>
        <v/>
      </c>
      <c r="N362" s="8" t="str">
        <f t="shared" si="17"/>
        <v/>
      </c>
      <c r="O362" s="8" t="str">
        <f t="shared" si="17"/>
        <v/>
      </c>
      <c r="P362" s="6"/>
      <c r="Q362" s="9" t="s">
        <v>12</v>
      </c>
    </row>
    <row r="363" spans="2:17" x14ac:dyDescent="0.3">
      <c r="B363" s="8" t="str">
        <f t="shared" si="17"/>
        <v/>
      </c>
      <c r="C363" s="8" t="str">
        <f t="shared" si="17"/>
        <v/>
      </c>
      <c r="D363" s="8" t="str">
        <f t="shared" si="17"/>
        <v/>
      </c>
      <c r="E363" s="8" t="str">
        <f t="shared" si="17"/>
        <v/>
      </c>
      <c r="F363" s="8" t="str">
        <f t="shared" si="17"/>
        <v/>
      </c>
      <c r="G363" s="8" t="str">
        <f t="shared" si="17"/>
        <v/>
      </c>
      <c r="H363" s="8" t="str">
        <f t="shared" si="17"/>
        <v/>
      </c>
      <c r="I363" s="8" t="str">
        <f t="shared" si="17"/>
        <v/>
      </c>
      <c r="J363" s="8" t="str">
        <f t="shared" si="17"/>
        <v/>
      </c>
      <c r="K363" s="8" t="str">
        <f t="shared" si="17"/>
        <v/>
      </c>
      <c r="L363" s="8" t="str">
        <f t="shared" si="17"/>
        <v/>
      </c>
      <c r="M363" s="8" t="str">
        <f t="shared" si="17"/>
        <v/>
      </c>
      <c r="N363" s="8" t="str">
        <f t="shared" si="17"/>
        <v/>
      </c>
      <c r="O363" s="8" t="str">
        <f t="shared" si="17"/>
        <v/>
      </c>
      <c r="P363" s="6"/>
      <c r="Q363" s="9" t="s">
        <v>13</v>
      </c>
    </row>
    <row r="364" spans="2:17" x14ac:dyDescent="0.3">
      <c r="B364" s="8" t="str">
        <f t="shared" si="17"/>
        <v/>
      </c>
      <c r="C364" s="8" t="str">
        <f t="shared" si="17"/>
        <v/>
      </c>
      <c r="D364" s="8" t="str">
        <f t="shared" si="17"/>
        <v/>
      </c>
      <c r="E364" s="8" t="str">
        <f t="shared" si="17"/>
        <v/>
      </c>
      <c r="F364" s="8" t="str">
        <f t="shared" si="17"/>
        <v/>
      </c>
      <c r="G364" s="8" t="str">
        <f t="shared" si="17"/>
        <v/>
      </c>
      <c r="H364" s="8" t="str">
        <f t="shared" si="17"/>
        <v/>
      </c>
      <c r="I364" s="8" t="str">
        <f t="shared" si="17"/>
        <v/>
      </c>
      <c r="J364" s="8" t="str">
        <f t="shared" si="17"/>
        <v/>
      </c>
      <c r="K364" s="8" t="str">
        <f t="shared" si="17"/>
        <v/>
      </c>
      <c r="L364" s="8" t="str">
        <f t="shared" si="17"/>
        <v/>
      </c>
      <c r="M364" s="8" t="str">
        <f t="shared" si="17"/>
        <v/>
      </c>
      <c r="N364" s="8" t="str">
        <f t="shared" si="17"/>
        <v/>
      </c>
      <c r="O364" s="8" t="str">
        <f t="shared" si="17"/>
        <v/>
      </c>
      <c r="P364" s="6"/>
      <c r="Q364" s="9" t="s">
        <v>14</v>
      </c>
    </row>
    <row r="365" spans="2:17" x14ac:dyDescent="0.3">
      <c r="B365" s="8" t="str">
        <f t="shared" ref="B365:O365" si="18">IFERROR(VLOOKUP($B$361,$4:$123,MATCH($Q365&amp;"/"&amp;B$347,$2:$2,0),FALSE),IFERROR(VLOOKUP($B$361,$4:$123,MATCH($Q364&amp;"/"&amp;B$347,$2:$2,0),FALSE),IFERROR(VLOOKUP($B$361,$4:$123,MATCH($Q363&amp;"/"&amp;B$347,$2:$2,0),FALSE),IFERROR(VLOOKUP($B$361,$4:$123,MATCH($Q362&amp;"/"&amp;B$347,$2:$2,0),FALSE),""))))</f>
        <v/>
      </c>
      <c r="C365" s="8" t="str">
        <f t="shared" si="18"/>
        <v/>
      </c>
      <c r="D365" s="8" t="str">
        <f t="shared" si="18"/>
        <v/>
      </c>
      <c r="E365" s="8" t="str">
        <f t="shared" si="18"/>
        <v/>
      </c>
      <c r="F365" s="8" t="str">
        <f t="shared" si="18"/>
        <v/>
      </c>
      <c r="G365" s="8" t="str">
        <f t="shared" si="18"/>
        <v/>
      </c>
      <c r="H365" s="8" t="str">
        <f t="shared" si="18"/>
        <v/>
      </c>
      <c r="I365" s="8" t="str">
        <f t="shared" si="18"/>
        <v/>
      </c>
      <c r="J365" s="8" t="str">
        <f t="shared" si="18"/>
        <v/>
      </c>
      <c r="K365" s="8" t="str">
        <f t="shared" si="18"/>
        <v/>
      </c>
      <c r="L365" s="8" t="str">
        <f t="shared" si="18"/>
        <v/>
      </c>
      <c r="M365" s="8" t="str">
        <f t="shared" si="18"/>
        <v/>
      </c>
      <c r="N365" s="8" t="str">
        <f t="shared" si="18"/>
        <v/>
      </c>
      <c r="O365" s="8" t="str">
        <f t="shared" si="18"/>
        <v/>
      </c>
      <c r="P365" s="6"/>
      <c r="Q365" s="9" t="s">
        <v>15</v>
      </c>
    </row>
    <row r="366" spans="2:17" x14ac:dyDescent="0.3">
      <c r="B366" s="12" t="e">
        <f t="shared" ref="B366:O366" si="19">+B365/B$401</f>
        <v>#VALUE!</v>
      </c>
      <c r="C366" s="12" t="e">
        <f t="shared" si="19"/>
        <v>#VALUE!</v>
      </c>
      <c r="D366" s="12" t="e">
        <f t="shared" si="19"/>
        <v>#VALUE!</v>
      </c>
      <c r="E366" s="12" t="e">
        <f t="shared" si="19"/>
        <v>#VALUE!</v>
      </c>
      <c r="F366" s="12" t="e">
        <f t="shared" si="19"/>
        <v>#VALUE!</v>
      </c>
      <c r="G366" s="12" t="e">
        <f t="shared" si="19"/>
        <v>#VALUE!</v>
      </c>
      <c r="H366" s="12" t="e">
        <f t="shared" si="19"/>
        <v>#VALUE!</v>
      </c>
      <c r="I366" s="12" t="e">
        <f t="shared" si="19"/>
        <v>#VALUE!</v>
      </c>
      <c r="J366" s="12" t="e">
        <f t="shared" si="19"/>
        <v>#VALUE!</v>
      </c>
      <c r="K366" s="12" t="e">
        <f t="shared" si="19"/>
        <v>#VALUE!</v>
      </c>
      <c r="L366" s="12" t="e">
        <f t="shared" si="19"/>
        <v>#VALUE!</v>
      </c>
      <c r="M366" s="12" t="e">
        <f t="shared" si="19"/>
        <v>#VALUE!</v>
      </c>
      <c r="N366" s="12" t="e">
        <f t="shared" si="19"/>
        <v>#VALUE!</v>
      </c>
      <c r="O366" s="12" t="e">
        <f t="shared" si="19"/>
        <v>#VALUE!</v>
      </c>
      <c r="P366" s="6"/>
      <c r="Q366" s="11" t="s">
        <v>1747</v>
      </c>
    </row>
    <row r="367" spans="2:17" x14ac:dyDescent="0.3">
      <c r="B367" s="172" t="s">
        <v>1743</v>
      </c>
      <c r="C367" s="172"/>
      <c r="D367" s="172"/>
      <c r="E367" s="172"/>
      <c r="F367" s="172"/>
      <c r="G367" s="172"/>
      <c r="H367" s="172"/>
      <c r="I367" s="172"/>
      <c r="J367" s="172"/>
      <c r="K367" s="172"/>
      <c r="L367" s="172"/>
      <c r="M367" s="172"/>
      <c r="N367" s="172"/>
      <c r="O367" s="172"/>
      <c r="P367" s="6"/>
      <c r="Q367" s="3"/>
    </row>
    <row r="368" spans="2:17" x14ac:dyDescent="0.3">
      <c r="B368" s="8" t="str">
        <f t="shared" ref="B368:O370" si="20">IFERROR(VLOOKUP($B$367,$4:$123,MATCH($Q368&amp;"/"&amp;B$347,$2:$2,0),FALSE),"")</f>
        <v/>
      </c>
      <c r="C368" s="8" t="str">
        <f t="shared" si="20"/>
        <v/>
      </c>
      <c r="D368" s="8" t="str">
        <f t="shared" si="20"/>
        <v/>
      </c>
      <c r="E368" s="8" t="str">
        <f t="shared" si="20"/>
        <v/>
      </c>
      <c r="F368" s="8" t="str">
        <f t="shared" si="20"/>
        <v/>
      </c>
      <c r="G368" s="8" t="str">
        <f t="shared" si="20"/>
        <v/>
      </c>
      <c r="H368" s="8" t="str">
        <f t="shared" si="20"/>
        <v/>
      </c>
      <c r="I368" s="8" t="str">
        <f t="shared" si="20"/>
        <v/>
      </c>
      <c r="J368" s="8" t="str">
        <f t="shared" si="20"/>
        <v/>
      </c>
      <c r="K368" s="8" t="str">
        <f t="shared" si="20"/>
        <v/>
      </c>
      <c r="L368" s="8" t="str">
        <f t="shared" si="20"/>
        <v/>
      </c>
      <c r="M368" s="8" t="str">
        <f t="shared" si="20"/>
        <v/>
      </c>
      <c r="N368" s="8" t="str">
        <f t="shared" si="20"/>
        <v/>
      </c>
      <c r="O368" s="8" t="str">
        <f t="shared" si="20"/>
        <v/>
      </c>
      <c r="P368" s="6"/>
      <c r="Q368" s="9" t="s">
        <v>12</v>
      </c>
    </row>
    <row r="369" spans="2:17" x14ac:dyDescent="0.3">
      <c r="B369" s="8" t="str">
        <f t="shared" si="20"/>
        <v/>
      </c>
      <c r="C369" s="8" t="str">
        <f t="shared" si="20"/>
        <v/>
      </c>
      <c r="D369" s="8" t="str">
        <f t="shared" si="20"/>
        <v/>
      </c>
      <c r="E369" s="8" t="str">
        <f t="shared" si="20"/>
        <v/>
      </c>
      <c r="F369" s="8" t="str">
        <f t="shared" si="20"/>
        <v/>
      </c>
      <c r="G369" s="8" t="str">
        <f t="shared" si="20"/>
        <v/>
      </c>
      <c r="H369" s="8" t="str">
        <f t="shared" si="20"/>
        <v/>
      </c>
      <c r="I369" s="8" t="str">
        <f t="shared" si="20"/>
        <v/>
      </c>
      <c r="J369" s="8" t="str">
        <f t="shared" si="20"/>
        <v/>
      </c>
      <c r="K369" s="8" t="str">
        <f t="shared" si="20"/>
        <v/>
      </c>
      <c r="L369" s="8" t="str">
        <f t="shared" si="20"/>
        <v/>
      </c>
      <c r="M369" s="8" t="str">
        <f t="shared" si="20"/>
        <v/>
      </c>
      <c r="N369" s="8" t="str">
        <f t="shared" si="20"/>
        <v/>
      </c>
      <c r="O369" s="8" t="str">
        <f t="shared" si="20"/>
        <v/>
      </c>
      <c r="P369" s="6"/>
      <c r="Q369" s="9" t="s">
        <v>13</v>
      </c>
    </row>
    <row r="370" spans="2:17" x14ac:dyDescent="0.3">
      <c r="B370" s="8" t="str">
        <f t="shared" si="20"/>
        <v/>
      </c>
      <c r="C370" s="8" t="str">
        <f t="shared" si="20"/>
        <v/>
      </c>
      <c r="D370" s="8" t="str">
        <f t="shared" si="20"/>
        <v/>
      </c>
      <c r="E370" s="8" t="str">
        <f t="shared" si="20"/>
        <v/>
      </c>
      <c r="F370" s="8" t="str">
        <f t="shared" si="20"/>
        <v/>
      </c>
      <c r="G370" s="8" t="str">
        <f t="shared" si="20"/>
        <v/>
      </c>
      <c r="H370" s="8" t="str">
        <f t="shared" si="20"/>
        <v/>
      </c>
      <c r="I370" s="8" t="str">
        <f t="shared" si="20"/>
        <v/>
      </c>
      <c r="J370" s="8" t="str">
        <f t="shared" si="20"/>
        <v/>
      </c>
      <c r="K370" s="8" t="str">
        <f t="shared" si="20"/>
        <v/>
      </c>
      <c r="L370" s="8" t="str">
        <f t="shared" si="20"/>
        <v/>
      </c>
      <c r="M370" s="8" t="str">
        <f t="shared" si="20"/>
        <v/>
      </c>
      <c r="N370" s="8" t="str">
        <f t="shared" si="20"/>
        <v/>
      </c>
      <c r="O370" s="8" t="str">
        <f t="shared" si="20"/>
        <v/>
      </c>
      <c r="P370" s="6"/>
      <c r="Q370" s="9" t="s">
        <v>14</v>
      </c>
    </row>
    <row r="371" spans="2:17" x14ac:dyDescent="0.3">
      <c r="B371" s="8" t="str">
        <f t="shared" ref="B371:M371" si="21">IFERROR(VLOOKUP($B$367,$4:$123,MATCH($Q371&amp;"/"&amp;B$347,$2:$2,0),FALSE),"")</f>
        <v/>
      </c>
      <c r="C371" s="8" t="str">
        <f t="shared" si="21"/>
        <v/>
      </c>
      <c r="D371" s="8" t="str">
        <f t="shared" si="21"/>
        <v/>
      </c>
      <c r="E371" s="8" t="str">
        <f t="shared" si="21"/>
        <v/>
      </c>
      <c r="F371" s="8" t="str">
        <f t="shared" si="21"/>
        <v/>
      </c>
      <c r="G371" s="8" t="str">
        <f t="shared" si="21"/>
        <v/>
      </c>
      <c r="H371" s="8" t="str">
        <f t="shared" si="21"/>
        <v/>
      </c>
      <c r="I371" s="8" t="str">
        <f t="shared" si="21"/>
        <v/>
      </c>
      <c r="J371" s="8" t="str">
        <f t="shared" si="21"/>
        <v/>
      </c>
      <c r="K371" s="8" t="str">
        <f t="shared" si="21"/>
        <v/>
      </c>
      <c r="L371" s="8" t="str">
        <f t="shared" si="21"/>
        <v/>
      </c>
      <c r="M371" s="8" t="str">
        <f t="shared" si="21"/>
        <v/>
      </c>
      <c r="N371" s="8" t="str">
        <f>IFERROR(VLOOKUP($B$367,$4:$123,MATCH($Q371&amp;"/"&amp;N$347,$2:$2,0),FALSE),IFERROR(VLOOKUP($B$367,$4:$123,MATCH($Q370&amp;"/"&amp;N$347,$2:$2,0),FALSE),IFERROR(VLOOKUP($B$367,$4:$123,MATCH($Q369&amp;"/"&amp;N$347,$2:$2,0),FALSE),IFERROR(VLOOKUP($B$367,$4:$123,MATCH($Q368&amp;"/"&amp;N$347,$2:$2,0),FALSE),""))))</f>
        <v/>
      </c>
      <c r="O371" s="8" t="str">
        <f>IFERROR(VLOOKUP($B$367,$4:$123,MATCH($Q371&amp;"/"&amp;O$347,$2:$2,0),FALSE),IFERROR(VLOOKUP($B$367,$4:$123,MATCH($Q370&amp;"/"&amp;O$347,$2:$2,0),FALSE),IFERROR(VLOOKUP($B$367,$4:$123,MATCH($Q369&amp;"/"&amp;O$347,$2:$2,0),FALSE),IFERROR(VLOOKUP($B$367,$4:$123,MATCH($Q368&amp;"/"&amp;O$347,$2:$2,0),FALSE),""))))</f>
        <v/>
      </c>
      <c r="P371" s="6"/>
      <c r="Q371" s="9" t="s">
        <v>15</v>
      </c>
    </row>
    <row r="372" spans="2:17" x14ac:dyDescent="0.3">
      <c r="B372" s="12" t="e">
        <f t="shared" ref="B372:O372" si="22">+B371/B$401</f>
        <v>#VALUE!</v>
      </c>
      <c r="C372" s="12" t="e">
        <f t="shared" si="22"/>
        <v>#VALUE!</v>
      </c>
      <c r="D372" s="12" t="e">
        <f t="shared" si="22"/>
        <v>#VALUE!</v>
      </c>
      <c r="E372" s="12" t="e">
        <f t="shared" si="22"/>
        <v>#VALUE!</v>
      </c>
      <c r="F372" s="12" t="e">
        <f t="shared" si="22"/>
        <v>#VALUE!</v>
      </c>
      <c r="G372" s="12" t="e">
        <f t="shared" si="22"/>
        <v>#VALUE!</v>
      </c>
      <c r="H372" s="12" t="e">
        <f t="shared" si="22"/>
        <v>#VALUE!</v>
      </c>
      <c r="I372" s="12" t="e">
        <f t="shared" si="22"/>
        <v>#VALUE!</v>
      </c>
      <c r="J372" s="12" t="e">
        <f t="shared" si="22"/>
        <v>#VALUE!</v>
      </c>
      <c r="K372" s="12" t="e">
        <f t="shared" si="22"/>
        <v>#VALUE!</v>
      </c>
      <c r="L372" s="12" t="e">
        <f t="shared" si="22"/>
        <v>#VALUE!</v>
      </c>
      <c r="M372" s="12" t="e">
        <f t="shared" si="22"/>
        <v>#VALUE!</v>
      </c>
      <c r="N372" s="12" t="e">
        <f t="shared" si="22"/>
        <v>#VALUE!</v>
      </c>
      <c r="O372" s="12" t="e">
        <f t="shared" si="22"/>
        <v>#VALUE!</v>
      </c>
      <c r="P372" s="6"/>
      <c r="Q372" s="11" t="s">
        <v>1747</v>
      </c>
    </row>
    <row r="373" spans="2:17" x14ac:dyDescent="0.3">
      <c r="B373" s="170" t="s">
        <v>1746</v>
      </c>
      <c r="C373" s="170"/>
      <c r="D373" s="170"/>
      <c r="E373" s="170"/>
      <c r="F373" s="170"/>
      <c r="G373" s="170"/>
      <c r="H373" s="170"/>
      <c r="I373" s="170"/>
      <c r="J373" s="170"/>
      <c r="K373" s="170"/>
      <c r="L373" s="170"/>
      <c r="M373" s="170"/>
      <c r="N373" s="170"/>
      <c r="O373" s="170"/>
      <c r="P373" s="6"/>
      <c r="Q373" s="3"/>
    </row>
    <row r="374" spans="2:17" x14ac:dyDescent="0.3">
      <c r="B374" s="8" t="str">
        <f t="shared" ref="B374:O376" si="23">IFERROR(VLOOKUP($B$373,$4:$123,MATCH($Q374&amp;"/"&amp;B$347,$2:$2,0),FALSE),"")</f>
        <v/>
      </c>
      <c r="C374" s="8" t="str">
        <f t="shared" si="23"/>
        <v/>
      </c>
      <c r="D374" s="8" t="str">
        <f t="shared" si="23"/>
        <v/>
      </c>
      <c r="E374" s="8" t="str">
        <f t="shared" si="23"/>
        <v/>
      </c>
      <c r="F374" s="8" t="str">
        <f t="shared" si="23"/>
        <v/>
      </c>
      <c r="G374" s="8" t="str">
        <f t="shared" si="23"/>
        <v/>
      </c>
      <c r="H374" s="8" t="str">
        <f t="shared" si="23"/>
        <v/>
      </c>
      <c r="I374" s="8" t="str">
        <f t="shared" si="23"/>
        <v/>
      </c>
      <c r="J374" s="8" t="str">
        <f t="shared" si="23"/>
        <v/>
      </c>
      <c r="K374" s="8" t="str">
        <f t="shared" si="23"/>
        <v/>
      </c>
      <c r="L374" s="8" t="str">
        <f t="shared" si="23"/>
        <v/>
      </c>
      <c r="M374" s="8" t="str">
        <f t="shared" si="23"/>
        <v/>
      </c>
      <c r="N374" s="8" t="str">
        <f t="shared" si="23"/>
        <v/>
      </c>
      <c r="O374" s="8" t="str">
        <f t="shared" si="23"/>
        <v/>
      </c>
      <c r="P374" s="6"/>
      <c r="Q374" s="9" t="s">
        <v>12</v>
      </c>
    </row>
    <row r="375" spans="2:17" x14ac:dyDescent="0.3">
      <c r="B375" s="8" t="str">
        <f t="shared" si="23"/>
        <v/>
      </c>
      <c r="C375" s="8" t="str">
        <f t="shared" si="23"/>
        <v/>
      </c>
      <c r="D375" s="8" t="str">
        <f t="shared" si="23"/>
        <v/>
      </c>
      <c r="E375" s="8" t="str">
        <f t="shared" si="23"/>
        <v/>
      </c>
      <c r="F375" s="8" t="str">
        <f t="shared" si="23"/>
        <v/>
      </c>
      <c r="G375" s="8" t="str">
        <f t="shared" si="23"/>
        <v/>
      </c>
      <c r="H375" s="8" t="str">
        <f t="shared" si="23"/>
        <v/>
      </c>
      <c r="I375" s="8" t="str">
        <f t="shared" si="23"/>
        <v/>
      </c>
      <c r="J375" s="8" t="str">
        <f t="shared" si="23"/>
        <v/>
      </c>
      <c r="K375" s="8" t="str">
        <f t="shared" si="23"/>
        <v/>
      </c>
      <c r="L375" s="8" t="str">
        <f t="shared" si="23"/>
        <v/>
      </c>
      <c r="M375" s="8" t="str">
        <f t="shared" si="23"/>
        <v/>
      </c>
      <c r="N375" s="8" t="str">
        <f t="shared" si="23"/>
        <v/>
      </c>
      <c r="O375" s="8" t="str">
        <f t="shared" si="23"/>
        <v/>
      </c>
      <c r="P375" s="6"/>
      <c r="Q375" s="9" t="s">
        <v>13</v>
      </c>
    </row>
    <row r="376" spans="2:17" x14ac:dyDescent="0.3">
      <c r="B376" s="8" t="str">
        <f t="shared" si="23"/>
        <v/>
      </c>
      <c r="C376" s="8" t="str">
        <f t="shared" si="23"/>
        <v/>
      </c>
      <c r="D376" s="8" t="str">
        <f t="shared" si="23"/>
        <v/>
      </c>
      <c r="E376" s="8" t="str">
        <f t="shared" si="23"/>
        <v/>
      </c>
      <c r="F376" s="8" t="str">
        <f t="shared" si="23"/>
        <v/>
      </c>
      <c r="G376" s="8" t="str">
        <f t="shared" si="23"/>
        <v/>
      </c>
      <c r="H376" s="8" t="str">
        <f t="shared" si="23"/>
        <v/>
      </c>
      <c r="I376" s="8" t="str">
        <f t="shared" si="23"/>
        <v/>
      </c>
      <c r="J376" s="8" t="str">
        <f t="shared" si="23"/>
        <v/>
      </c>
      <c r="K376" s="8" t="str">
        <f t="shared" si="23"/>
        <v/>
      </c>
      <c r="L376" s="8" t="str">
        <f t="shared" si="23"/>
        <v/>
      </c>
      <c r="M376" s="8" t="str">
        <f t="shared" si="23"/>
        <v/>
      </c>
      <c r="N376" s="8" t="str">
        <f t="shared" si="23"/>
        <v/>
      </c>
      <c r="O376" s="8" t="str">
        <f t="shared" si="23"/>
        <v/>
      </c>
      <c r="P376" s="6"/>
      <c r="Q376" s="9" t="s">
        <v>14</v>
      </c>
    </row>
    <row r="377" spans="2:17" x14ac:dyDescent="0.3">
      <c r="B377" s="8" t="str">
        <f t="shared" ref="B377:M377" si="24">IFERROR(VLOOKUP($B$373,$4:$123,MATCH($Q377&amp;"/"&amp;B$347,$2:$2,0),FALSE),"")</f>
        <v/>
      </c>
      <c r="C377" s="8" t="str">
        <f t="shared" si="24"/>
        <v/>
      </c>
      <c r="D377" s="8" t="str">
        <f t="shared" si="24"/>
        <v/>
      </c>
      <c r="E377" s="8" t="str">
        <f t="shared" si="24"/>
        <v/>
      </c>
      <c r="F377" s="8" t="str">
        <f t="shared" si="24"/>
        <v/>
      </c>
      <c r="G377" s="8" t="str">
        <f t="shared" si="24"/>
        <v/>
      </c>
      <c r="H377" s="8" t="str">
        <f t="shared" si="24"/>
        <v/>
      </c>
      <c r="I377" s="8" t="str">
        <f t="shared" si="24"/>
        <v/>
      </c>
      <c r="J377" s="8" t="str">
        <f t="shared" si="24"/>
        <v/>
      </c>
      <c r="K377" s="8" t="str">
        <f t="shared" si="24"/>
        <v/>
      </c>
      <c r="L377" s="8" t="str">
        <f t="shared" si="24"/>
        <v/>
      </c>
      <c r="M377" s="8" t="str">
        <f t="shared" si="24"/>
        <v/>
      </c>
      <c r="N377" s="8" t="str">
        <f>IFERROR(VLOOKUP($B$373,$4:$123,MATCH($Q377&amp;"/"&amp;N$347,$2:$2,0),FALSE),IFERROR(VLOOKUP($B$373,$4:$123,MATCH($Q376&amp;"/"&amp;N$347,$2:$2,0),FALSE),IFERROR(VLOOKUP($B$373,$4:$123,MATCH($Q375&amp;"/"&amp;N$347,$2:$2,0),FALSE),IFERROR(VLOOKUP($B$373,$4:$123,MATCH($Q374&amp;"/"&amp;N$347,$2:$2,0),FALSE),""))))</f>
        <v/>
      </c>
      <c r="O377" s="8" t="str">
        <f>IFERROR(VLOOKUP($B$373,$4:$123,MATCH($Q377&amp;"/"&amp;O$347,$2:$2,0),FALSE),IFERROR(VLOOKUP($B$373,$4:$123,MATCH($Q376&amp;"/"&amp;O$347,$2:$2,0),FALSE),IFERROR(VLOOKUP($B$373,$4:$123,MATCH($Q375&amp;"/"&amp;O$347,$2:$2,0),FALSE),IFERROR(VLOOKUP($B$373,$4:$123,MATCH($Q374&amp;"/"&amp;O$347,$2:$2,0),FALSE),""))))</f>
        <v/>
      </c>
      <c r="P377" s="6"/>
      <c r="Q377" s="9" t="s">
        <v>15</v>
      </c>
    </row>
    <row r="378" spans="2:17" x14ac:dyDescent="0.3">
      <c r="B378" s="12" t="e">
        <f t="shared" ref="B378:O378" si="25">+B377/B$401</f>
        <v>#VALUE!</v>
      </c>
      <c r="C378" s="12" t="e">
        <f t="shared" si="25"/>
        <v>#VALUE!</v>
      </c>
      <c r="D378" s="12" t="e">
        <f t="shared" si="25"/>
        <v>#VALUE!</v>
      </c>
      <c r="E378" s="12" t="e">
        <f t="shared" si="25"/>
        <v>#VALUE!</v>
      </c>
      <c r="F378" s="12" t="e">
        <f t="shared" si="25"/>
        <v>#VALUE!</v>
      </c>
      <c r="G378" s="12" t="e">
        <f t="shared" si="25"/>
        <v>#VALUE!</v>
      </c>
      <c r="H378" s="12" t="e">
        <f t="shared" si="25"/>
        <v>#VALUE!</v>
      </c>
      <c r="I378" s="12" t="e">
        <f t="shared" si="25"/>
        <v>#VALUE!</v>
      </c>
      <c r="J378" s="12" t="e">
        <f t="shared" si="25"/>
        <v>#VALUE!</v>
      </c>
      <c r="K378" s="12" t="e">
        <f t="shared" si="25"/>
        <v>#VALUE!</v>
      </c>
      <c r="L378" s="12" t="e">
        <f t="shared" si="25"/>
        <v>#VALUE!</v>
      </c>
      <c r="M378" s="12" t="e">
        <f t="shared" si="25"/>
        <v>#VALUE!</v>
      </c>
      <c r="N378" s="12" t="e">
        <f t="shared" si="25"/>
        <v>#VALUE!</v>
      </c>
      <c r="O378" s="12" t="e">
        <f t="shared" si="25"/>
        <v>#VALUE!</v>
      </c>
      <c r="P378" s="6"/>
      <c r="Q378" s="11" t="s">
        <v>1747</v>
      </c>
    </row>
    <row r="379" spans="2:17" x14ac:dyDescent="0.3">
      <c r="B379" s="172" t="s">
        <v>789</v>
      </c>
      <c r="C379" s="172"/>
      <c r="D379" s="172"/>
      <c r="E379" s="172"/>
      <c r="F379" s="172"/>
      <c r="G379" s="172"/>
      <c r="H379" s="172"/>
      <c r="I379" s="172"/>
      <c r="J379" s="172"/>
      <c r="K379" s="172"/>
      <c r="L379" s="172"/>
      <c r="M379" s="172"/>
      <c r="N379" s="172"/>
      <c r="O379" s="172"/>
      <c r="P379" s="6"/>
      <c r="Q379" s="3"/>
    </row>
    <row r="380" spans="2:17" x14ac:dyDescent="0.3">
      <c r="B380" s="8" t="str">
        <f t="shared" ref="B380:O382" si="26">IFERROR(VLOOKUP($B$379,$4:$123,MATCH($Q380&amp;"/"&amp;B$347,$2:$2,0),FALSE),"")</f>
        <v/>
      </c>
      <c r="C380" s="8" t="str">
        <f t="shared" si="26"/>
        <v/>
      </c>
      <c r="D380" s="8" t="str">
        <f t="shared" si="26"/>
        <v/>
      </c>
      <c r="E380" s="8" t="str">
        <f t="shared" si="26"/>
        <v/>
      </c>
      <c r="F380" s="8" t="str">
        <f t="shared" si="26"/>
        <v/>
      </c>
      <c r="G380" s="8" t="str">
        <f t="shared" si="26"/>
        <v/>
      </c>
      <c r="H380" s="8" t="str">
        <f t="shared" si="26"/>
        <v/>
      </c>
      <c r="I380" s="8" t="str">
        <f t="shared" si="26"/>
        <v/>
      </c>
      <c r="J380" s="8" t="str">
        <f t="shared" si="26"/>
        <v/>
      </c>
      <c r="K380" s="8" t="str">
        <f t="shared" si="26"/>
        <v/>
      </c>
      <c r="L380" s="8" t="str">
        <f t="shared" si="26"/>
        <v/>
      </c>
      <c r="M380" s="8" t="str">
        <f t="shared" si="26"/>
        <v/>
      </c>
      <c r="N380" s="8" t="str">
        <f t="shared" si="26"/>
        <v/>
      </c>
      <c r="O380" s="8" t="str">
        <f t="shared" si="26"/>
        <v/>
      </c>
      <c r="P380" s="6"/>
      <c r="Q380" s="9" t="s">
        <v>12</v>
      </c>
    </row>
    <row r="381" spans="2:17" x14ac:dyDescent="0.3">
      <c r="B381" s="8" t="str">
        <f t="shared" si="26"/>
        <v/>
      </c>
      <c r="C381" s="8" t="str">
        <f t="shared" si="26"/>
        <v/>
      </c>
      <c r="D381" s="8" t="str">
        <f t="shared" si="26"/>
        <v/>
      </c>
      <c r="E381" s="8" t="str">
        <f t="shared" si="26"/>
        <v/>
      </c>
      <c r="F381" s="8" t="str">
        <f t="shared" si="26"/>
        <v/>
      </c>
      <c r="G381" s="8" t="str">
        <f t="shared" si="26"/>
        <v/>
      </c>
      <c r="H381" s="8" t="str">
        <f t="shared" si="26"/>
        <v/>
      </c>
      <c r="I381" s="8" t="str">
        <f t="shared" si="26"/>
        <v/>
      </c>
      <c r="J381" s="8" t="str">
        <f t="shared" si="26"/>
        <v/>
      </c>
      <c r="K381" s="8" t="str">
        <f t="shared" si="26"/>
        <v/>
      </c>
      <c r="L381" s="8" t="str">
        <f t="shared" si="26"/>
        <v/>
      </c>
      <c r="M381" s="8" t="str">
        <f t="shared" si="26"/>
        <v/>
      </c>
      <c r="N381" s="8" t="str">
        <f t="shared" si="26"/>
        <v/>
      </c>
      <c r="O381" s="8" t="str">
        <f t="shared" si="26"/>
        <v/>
      </c>
      <c r="P381" s="6"/>
      <c r="Q381" s="9" t="s">
        <v>13</v>
      </c>
    </row>
    <row r="382" spans="2:17" x14ac:dyDescent="0.3">
      <c r="B382" s="8" t="str">
        <f t="shared" si="26"/>
        <v/>
      </c>
      <c r="C382" s="8" t="str">
        <f t="shared" si="26"/>
        <v/>
      </c>
      <c r="D382" s="8" t="str">
        <f t="shared" si="26"/>
        <v/>
      </c>
      <c r="E382" s="8" t="str">
        <f t="shared" si="26"/>
        <v/>
      </c>
      <c r="F382" s="8" t="str">
        <f t="shared" si="26"/>
        <v/>
      </c>
      <c r="G382" s="8" t="str">
        <f t="shared" si="26"/>
        <v/>
      </c>
      <c r="H382" s="8" t="str">
        <f t="shared" si="26"/>
        <v/>
      </c>
      <c r="I382" s="8" t="str">
        <f t="shared" si="26"/>
        <v/>
      </c>
      <c r="J382" s="8" t="str">
        <f t="shared" si="26"/>
        <v/>
      </c>
      <c r="K382" s="8" t="str">
        <f t="shared" si="26"/>
        <v/>
      </c>
      <c r="L382" s="8" t="str">
        <f t="shared" si="26"/>
        <v/>
      </c>
      <c r="M382" s="8" t="str">
        <f t="shared" si="26"/>
        <v/>
      </c>
      <c r="N382" s="8" t="str">
        <f t="shared" si="26"/>
        <v/>
      </c>
      <c r="O382" s="8" t="str">
        <f t="shared" si="26"/>
        <v/>
      </c>
      <c r="P382" s="6"/>
      <c r="Q382" s="9" t="s">
        <v>14</v>
      </c>
    </row>
    <row r="383" spans="2:17" x14ac:dyDescent="0.3">
      <c r="B383" s="8" t="str">
        <f t="shared" ref="B383:M383" si="27">IFERROR(VLOOKUP($B$379,$4:$123,MATCH($Q383&amp;"/"&amp;B$347,$2:$2,0),FALSE),"")</f>
        <v/>
      </c>
      <c r="C383" s="8" t="str">
        <f t="shared" si="27"/>
        <v/>
      </c>
      <c r="D383" s="8" t="str">
        <f t="shared" si="27"/>
        <v/>
      </c>
      <c r="E383" s="8" t="str">
        <f t="shared" si="27"/>
        <v/>
      </c>
      <c r="F383" s="8" t="str">
        <f t="shared" si="27"/>
        <v/>
      </c>
      <c r="G383" s="8" t="str">
        <f t="shared" si="27"/>
        <v/>
      </c>
      <c r="H383" s="8" t="str">
        <f t="shared" si="27"/>
        <v/>
      </c>
      <c r="I383" s="8" t="str">
        <f t="shared" si="27"/>
        <v/>
      </c>
      <c r="J383" s="8" t="str">
        <f t="shared" si="27"/>
        <v/>
      </c>
      <c r="K383" s="8" t="str">
        <f t="shared" si="27"/>
        <v/>
      </c>
      <c r="L383" s="8" t="str">
        <f t="shared" si="27"/>
        <v/>
      </c>
      <c r="M383" s="8" t="str">
        <f t="shared" si="27"/>
        <v/>
      </c>
      <c r="N383" s="8" t="str">
        <f>IFERROR(VLOOKUP($B$379,$4:$123,MATCH($Q383&amp;"/"&amp;N$347,$2:$2,0),FALSE),IFERROR(VLOOKUP($B$379,$4:$123,MATCH($Q382&amp;"/"&amp;N$347,$2:$2,0),FALSE),IFERROR(VLOOKUP($B$379,$4:$123,MATCH($Q381&amp;"/"&amp;N$347,$2:$2,0),FALSE),IFERROR(VLOOKUP($B$379,$4:$123,MATCH($Q380&amp;"/"&amp;N$347,$2:$2,0),FALSE),""))))</f>
        <v/>
      </c>
      <c r="O383" s="8" t="str">
        <f>IFERROR(VLOOKUP($B$379,$4:$123,MATCH($Q383&amp;"/"&amp;O$347,$2:$2,0),FALSE),IFERROR(VLOOKUP($B$379,$4:$123,MATCH($Q382&amp;"/"&amp;O$347,$2:$2,0),FALSE),IFERROR(VLOOKUP($B$379,$4:$123,MATCH($Q381&amp;"/"&amp;O$347,$2:$2,0),FALSE),IFERROR(VLOOKUP($B$379,$4:$123,MATCH($Q380&amp;"/"&amp;O$347,$2:$2,0),FALSE),""))))</f>
        <v/>
      </c>
      <c r="P383" s="6"/>
      <c r="Q383" s="9" t="s">
        <v>15</v>
      </c>
    </row>
    <row r="384" spans="2:17" x14ac:dyDescent="0.3">
      <c r="B384" s="12" t="e">
        <f t="shared" ref="B384:O384" si="28">+B383/B$401</f>
        <v>#VALUE!</v>
      </c>
      <c r="C384" s="12" t="e">
        <f t="shared" si="28"/>
        <v>#VALUE!</v>
      </c>
      <c r="D384" s="12" t="e">
        <f t="shared" si="28"/>
        <v>#VALUE!</v>
      </c>
      <c r="E384" s="12" t="e">
        <f t="shared" si="28"/>
        <v>#VALUE!</v>
      </c>
      <c r="F384" s="12" t="e">
        <f t="shared" si="28"/>
        <v>#VALUE!</v>
      </c>
      <c r="G384" s="12" t="e">
        <f t="shared" si="28"/>
        <v>#VALUE!</v>
      </c>
      <c r="H384" s="12" t="e">
        <f t="shared" si="28"/>
        <v>#VALUE!</v>
      </c>
      <c r="I384" s="12" t="e">
        <f t="shared" si="28"/>
        <v>#VALUE!</v>
      </c>
      <c r="J384" s="12" t="e">
        <f t="shared" si="28"/>
        <v>#VALUE!</v>
      </c>
      <c r="K384" s="12" t="e">
        <f t="shared" si="28"/>
        <v>#VALUE!</v>
      </c>
      <c r="L384" s="12" t="e">
        <f t="shared" si="28"/>
        <v>#VALUE!</v>
      </c>
      <c r="M384" s="12" t="e">
        <f t="shared" si="28"/>
        <v>#VALUE!</v>
      </c>
      <c r="N384" s="12" t="e">
        <f t="shared" si="28"/>
        <v>#VALUE!</v>
      </c>
      <c r="O384" s="12" t="e">
        <f t="shared" si="28"/>
        <v>#VALUE!</v>
      </c>
      <c r="P384" s="6"/>
      <c r="Q384" s="11" t="s">
        <v>1747</v>
      </c>
    </row>
    <row r="385" spans="1:17" x14ac:dyDescent="0.3">
      <c r="B385" s="172" t="s">
        <v>790</v>
      </c>
      <c r="C385" s="172"/>
      <c r="D385" s="172"/>
      <c r="E385" s="172"/>
      <c r="F385" s="172"/>
      <c r="G385" s="172"/>
      <c r="H385" s="172"/>
      <c r="I385" s="172"/>
      <c r="J385" s="172"/>
      <c r="K385" s="172"/>
      <c r="L385" s="172"/>
      <c r="M385" s="172"/>
      <c r="N385" s="172"/>
      <c r="O385" s="172"/>
      <c r="P385" s="6"/>
      <c r="Q385" s="3"/>
    </row>
    <row r="386" spans="1:17" x14ac:dyDescent="0.3">
      <c r="B386" s="8" t="str">
        <f t="shared" ref="B386:O388" si="29">IFERROR(VLOOKUP($B$385,$4:$123,MATCH($Q386&amp;"/"&amp;B$347,$2:$2,0),FALSE),"")</f>
        <v/>
      </c>
      <c r="C386" s="8" t="str">
        <f t="shared" si="29"/>
        <v/>
      </c>
      <c r="D386" s="8" t="str">
        <f t="shared" si="29"/>
        <v/>
      </c>
      <c r="E386" s="8" t="str">
        <f t="shared" si="29"/>
        <v/>
      </c>
      <c r="F386" s="8" t="str">
        <f t="shared" si="29"/>
        <v/>
      </c>
      <c r="G386" s="8" t="str">
        <f t="shared" si="29"/>
        <v/>
      </c>
      <c r="H386" s="8" t="str">
        <f t="shared" si="29"/>
        <v/>
      </c>
      <c r="I386" s="8" t="str">
        <f t="shared" si="29"/>
        <v/>
      </c>
      <c r="J386" s="8" t="str">
        <f t="shared" si="29"/>
        <v/>
      </c>
      <c r="K386" s="8" t="str">
        <f t="shared" si="29"/>
        <v/>
      </c>
      <c r="L386" s="8" t="str">
        <f t="shared" si="29"/>
        <v/>
      </c>
      <c r="M386" s="8" t="str">
        <f t="shared" si="29"/>
        <v/>
      </c>
      <c r="N386" s="8" t="str">
        <f t="shared" si="29"/>
        <v/>
      </c>
      <c r="O386" s="8" t="str">
        <f t="shared" si="29"/>
        <v/>
      </c>
      <c r="P386" s="6"/>
      <c r="Q386" s="9" t="s">
        <v>12</v>
      </c>
    </row>
    <row r="387" spans="1:17" x14ac:dyDescent="0.3">
      <c r="B387" s="8" t="str">
        <f t="shared" si="29"/>
        <v/>
      </c>
      <c r="C387" s="8" t="str">
        <f t="shared" si="29"/>
        <v/>
      </c>
      <c r="D387" s="8" t="str">
        <f t="shared" si="29"/>
        <v/>
      </c>
      <c r="E387" s="8" t="str">
        <f t="shared" si="29"/>
        <v/>
      </c>
      <c r="F387" s="8" t="str">
        <f t="shared" si="29"/>
        <v/>
      </c>
      <c r="G387" s="8" t="str">
        <f t="shared" si="29"/>
        <v/>
      </c>
      <c r="H387" s="8" t="str">
        <f t="shared" si="29"/>
        <v/>
      </c>
      <c r="I387" s="8" t="str">
        <f t="shared" si="29"/>
        <v/>
      </c>
      <c r="J387" s="8" t="str">
        <f t="shared" si="29"/>
        <v/>
      </c>
      <c r="K387" s="8" t="str">
        <f t="shared" si="29"/>
        <v/>
      </c>
      <c r="L387" s="8" t="str">
        <f t="shared" si="29"/>
        <v/>
      </c>
      <c r="M387" s="8" t="str">
        <f t="shared" si="29"/>
        <v/>
      </c>
      <c r="N387" s="8" t="str">
        <f t="shared" si="29"/>
        <v/>
      </c>
      <c r="O387" s="8" t="str">
        <f t="shared" si="29"/>
        <v/>
      </c>
      <c r="P387" s="6"/>
      <c r="Q387" s="9" t="s">
        <v>13</v>
      </c>
    </row>
    <row r="388" spans="1:17" x14ac:dyDescent="0.3">
      <c r="B388" s="8" t="str">
        <f t="shared" si="29"/>
        <v/>
      </c>
      <c r="C388" s="8" t="str">
        <f t="shared" si="29"/>
        <v/>
      </c>
      <c r="D388" s="8" t="str">
        <f t="shared" si="29"/>
        <v/>
      </c>
      <c r="E388" s="8" t="str">
        <f t="shared" si="29"/>
        <v/>
      </c>
      <c r="F388" s="8" t="str">
        <f t="shared" si="29"/>
        <v/>
      </c>
      <c r="G388" s="8" t="str">
        <f t="shared" si="29"/>
        <v/>
      </c>
      <c r="H388" s="8" t="str">
        <f t="shared" si="29"/>
        <v/>
      </c>
      <c r="I388" s="8" t="str">
        <f t="shared" si="29"/>
        <v/>
      </c>
      <c r="J388" s="8" t="str">
        <f t="shared" si="29"/>
        <v/>
      </c>
      <c r="K388" s="8" t="str">
        <f t="shared" si="29"/>
        <v/>
      </c>
      <c r="L388" s="8" t="str">
        <f t="shared" si="29"/>
        <v/>
      </c>
      <c r="M388" s="8" t="str">
        <f t="shared" si="29"/>
        <v/>
      </c>
      <c r="N388" s="8" t="str">
        <f t="shared" si="29"/>
        <v/>
      </c>
      <c r="O388" s="8" t="str">
        <f t="shared" si="29"/>
        <v/>
      </c>
      <c r="P388" s="6"/>
      <c r="Q388" s="9" t="s">
        <v>14</v>
      </c>
    </row>
    <row r="389" spans="1:17" x14ac:dyDescent="0.3">
      <c r="B389" s="8" t="str">
        <f t="shared" ref="B389:M389" si="30">IFERROR(VLOOKUP($B$385,$4:$123,MATCH($Q389&amp;"/"&amp;B$347,$2:$2,0),FALSE),"")</f>
        <v/>
      </c>
      <c r="C389" s="8" t="str">
        <f t="shared" si="30"/>
        <v/>
      </c>
      <c r="D389" s="8" t="str">
        <f t="shared" si="30"/>
        <v/>
      </c>
      <c r="E389" s="8" t="str">
        <f t="shared" si="30"/>
        <v/>
      </c>
      <c r="F389" s="8" t="str">
        <f t="shared" si="30"/>
        <v/>
      </c>
      <c r="G389" s="8" t="str">
        <f t="shared" si="30"/>
        <v/>
      </c>
      <c r="H389" s="8" t="str">
        <f t="shared" si="30"/>
        <v/>
      </c>
      <c r="I389" s="8" t="str">
        <f t="shared" si="30"/>
        <v/>
      </c>
      <c r="J389" s="8" t="str">
        <f t="shared" si="30"/>
        <v/>
      </c>
      <c r="K389" s="8" t="str">
        <f t="shared" si="30"/>
        <v/>
      </c>
      <c r="L389" s="8" t="str">
        <f t="shared" si="30"/>
        <v/>
      </c>
      <c r="M389" s="8" t="str">
        <f t="shared" si="30"/>
        <v/>
      </c>
      <c r="N389" s="8" t="str">
        <f>IFERROR(VLOOKUP($B$385,$4:$123,MATCH($Q389&amp;"/"&amp;N$347,$2:$2,0),FALSE),IFERROR(VLOOKUP($B$385,$4:$123,MATCH($Q388&amp;"/"&amp;N$347,$2:$2,0),FALSE),IFERROR(VLOOKUP($B$385,$4:$123,MATCH($Q387&amp;"/"&amp;N$347,$2:$2,0),FALSE),IFERROR(VLOOKUP($B$385,$4:$123,MATCH($Q386&amp;"/"&amp;N$347,$2:$2,0),FALSE),""))))</f>
        <v/>
      </c>
      <c r="O389" s="8" t="str">
        <f>IFERROR(VLOOKUP($B$385,$4:$123,MATCH($Q389&amp;"/"&amp;O$347,$2:$2,0),FALSE),IFERROR(VLOOKUP($B$385,$4:$123,MATCH($Q388&amp;"/"&amp;O$347,$2:$2,0),FALSE),IFERROR(VLOOKUP($B$385,$4:$123,MATCH($Q387&amp;"/"&amp;O$347,$2:$2,0),FALSE),IFERROR(VLOOKUP($B$385,$4:$123,MATCH($Q386&amp;"/"&amp;O$347,$2:$2,0),FALSE),""))))</f>
        <v/>
      </c>
      <c r="P389" s="6"/>
      <c r="Q389" s="9" t="s">
        <v>15</v>
      </c>
    </row>
    <row r="390" spans="1:17" x14ac:dyDescent="0.3">
      <c r="A390" s="84"/>
      <c r="B390" s="12" t="e">
        <f t="shared" ref="B390:O390" si="31">+B389/B$401</f>
        <v>#VALUE!</v>
      </c>
      <c r="C390" s="12" t="e">
        <f t="shared" si="31"/>
        <v>#VALUE!</v>
      </c>
      <c r="D390" s="12" t="e">
        <f t="shared" si="31"/>
        <v>#VALUE!</v>
      </c>
      <c r="E390" s="12" t="e">
        <f t="shared" si="31"/>
        <v>#VALUE!</v>
      </c>
      <c r="F390" s="12" t="e">
        <f t="shared" si="31"/>
        <v>#VALUE!</v>
      </c>
      <c r="G390" s="12" t="e">
        <f t="shared" si="31"/>
        <v>#VALUE!</v>
      </c>
      <c r="H390" s="12" t="e">
        <f t="shared" si="31"/>
        <v>#VALUE!</v>
      </c>
      <c r="I390" s="12" t="e">
        <f t="shared" si="31"/>
        <v>#VALUE!</v>
      </c>
      <c r="J390" s="12" t="e">
        <f t="shared" si="31"/>
        <v>#VALUE!</v>
      </c>
      <c r="K390" s="12" t="e">
        <f t="shared" si="31"/>
        <v>#VALUE!</v>
      </c>
      <c r="L390" s="12" t="e">
        <f t="shared" si="31"/>
        <v>#VALUE!</v>
      </c>
      <c r="M390" s="12" t="e">
        <f t="shared" si="31"/>
        <v>#VALUE!</v>
      </c>
      <c r="N390" s="12" t="e">
        <f t="shared" si="31"/>
        <v>#VALUE!</v>
      </c>
      <c r="O390" s="12" t="e">
        <f t="shared" si="31"/>
        <v>#VALUE!</v>
      </c>
      <c r="P390" s="6"/>
      <c r="Q390" s="11" t="s">
        <v>1747</v>
      </c>
    </row>
    <row r="391" spans="1:17" x14ac:dyDescent="0.3">
      <c r="B391" s="170" t="s">
        <v>791</v>
      </c>
      <c r="C391" s="170"/>
      <c r="D391" s="170"/>
      <c r="E391" s="170"/>
      <c r="F391" s="170"/>
      <c r="G391" s="170"/>
      <c r="H391" s="170"/>
      <c r="I391" s="170"/>
      <c r="J391" s="170"/>
      <c r="K391" s="170"/>
      <c r="L391" s="170"/>
      <c r="M391" s="170"/>
      <c r="N391" s="170"/>
      <c r="O391" s="170"/>
      <c r="P391" s="6"/>
      <c r="Q391" s="3"/>
    </row>
    <row r="392" spans="1:17" x14ac:dyDescent="0.3">
      <c r="B392" s="8" t="str">
        <f t="shared" ref="B392:O394" si="32">IFERROR(VLOOKUP($B$391,$4:$123,MATCH($Q392&amp;"/"&amp;B$347,$2:$2,0),FALSE),"")</f>
        <v/>
      </c>
      <c r="C392" s="8" t="str">
        <f t="shared" si="32"/>
        <v/>
      </c>
      <c r="D392" s="8" t="str">
        <f t="shared" si="32"/>
        <v/>
      </c>
      <c r="E392" s="8" t="str">
        <f t="shared" si="32"/>
        <v/>
      </c>
      <c r="F392" s="8" t="str">
        <f t="shared" si="32"/>
        <v/>
      </c>
      <c r="G392" s="8" t="str">
        <f t="shared" si="32"/>
        <v/>
      </c>
      <c r="H392" s="8" t="str">
        <f t="shared" si="32"/>
        <v/>
      </c>
      <c r="I392" s="8" t="str">
        <f t="shared" si="32"/>
        <v/>
      </c>
      <c r="J392" s="8" t="str">
        <f t="shared" si="32"/>
        <v/>
      </c>
      <c r="K392" s="8" t="str">
        <f t="shared" si="32"/>
        <v/>
      </c>
      <c r="L392" s="8" t="str">
        <f t="shared" si="32"/>
        <v/>
      </c>
      <c r="M392" s="8" t="str">
        <f t="shared" si="32"/>
        <v/>
      </c>
      <c r="N392" s="8" t="str">
        <f t="shared" si="32"/>
        <v/>
      </c>
      <c r="O392" s="8" t="str">
        <f t="shared" si="32"/>
        <v/>
      </c>
      <c r="P392" s="6"/>
      <c r="Q392" s="9" t="s">
        <v>12</v>
      </c>
    </row>
    <row r="393" spans="1:17" x14ac:dyDescent="0.3">
      <c r="B393" s="8" t="str">
        <f t="shared" si="32"/>
        <v/>
      </c>
      <c r="C393" s="8" t="str">
        <f t="shared" si="32"/>
        <v/>
      </c>
      <c r="D393" s="8" t="str">
        <f t="shared" si="32"/>
        <v/>
      </c>
      <c r="E393" s="8" t="str">
        <f t="shared" si="32"/>
        <v/>
      </c>
      <c r="F393" s="8" t="str">
        <f t="shared" si="32"/>
        <v/>
      </c>
      <c r="G393" s="8" t="str">
        <f t="shared" si="32"/>
        <v/>
      </c>
      <c r="H393" s="8" t="str">
        <f t="shared" si="32"/>
        <v/>
      </c>
      <c r="I393" s="8" t="str">
        <f t="shared" si="32"/>
        <v/>
      </c>
      <c r="J393" s="8" t="str">
        <f t="shared" si="32"/>
        <v/>
      </c>
      <c r="K393" s="8" t="str">
        <f t="shared" si="32"/>
        <v/>
      </c>
      <c r="L393" s="8" t="str">
        <f t="shared" si="32"/>
        <v/>
      </c>
      <c r="M393" s="8" t="str">
        <f t="shared" si="32"/>
        <v/>
      </c>
      <c r="N393" s="8" t="str">
        <f t="shared" si="32"/>
        <v/>
      </c>
      <c r="O393" s="8" t="str">
        <f t="shared" si="32"/>
        <v/>
      </c>
      <c r="P393" s="6"/>
      <c r="Q393" s="9" t="s">
        <v>13</v>
      </c>
    </row>
    <row r="394" spans="1:17" x14ac:dyDescent="0.3">
      <c r="B394" s="8" t="str">
        <f t="shared" si="32"/>
        <v/>
      </c>
      <c r="C394" s="8" t="str">
        <f t="shared" si="32"/>
        <v/>
      </c>
      <c r="D394" s="8" t="str">
        <f t="shared" si="32"/>
        <v/>
      </c>
      <c r="E394" s="8" t="str">
        <f t="shared" si="32"/>
        <v/>
      </c>
      <c r="F394" s="8" t="str">
        <f t="shared" si="32"/>
        <v/>
      </c>
      <c r="G394" s="8" t="str">
        <f t="shared" si="32"/>
        <v/>
      </c>
      <c r="H394" s="8" t="str">
        <f t="shared" si="32"/>
        <v/>
      </c>
      <c r="I394" s="8" t="str">
        <f t="shared" si="32"/>
        <v/>
      </c>
      <c r="J394" s="8" t="str">
        <f t="shared" si="32"/>
        <v/>
      </c>
      <c r="K394" s="8" t="str">
        <f t="shared" si="32"/>
        <v/>
      </c>
      <c r="L394" s="8" t="str">
        <f t="shared" si="32"/>
        <v/>
      </c>
      <c r="M394" s="8" t="str">
        <f t="shared" si="32"/>
        <v/>
      </c>
      <c r="N394" s="8" t="str">
        <f t="shared" si="32"/>
        <v/>
      </c>
      <c r="O394" s="8" t="str">
        <f t="shared" si="32"/>
        <v/>
      </c>
      <c r="P394" s="6"/>
      <c r="Q394" s="9" t="s">
        <v>14</v>
      </c>
    </row>
    <row r="395" spans="1:17" x14ac:dyDescent="0.3">
      <c r="B395" s="8" t="str">
        <f t="shared" ref="B395:M395" si="33">IFERROR(VLOOKUP($B$391,$4:$123,MATCH($Q395&amp;"/"&amp;B$347,$2:$2,0),FALSE),"")</f>
        <v/>
      </c>
      <c r="C395" s="8" t="str">
        <f t="shared" si="33"/>
        <v/>
      </c>
      <c r="D395" s="8" t="str">
        <f t="shared" si="33"/>
        <v/>
      </c>
      <c r="E395" s="8" t="str">
        <f t="shared" si="33"/>
        <v/>
      </c>
      <c r="F395" s="8" t="str">
        <f t="shared" si="33"/>
        <v/>
      </c>
      <c r="G395" s="8" t="str">
        <f t="shared" si="33"/>
        <v/>
      </c>
      <c r="H395" s="8" t="str">
        <f t="shared" si="33"/>
        <v/>
      </c>
      <c r="I395" s="8" t="str">
        <f t="shared" si="33"/>
        <v/>
      </c>
      <c r="J395" s="8" t="str">
        <f t="shared" si="33"/>
        <v/>
      </c>
      <c r="K395" s="8" t="str">
        <f t="shared" si="33"/>
        <v/>
      </c>
      <c r="L395" s="8" t="str">
        <f t="shared" si="33"/>
        <v/>
      </c>
      <c r="M395" s="8" t="str">
        <f t="shared" si="33"/>
        <v/>
      </c>
      <c r="N395" s="8" t="str">
        <f>IFERROR(VLOOKUP($B$391,$4:$123,MATCH($Q395&amp;"/"&amp;N$347,$2:$2,0),FALSE),IFERROR(VLOOKUP($B$391,$4:$123,MATCH($Q394&amp;"/"&amp;N$347,$2:$2,0),FALSE),IFERROR(VLOOKUP($B$391,$4:$123,MATCH($Q393&amp;"/"&amp;N$347,$2:$2,0),FALSE),IFERROR(VLOOKUP($B$391,$4:$123,MATCH($Q392&amp;"/"&amp;N$347,$2:$2,0),FALSE),""))))</f>
        <v/>
      </c>
      <c r="O395" s="8" t="str">
        <f>IFERROR(VLOOKUP($B$391,$4:$123,MATCH($Q395&amp;"/"&amp;O$347,$2:$2,0),FALSE),IFERROR(VLOOKUP($B$391,$4:$123,MATCH($Q394&amp;"/"&amp;O$347,$2:$2,0),FALSE),IFERROR(VLOOKUP($B$391,$4:$123,MATCH($Q393&amp;"/"&amp;O$347,$2:$2,0),FALSE),IFERROR(VLOOKUP($B$391,$4:$123,MATCH($Q392&amp;"/"&amp;O$347,$2:$2,0),FALSE),""))))</f>
        <v/>
      </c>
      <c r="P395" s="6"/>
      <c r="Q395" s="9" t="s">
        <v>15</v>
      </c>
    </row>
    <row r="396" spans="1:17" x14ac:dyDescent="0.3">
      <c r="B396" s="12" t="e">
        <f t="shared" ref="B396:O396" si="34">+B395/B$401</f>
        <v>#VALUE!</v>
      </c>
      <c r="C396" s="12" t="e">
        <f t="shared" si="34"/>
        <v>#VALUE!</v>
      </c>
      <c r="D396" s="12" t="e">
        <f t="shared" si="34"/>
        <v>#VALUE!</v>
      </c>
      <c r="E396" s="12" t="e">
        <f t="shared" si="34"/>
        <v>#VALUE!</v>
      </c>
      <c r="F396" s="12" t="e">
        <f t="shared" si="34"/>
        <v>#VALUE!</v>
      </c>
      <c r="G396" s="12" t="e">
        <f t="shared" si="34"/>
        <v>#VALUE!</v>
      </c>
      <c r="H396" s="12" t="e">
        <f t="shared" si="34"/>
        <v>#VALUE!</v>
      </c>
      <c r="I396" s="12" t="e">
        <f t="shared" si="34"/>
        <v>#VALUE!</v>
      </c>
      <c r="J396" s="12" t="e">
        <f t="shared" si="34"/>
        <v>#VALUE!</v>
      </c>
      <c r="K396" s="12" t="e">
        <f t="shared" si="34"/>
        <v>#VALUE!</v>
      </c>
      <c r="L396" s="12" t="e">
        <f t="shared" si="34"/>
        <v>#VALUE!</v>
      </c>
      <c r="M396" s="12" t="e">
        <f t="shared" si="34"/>
        <v>#VALUE!</v>
      </c>
      <c r="N396" s="12" t="e">
        <f t="shared" si="34"/>
        <v>#VALUE!</v>
      </c>
      <c r="O396" s="12" t="e">
        <f t="shared" si="34"/>
        <v>#VALUE!</v>
      </c>
      <c r="P396" s="6"/>
      <c r="Q396" s="11" t="s">
        <v>1747</v>
      </c>
    </row>
    <row r="397" spans="1:17" x14ac:dyDescent="0.3">
      <c r="B397" s="171" t="s">
        <v>792</v>
      </c>
      <c r="C397" s="171"/>
      <c r="D397" s="171"/>
      <c r="E397" s="171"/>
      <c r="F397" s="171"/>
      <c r="G397" s="171"/>
      <c r="H397" s="171"/>
      <c r="I397" s="171"/>
      <c r="J397" s="171"/>
      <c r="K397" s="171"/>
      <c r="L397" s="171"/>
      <c r="M397" s="171"/>
      <c r="N397" s="171"/>
      <c r="O397" s="171"/>
      <c r="P397" s="6"/>
      <c r="Q397" s="3"/>
    </row>
    <row r="398" spans="1:17" x14ac:dyDescent="0.3">
      <c r="B398" s="8" t="str">
        <f t="shared" ref="B398:O400" si="35">IFERROR(VLOOKUP($B$397,$4:$123,MATCH($Q398&amp;"/"&amp;B$347,$2:$2,0),FALSE),"")</f>
        <v/>
      </c>
      <c r="C398" s="8" t="str">
        <f t="shared" si="35"/>
        <v/>
      </c>
      <c r="D398" s="8" t="str">
        <f t="shared" si="35"/>
        <v/>
      </c>
      <c r="E398" s="8" t="str">
        <f t="shared" si="35"/>
        <v/>
      </c>
      <c r="F398" s="8" t="str">
        <f t="shared" si="35"/>
        <v/>
      </c>
      <c r="G398" s="8" t="str">
        <f t="shared" si="35"/>
        <v/>
      </c>
      <c r="H398" s="8" t="str">
        <f t="shared" si="35"/>
        <v/>
      </c>
      <c r="I398" s="8" t="str">
        <f t="shared" si="35"/>
        <v/>
      </c>
      <c r="J398" s="8" t="str">
        <f t="shared" si="35"/>
        <v/>
      </c>
      <c r="K398" s="8" t="str">
        <f t="shared" si="35"/>
        <v/>
      </c>
      <c r="L398" s="8" t="str">
        <f t="shared" si="35"/>
        <v/>
      </c>
      <c r="M398" s="8" t="str">
        <f t="shared" si="35"/>
        <v/>
      </c>
      <c r="N398" s="8" t="str">
        <f t="shared" si="35"/>
        <v/>
      </c>
      <c r="O398" s="8" t="str">
        <f t="shared" si="35"/>
        <v/>
      </c>
      <c r="P398" s="6"/>
      <c r="Q398" s="9" t="s">
        <v>12</v>
      </c>
    </row>
    <row r="399" spans="1:17" x14ac:dyDescent="0.3">
      <c r="B399" s="8" t="str">
        <f t="shared" si="35"/>
        <v/>
      </c>
      <c r="C399" s="8" t="str">
        <f t="shared" si="35"/>
        <v/>
      </c>
      <c r="D399" s="8" t="str">
        <f t="shared" si="35"/>
        <v/>
      </c>
      <c r="E399" s="8" t="str">
        <f t="shared" si="35"/>
        <v/>
      </c>
      <c r="F399" s="8" t="str">
        <f t="shared" si="35"/>
        <v/>
      </c>
      <c r="G399" s="8" t="str">
        <f t="shared" si="35"/>
        <v/>
      </c>
      <c r="H399" s="8" t="str">
        <f t="shared" si="35"/>
        <v/>
      </c>
      <c r="I399" s="8" t="str">
        <f t="shared" si="35"/>
        <v/>
      </c>
      <c r="J399" s="8" t="str">
        <f t="shared" si="35"/>
        <v/>
      </c>
      <c r="K399" s="8" t="str">
        <f t="shared" si="35"/>
        <v/>
      </c>
      <c r="L399" s="8" t="str">
        <f t="shared" si="35"/>
        <v/>
      </c>
      <c r="M399" s="8" t="str">
        <f t="shared" si="35"/>
        <v/>
      </c>
      <c r="N399" s="8" t="str">
        <f t="shared" si="35"/>
        <v/>
      </c>
      <c r="O399" s="8" t="str">
        <f t="shared" si="35"/>
        <v/>
      </c>
      <c r="P399" s="6"/>
      <c r="Q399" s="9" t="s">
        <v>13</v>
      </c>
    </row>
    <row r="400" spans="1:17" x14ac:dyDescent="0.3">
      <c r="B400" s="8" t="str">
        <f t="shared" si="35"/>
        <v/>
      </c>
      <c r="C400" s="8" t="str">
        <f t="shared" si="35"/>
        <v/>
      </c>
      <c r="D400" s="8" t="str">
        <f t="shared" si="35"/>
        <v/>
      </c>
      <c r="E400" s="8" t="str">
        <f t="shared" si="35"/>
        <v/>
      </c>
      <c r="F400" s="8" t="str">
        <f t="shared" si="35"/>
        <v/>
      </c>
      <c r="G400" s="8" t="str">
        <f t="shared" si="35"/>
        <v/>
      </c>
      <c r="H400" s="8" t="str">
        <f t="shared" si="35"/>
        <v/>
      </c>
      <c r="I400" s="8" t="str">
        <f t="shared" si="35"/>
        <v/>
      </c>
      <c r="J400" s="8" t="str">
        <f t="shared" si="35"/>
        <v/>
      </c>
      <c r="K400" s="8" t="str">
        <f t="shared" si="35"/>
        <v/>
      </c>
      <c r="L400" s="8" t="str">
        <f t="shared" si="35"/>
        <v/>
      </c>
      <c r="M400" s="8" t="str">
        <f t="shared" si="35"/>
        <v/>
      </c>
      <c r="N400" s="8" t="str">
        <f t="shared" si="35"/>
        <v/>
      </c>
      <c r="O400" s="8" t="str">
        <f t="shared" si="35"/>
        <v/>
      </c>
      <c r="P400" s="6"/>
      <c r="Q400" s="9" t="s">
        <v>14</v>
      </c>
    </row>
    <row r="401" spans="1:17" x14ac:dyDescent="0.3">
      <c r="B401" s="8" t="str">
        <f t="shared" ref="B401:M401" si="36">IFERROR(VLOOKUP($B$397,$4:$123,MATCH($Q401&amp;"/"&amp;B$347,$2:$2,0),FALSE),"")</f>
        <v/>
      </c>
      <c r="C401" s="8" t="str">
        <f t="shared" si="36"/>
        <v/>
      </c>
      <c r="D401" s="8" t="str">
        <f t="shared" si="36"/>
        <v/>
      </c>
      <c r="E401" s="8" t="str">
        <f t="shared" si="36"/>
        <v/>
      </c>
      <c r="F401" s="8" t="str">
        <f t="shared" si="36"/>
        <v/>
      </c>
      <c r="G401" s="8" t="str">
        <f t="shared" si="36"/>
        <v/>
      </c>
      <c r="H401" s="8" t="str">
        <f t="shared" si="36"/>
        <v/>
      </c>
      <c r="I401" s="8" t="str">
        <f t="shared" si="36"/>
        <v/>
      </c>
      <c r="J401" s="8" t="str">
        <f t="shared" si="36"/>
        <v/>
      </c>
      <c r="K401" s="8" t="str">
        <f t="shared" si="36"/>
        <v/>
      </c>
      <c r="L401" s="8" t="str">
        <f t="shared" si="36"/>
        <v/>
      </c>
      <c r="M401" s="8" t="str">
        <f t="shared" si="36"/>
        <v/>
      </c>
      <c r="N401" s="8" t="str">
        <f>IFERROR(VLOOKUP($B$397,$4:$123,MATCH($Q401&amp;"/"&amp;N$347,$2:$2,0),FALSE),IFERROR(VLOOKUP($B$397,$4:$123,MATCH($Q400&amp;"/"&amp;N$347,$2:$2,0),FALSE),IFERROR(VLOOKUP($B$397,$4:$123,MATCH($Q399&amp;"/"&amp;N$347,$2:$2,0),FALSE),IFERROR(VLOOKUP($B$397,$4:$123,MATCH($Q398&amp;"/"&amp;N$347,$2:$2,0),FALSE),""))))</f>
        <v/>
      </c>
      <c r="O401" s="8" t="str">
        <f>IFERROR(VLOOKUP($B$397,$4:$123,MATCH($Q401&amp;"/"&amp;O$347,$2:$2,0),FALSE),IFERROR(VLOOKUP($B$397,$4:$123,MATCH($Q400&amp;"/"&amp;O$347,$2:$2,0),FALSE),IFERROR(VLOOKUP($B$397,$4:$123,MATCH($Q399&amp;"/"&amp;O$347,$2:$2,0),FALSE),IFERROR(VLOOKUP($B$397,$4:$123,MATCH($Q398&amp;"/"&amp;O$347,$2:$2,0),FALSE),""))))</f>
        <v/>
      </c>
      <c r="P401" s="6"/>
      <c r="Q401" s="9" t="s">
        <v>15</v>
      </c>
    </row>
    <row r="402" spans="1:17" x14ac:dyDescent="0.3">
      <c r="B402" s="173" t="s">
        <v>1</v>
      </c>
      <c r="C402" s="173"/>
      <c r="D402" s="173"/>
      <c r="E402" s="173"/>
      <c r="F402" s="173"/>
      <c r="G402" s="173"/>
      <c r="H402" s="173"/>
      <c r="I402" s="173"/>
      <c r="J402" s="173"/>
      <c r="K402" s="173"/>
      <c r="L402" s="173"/>
      <c r="M402" s="173"/>
      <c r="N402" s="173"/>
      <c r="O402" s="173"/>
    </row>
    <row r="403" spans="1:17" x14ac:dyDescent="0.3">
      <c r="B403" s="174" t="s">
        <v>2</v>
      </c>
      <c r="C403" s="174"/>
      <c r="D403" s="174"/>
      <c r="E403" s="174"/>
      <c r="F403" s="174"/>
      <c r="G403" s="174"/>
      <c r="H403" s="174"/>
      <c r="I403" s="174"/>
      <c r="J403" s="174"/>
      <c r="K403" s="174"/>
      <c r="L403" s="174"/>
      <c r="M403" s="174"/>
      <c r="N403" s="174"/>
      <c r="O403" s="174"/>
      <c r="P403" s="6"/>
      <c r="Q403" s="3"/>
    </row>
    <row r="404" spans="1:17" x14ac:dyDescent="0.3">
      <c r="B404" s="8" t="str">
        <f t="shared" ref="B404:O406" si="37">IFERROR(VLOOKUP($B$403,$4:$123,MATCH($Q404&amp;"/"&amp;B$347,$2:$2,0),FALSE),"")</f>
        <v/>
      </c>
      <c r="C404" s="8" t="str">
        <f t="shared" si="37"/>
        <v/>
      </c>
      <c r="D404" s="8" t="str">
        <f t="shared" si="37"/>
        <v/>
      </c>
      <c r="E404" s="8" t="str">
        <f t="shared" si="37"/>
        <v/>
      </c>
      <c r="F404" s="8" t="str">
        <f t="shared" si="37"/>
        <v/>
      </c>
      <c r="G404" s="8" t="str">
        <f t="shared" si="37"/>
        <v/>
      </c>
      <c r="H404" s="8" t="str">
        <f t="shared" si="37"/>
        <v/>
      </c>
      <c r="I404" s="8" t="str">
        <f t="shared" si="37"/>
        <v/>
      </c>
      <c r="J404" s="8" t="str">
        <f t="shared" si="37"/>
        <v/>
      </c>
      <c r="K404" s="8" t="str">
        <f t="shared" si="37"/>
        <v/>
      </c>
      <c r="L404" s="8" t="str">
        <f t="shared" si="37"/>
        <v/>
      </c>
      <c r="M404" s="8" t="str">
        <f t="shared" si="37"/>
        <v/>
      </c>
      <c r="N404" s="8" t="str">
        <f t="shared" si="37"/>
        <v/>
      </c>
      <c r="O404" s="8" t="str">
        <f t="shared" si="37"/>
        <v/>
      </c>
      <c r="P404" s="6"/>
      <c r="Q404" s="9" t="s">
        <v>12</v>
      </c>
    </row>
    <row r="405" spans="1:17" x14ac:dyDescent="0.3">
      <c r="B405" s="8" t="str">
        <f t="shared" si="37"/>
        <v/>
      </c>
      <c r="C405" s="8" t="str">
        <f t="shared" si="37"/>
        <v/>
      </c>
      <c r="D405" s="8" t="str">
        <f t="shared" si="37"/>
        <v/>
      </c>
      <c r="E405" s="8" t="str">
        <f t="shared" si="37"/>
        <v/>
      </c>
      <c r="F405" s="8" t="str">
        <f t="shared" si="37"/>
        <v/>
      </c>
      <c r="G405" s="8" t="str">
        <f t="shared" si="37"/>
        <v/>
      </c>
      <c r="H405" s="8" t="str">
        <f t="shared" si="37"/>
        <v/>
      </c>
      <c r="I405" s="8" t="str">
        <f t="shared" si="37"/>
        <v/>
      </c>
      <c r="J405" s="8" t="str">
        <f t="shared" si="37"/>
        <v/>
      </c>
      <c r="K405" s="8" t="str">
        <f t="shared" si="37"/>
        <v/>
      </c>
      <c r="L405" s="8" t="str">
        <f t="shared" si="37"/>
        <v/>
      </c>
      <c r="M405" s="8" t="str">
        <f t="shared" si="37"/>
        <v/>
      </c>
      <c r="N405" s="8" t="str">
        <f t="shared" si="37"/>
        <v/>
      </c>
      <c r="O405" s="8" t="str">
        <f t="shared" si="37"/>
        <v/>
      </c>
      <c r="P405" s="6"/>
      <c r="Q405" s="9" t="s">
        <v>13</v>
      </c>
    </row>
    <row r="406" spans="1:17" x14ac:dyDescent="0.3">
      <c r="B406" s="8" t="str">
        <f t="shared" si="37"/>
        <v/>
      </c>
      <c r="C406" s="8" t="str">
        <f t="shared" si="37"/>
        <v/>
      </c>
      <c r="D406" s="8" t="str">
        <f t="shared" si="37"/>
        <v/>
      </c>
      <c r="E406" s="8" t="str">
        <f t="shared" si="37"/>
        <v/>
      </c>
      <c r="F406" s="8" t="str">
        <f t="shared" si="37"/>
        <v/>
      </c>
      <c r="G406" s="8" t="str">
        <f t="shared" si="37"/>
        <v/>
      </c>
      <c r="H406" s="8" t="str">
        <f t="shared" si="37"/>
        <v/>
      </c>
      <c r="I406" s="8" t="str">
        <f t="shared" si="37"/>
        <v/>
      </c>
      <c r="J406" s="8" t="str">
        <f t="shared" si="37"/>
        <v/>
      </c>
      <c r="K406" s="8" t="str">
        <f t="shared" si="37"/>
        <v/>
      </c>
      <c r="L406" s="8" t="str">
        <f t="shared" si="37"/>
        <v/>
      </c>
      <c r="M406" s="8" t="str">
        <f t="shared" si="37"/>
        <v/>
      </c>
      <c r="N406" s="8" t="str">
        <f t="shared" si="37"/>
        <v/>
      </c>
      <c r="O406" s="8" t="str">
        <f t="shared" si="37"/>
        <v/>
      </c>
      <c r="P406" s="6"/>
      <c r="Q406" s="9" t="s">
        <v>14</v>
      </c>
    </row>
    <row r="407" spans="1:17" x14ac:dyDescent="0.3">
      <c r="B407" s="8" t="str">
        <f t="shared" ref="B407:M407" si="38">IFERROR(VLOOKUP($B$403,$4:$123,MATCH($Q407&amp;"/"&amp;B$347,$2:$2,0),FALSE),"")</f>
        <v/>
      </c>
      <c r="C407" s="8" t="str">
        <f t="shared" si="38"/>
        <v/>
      </c>
      <c r="D407" s="8" t="str">
        <f t="shared" si="38"/>
        <v/>
      </c>
      <c r="E407" s="8" t="str">
        <f t="shared" si="38"/>
        <v/>
      </c>
      <c r="F407" s="8" t="str">
        <f t="shared" si="38"/>
        <v/>
      </c>
      <c r="G407" s="8" t="str">
        <f t="shared" si="38"/>
        <v/>
      </c>
      <c r="H407" s="8" t="str">
        <f t="shared" si="38"/>
        <v/>
      </c>
      <c r="I407" s="8" t="str">
        <f t="shared" si="38"/>
        <v/>
      </c>
      <c r="J407" s="8" t="str">
        <f t="shared" si="38"/>
        <v/>
      </c>
      <c r="K407" s="8" t="str">
        <f t="shared" si="38"/>
        <v/>
      </c>
      <c r="L407" s="8" t="str">
        <f t="shared" si="38"/>
        <v/>
      </c>
      <c r="M407" s="8" t="str">
        <f t="shared" si="38"/>
        <v/>
      </c>
      <c r="N407" s="8" t="str">
        <f>IFERROR(VLOOKUP($B$403,$4:$123,MATCH($Q407&amp;"/"&amp;N$347,$2:$2,0),FALSE),IFERROR(VLOOKUP($B$403,$4:$123,MATCH($Q406&amp;"/"&amp;N$347,$2:$2,0),FALSE),IFERROR(VLOOKUP($B$403,$4:$123,MATCH($Q405&amp;"/"&amp;N$347,$2:$2,0),FALSE),IFERROR(VLOOKUP($B$403,$4:$123,MATCH($Q404&amp;"/"&amp;N$347,$2:$2,0),FALSE),""))))</f>
        <v/>
      </c>
      <c r="O407" s="8" t="str">
        <f>IFERROR(VLOOKUP($B$403,$4:$123,MATCH($Q407&amp;"/"&amp;O$347,$2:$2,0),FALSE),IFERROR(VLOOKUP($B$403,$4:$123,MATCH($Q406&amp;"/"&amp;O$347,$2:$2,0),FALSE),IFERROR(VLOOKUP($B$403,$4:$123,MATCH($Q405&amp;"/"&amp;O$347,$2:$2,0),FALSE),IFERROR(VLOOKUP($B$403,$4:$123,MATCH($Q404&amp;"/"&amp;O$347,$2:$2,0),FALSE),""))))</f>
        <v/>
      </c>
      <c r="P407" s="6"/>
      <c r="Q407" s="9" t="s">
        <v>15</v>
      </c>
    </row>
    <row r="408" spans="1:17" x14ac:dyDescent="0.3">
      <c r="A408" s="84"/>
      <c r="B408" s="12" t="e">
        <f t="shared" ref="B408:M408" si="39">+B407/B$401</f>
        <v>#VALUE!</v>
      </c>
      <c r="C408" s="12" t="e">
        <f t="shared" si="39"/>
        <v>#VALUE!</v>
      </c>
      <c r="D408" s="12" t="e">
        <f t="shared" si="39"/>
        <v>#VALUE!</v>
      </c>
      <c r="E408" s="12" t="e">
        <f t="shared" si="39"/>
        <v>#VALUE!</v>
      </c>
      <c r="F408" s="12" t="e">
        <f t="shared" si="39"/>
        <v>#VALUE!</v>
      </c>
      <c r="G408" s="12" t="e">
        <f t="shared" si="39"/>
        <v>#VALUE!</v>
      </c>
      <c r="H408" s="12" t="e">
        <f t="shared" si="39"/>
        <v>#VALUE!</v>
      </c>
      <c r="I408" s="12" t="e">
        <f t="shared" si="39"/>
        <v>#VALUE!</v>
      </c>
      <c r="J408" s="12" t="e">
        <f t="shared" si="39"/>
        <v>#VALUE!</v>
      </c>
      <c r="K408" s="12" t="e">
        <f t="shared" si="39"/>
        <v>#VALUE!</v>
      </c>
      <c r="L408" s="12" t="e">
        <f t="shared" si="39"/>
        <v>#VALUE!</v>
      </c>
      <c r="M408" s="12" t="e">
        <f t="shared" si="39"/>
        <v>#VALUE!</v>
      </c>
      <c r="N408" s="12" t="e">
        <f>+N407/N$401</f>
        <v>#VALUE!</v>
      </c>
      <c r="O408" s="12" t="e">
        <f>+O407/O$401</f>
        <v>#VALUE!</v>
      </c>
      <c r="P408" s="6"/>
      <c r="Q408" s="11" t="s">
        <v>1747</v>
      </c>
    </row>
    <row r="409" spans="1:17" x14ac:dyDescent="0.3">
      <c r="B409" s="175" t="s">
        <v>3</v>
      </c>
      <c r="C409" s="175"/>
      <c r="D409" s="175"/>
      <c r="E409" s="175"/>
      <c r="F409" s="175"/>
      <c r="G409" s="175"/>
      <c r="H409" s="175"/>
      <c r="I409" s="175"/>
      <c r="J409" s="175"/>
      <c r="K409" s="175"/>
      <c r="L409" s="175"/>
      <c r="M409" s="175"/>
      <c r="N409" s="175"/>
      <c r="O409" s="175"/>
      <c r="P409" s="6"/>
      <c r="Q409" s="3"/>
    </row>
    <row r="410" spans="1:17" x14ac:dyDescent="0.3">
      <c r="B410" s="8" t="str">
        <f t="shared" ref="B410:O412" si="40">IFERROR(VLOOKUP($B$409,$4:$123,MATCH($Q410&amp;"/"&amp;B$347,$2:$2,0),FALSE),"")</f>
        <v/>
      </c>
      <c r="C410" s="8" t="str">
        <f t="shared" si="40"/>
        <v/>
      </c>
      <c r="D410" s="8" t="str">
        <f t="shared" si="40"/>
        <v/>
      </c>
      <c r="E410" s="8" t="str">
        <f t="shared" si="40"/>
        <v/>
      </c>
      <c r="F410" s="8" t="str">
        <f t="shared" si="40"/>
        <v/>
      </c>
      <c r="G410" s="8" t="str">
        <f t="shared" si="40"/>
        <v/>
      </c>
      <c r="H410" s="8" t="str">
        <f t="shared" si="40"/>
        <v/>
      </c>
      <c r="I410" s="8" t="str">
        <f t="shared" si="40"/>
        <v/>
      </c>
      <c r="J410" s="8" t="str">
        <f t="shared" si="40"/>
        <v/>
      </c>
      <c r="K410" s="8" t="str">
        <f t="shared" si="40"/>
        <v/>
      </c>
      <c r="L410" s="8" t="str">
        <f t="shared" si="40"/>
        <v/>
      </c>
      <c r="M410" s="8" t="str">
        <f t="shared" si="40"/>
        <v/>
      </c>
      <c r="N410" s="8" t="str">
        <f t="shared" si="40"/>
        <v/>
      </c>
      <c r="O410" s="8" t="str">
        <f t="shared" si="40"/>
        <v/>
      </c>
      <c r="P410" s="6"/>
      <c r="Q410" s="9" t="s">
        <v>12</v>
      </c>
    </row>
    <row r="411" spans="1:17" x14ac:dyDescent="0.3">
      <c r="B411" s="8" t="str">
        <f t="shared" si="40"/>
        <v/>
      </c>
      <c r="C411" s="8" t="str">
        <f t="shared" si="40"/>
        <v/>
      </c>
      <c r="D411" s="8" t="str">
        <f t="shared" si="40"/>
        <v/>
      </c>
      <c r="E411" s="8" t="str">
        <f t="shared" si="40"/>
        <v/>
      </c>
      <c r="F411" s="8" t="str">
        <f t="shared" si="40"/>
        <v/>
      </c>
      <c r="G411" s="8" t="str">
        <f t="shared" si="40"/>
        <v/>
      </c>
      <c r="H411" s="8" t="str">
        <f t="shared" si="40"/>
        <v/>
      </c>
      <c r="I411" s="8" t="str">
        <f t="shared" si="40"/>
        <v/>
      </c>
      <c r="J411" s="8" t="str">
        <f t="shared" si="40"/>
        <v/>
      </c>
      <c r="K411" s="8" t="str">
        <f t="shared" si="40"/>
        <v/>
      </c>
      <c r="L411" s="8" t="str">
        <f t="shared" si="40"/>
        <v/>
      </c>
      <c r="M411" s="8" t="str">
        <f t="shared" si="40"/>
        <v/>
      </c>
      <c r="N411" s="8" t="str">
        <f t="shared" si="40"/>
        <v/>
      </c>
      <c r="O411" s="8" t="str">
        <f t="shared" si="40"/>
        <v/>
      </c>
      <c r="P411" s="6"/>
      <c r="Q411" s="9" t="s">
        <v>13</v>
      </c>
    </row>
    <row r="412" spans="1:17" x14ac:dyDescent="0.3">
      <c r="B412" s="8" t="str">
        <f t="shared" si="40"/>
        <v/>
      </c>
      <c r="C412" s="8" t="str">
        <f t="shared" si="40"/>
        <v/>
      </c>
      <c r="D412" s="8" t="str">
        <f t="shared" si="40"/>
        <v/>
      </c>
      <c r="E412" s="8" t="str">
        <f t="shared" si="40"/>
        <v/>
      </c>
      <c r="F412" s="8" t="str">
        <f t="shared" si="40"/>
        <v/>
      </c>
      <c r="G412" s="8" t="str">
        <f t="shared" si="40"/>
        <v/>
      </c>
      <c r="H412" s="8" t="str">
        <f t="shared" si="40"/>
        <v/>
      </c>
      <c r="I412" s="8" t="str">
        <f t="shared" si="40"/>
        <v/>
      </c>
      <c r="J412" s="8" t="str">
        <f t="shared" si="40"/>
        <v/>
      </c>
      <c r="K412" s="8" t="str">
        <f t="shared" si="40"/>
        <v/>
      </c>
      <c r="L412" s="8" t="str">
        <f t="shared" si="40"/>
        <v/>
      </c>
      <c r="M412" s="8" t="str">
        <f t="shared" si="40"/>
        <v/>
      </c>
      <c r="N412" s="8" t="str">
        <f t="shared" si="40"/>
        <v/>
      </c>
      <c r="O412" s="8" t="str">
        <f t="shared" si="40"/>
        <v/>
      </c>
      <c r="P412" s="6"/>
      <c r="Q412" s="9" t="s">
        <v>14</v>
      </c>
    </row>
    <row r="413" spans="1:17" x14ac:dyDescent="0.3">
      <c r="B413" s="8" t="str">
        <f t="shared" ref="B413:M413" si="41">IFERROR(VLOOKUP($B$409,$4:$123,MATCH($Q413&amp;"/"&amp;B$347,$2:$2,0),FALSE),"")</f>
        <v/>
      </c>
      <c r="C413" s="8" t="str">
        <f t="shared" si="41"/>
        <v/>
      </c>
      <c r="D413" s="8" t="str">
        <f t="shared" si="41"/>
        <v/>
      </c>
      <c r="E413" s="8" t="str">
        <f t="shared" si="41"/>
        <v/>
      </c>
      <c r="F413" s="8" t="str">
        <f t="shared" si="41"/>
        <v/>
      </c>
      <c r="G413" s="8" t="str">
        <f t="shared" si="41"/>
        <v/>
      </c>
      <c r="H413" s="8" t="str">
        <f t="shared" si="41"/>
        <v/>
      </c>
      <c r="I413" s="8" t="str">
        <f t="shared" si="41"/>
        <v/>
      </c>
      <c r="J413" s="8" t="str">
        <f t="shared" si="41"/>
        <v/>
      </c>
      <c r="K413" s="8" t="str">
        <f t="shared" si="41"/>
        <v/>
      </c>
      <c r="L413" s="8" t="str">
        <f t="shared" si="41"/>
        <v/>
      </c>
      <c r="M413" s="8" t="str">
        <f t="shared" si="41"/>
        <v/>
      </c>
      <c r="N413" s="8" t="str">
        <f>IFERROR(VLOOKUP($B$409,$4:$123,MATCH($Q413&amp;"/"&amp;N$347,$2:$2,0),FALSE),IFERROR(VLOOKUP($B$409,$4:$123,MATCH($Q412&amp;"/"&amp;N$347,$2:$2,0),FALSE),IFERROR(VLOOKUP($B$409,$4:$123,MATCH($Q411&amp;"/"&amp;N$347,$2:$2,0),FALSE),IFERROR(VLOOKUP($B$409,$4:$123,MATCH($Q410&amp;"/"&amp;N$347,$2:$2,0),FALSE),""))))</f>
        <v/>
      </c>
      <c r="O413" s="8" t="str">
        <f>IFERROR(VLOOKUP($B$409,$4:$123,MATCH($Q413&amp;"/"&amp;O$347,$2:$2,0),FALSE),IFERROR(VLOOKUP($B$409,$4:$123,MATCH($Q412&amp;"/"&amp;O$347,$2:$2,0),FALSE),IFERROR(VLOOKUP($B$409,$4:$123,MATCH($Q411&amp;"/"&amp;O$347,$2:$2,0),FALSE),IFERROR(VLOOKUP($B$409,$4:$123,MATCH($Q410&amp;"/"&amp;O$347,$2:$2,0),FALSE),""))))</f>
        <v/>
      </c>
      <c r="P413" s="6"/>
      <c r="Q413" s="9" t="s">
        <v>15</v>
      </c>
    </row>
    <row r="414" spans="1:17" x14ac:dyDescent="0.3">
      <c r="B414" s="12" t="e">
        <f t="shared" ref="B414:M414" si="42">+B413/B$401</f>
        <v>#VALUE!</v>
      </c>
      <c r="C414" s="12" t="e">
        <f t="shared" si="42"/>
        <v>#VALUE!</v>
      </c>
      <c r="D414" s="12" t="e">
        <f t="shared" si="42"/>
        <v>#VALUE!</v>
      </c>
      <c r="E414" s="12" t="e">
        <f t="shared" si="42"/>
        <v>#VALUE!</v>
      </c>
      <c r="F414" s="12" t="e">
        <f t="shared" si="42"/>
        <v>#VALUE!</v>
      </c>
      <c r="G414" s="12" t="e">
        <f t="shared" si="42"/>
        <v>#VALUE!</v>
      </c>
      <c r="H414" s="12" t="e">
        <f t="shared" si="42"/>
        <v>#VALUE!</v>
      </c>
      <c r="I414" s="12" t="e">
        <f t="shared" si="42"/>
        <v>#VALUE!</v>
      </c>
      <c r="J414" s="12" t="e">
        <f t="shared" si="42"/>
        <v>#VALUE!</v>
      </c>
      <c r="K414" s="12" t="e">
        <f t="shared" si="42"/>
        <v>#VALUE!</v>
      </c>
      <c r="L414" s="12" t="e">
        <f t="shared" si="42"/>
        <v>#VALUE!</v>
      </c>
      <c r="M414" s="12" t="e">
        <f t="shared" si="42"/>
        <v>#VALUE!</v>
      </c>
      <c r="N414" s="12" t="e">
        <f>+N413/N$401</f>
        <v>#VALUE!</v>
      </c>
      <c r="O414" s="12" t="e">
        <f>+O413/O$401</f>
        <v>#VALUE!</v>
      </c>
      <c r="P414" s="6"/>
      <c r="Q414" s="11" t="s">
        <v>1747</v>
      </c>
    </row>
    <row r="415" spans="1:17" x14ac:dyDescent="0.3">
      <c r="B415" s="207" t="s">
        <v>4</v>
      </c>
      <c r="C415" s="207"/>
      <c r="D415" s="207"/>
      <c r="E415" s="207"/>
      <c r="F415" s="207"/>
      <c r="G415" s="207"/>
      <c r="H415" s="207"/>
      <c r="I415" s="207"/>
      <c r="J415" s="207"/>
      <c r="K415" s="207"/>
      <c r="L415" s="207"/>
      <c r="M415" s="207"/>
      <c r="N415" s="207"/>
      <c r="O415" s="207"/>
      <c r="P415" s="6"/>
      <c r="Q415" s="3"/>
    </row>
    <row r="416" spans="1:17" x14ac:dyDescent="0.3">
      <c r="B416" s="8" t="str">
        <f t="shared" ref="B416:O418" si="43">IFERROR(VLOOKUP($B$415,$4:$123,MATCH($Q416&amp;"/"&amp;B$347,$2:$2,0),FALSE),"")</f>
        <v/>
      </c>
      <c r="C416" s="8" t="str">
        <f t="shared" si="43"/>
        <v/>
      </c>
      <c r="D416" s="8" t="str">
        <f t="shared" si="43"/>
        <v/>
      </c>
      <c r="E416" s="8" t="str">
        <f t="shared" si="43"/>
        <v/>
      </c>
      <c r="F416" s="8" t="str">
        <f t="shared" si="43"/>
        <v/>
      </c>
      <c r="G416" s="8" t="str">
        <f t="shared" si="43"/>
        <v/>
      </c>
      <c r="H416" s="8" t="str">
        <f t="shared" si="43"/>
        <v/>
      </c>
      <c r="I416" s="8" t="str">
        <f t="shared" si="43"/>
        <v/>
      </c>
      <c r="J416" s="8" t="str">
        <f t="shared" si="43"/>
        <v/>
      </c>
      <c r="K416" s="8" t="str">
        <f t="shared" si="43"/>
        <v/>
      </c>
      <c r="L416" s="8" t="str">
        <f t="shared" si="43"/>
        <v/>
      </c>
      <c r="M416" s="8" t="str">
        <f t="shared" si="43"/>
        <v/>
      </c>
      <c r="N416" s="8" t="str">
        <f t="shared" si="43"/>
        <v/>
      </c>
      <c r="O416" s="8" t="str">
        <f t="shared" si="43"/>
        <v/>
      </c>
      <c r="P416" s="6"/>
      <c r="Q416" s="9" t="s">
        <v>12</v>
      </c>
    </row>
    <row r="417" spans="2:17" x14ac:dyDescent="0.3">
      <c r="B417" s="8" t="str">
        <f t="shared" si="43"/>
        <v/>
      </c>
      <c r="C417" s="8" t="str">
        <f t="shared" si="43"/>
        <v/>
      </c>
      <c r="D417" s="8" t="str">
        <f t="shared" si="43"/>
        <v/>
      </c>
      <c r="E417" s="8" t="str">
        <f t="shared" si="43"/>
        <v/>
      </c>
      <c r="F417" s="8" t="str">
        <f t="shared" si="43"/>
        <v/>
      </c>
      <c r="G417" s="8" t="str">
        <f t="shared" si="43"/>
        <v/>
      </c>
      <c r="H417" s="8" t="str">
        <f t="shared" si="43"/>
        <v/>
      </c>
      <c r="I417" s="8" t="str">
        <f t="shared" si="43"/>
        <v/>
      </c>
      <c r="J417" s="8" t="str">
        <f t="shared" si="43"/>
        <v/>
      </c>
      <c r="K417" s="8" t="str">
        <f t="shared" si="43"/>
        <v/>
      </c>
      <c r="L417" s="8" t="str">
        <f t="shared" si="43"/>
        <v/>
      </c>
      <c r="M417" s="8" t="str">
        <f t="shared" si="43"/>
        <v/>
      </c>
      <c r="N417" s="8" t="str">
        <f t="shared" si="43"/>
        <v/>
      </c>
      <c r="O417" s="8" t="str">
        <f t="shared" si="43"/>
        <v/>
      </c>
      <c r="P417" s="6"/>
      <c r="Q417" s="9" t="s">
        <v>13</v>
      </c>
    </row>
    <row r="418" spans="2:17" x14ac:dyDescent="0.3">
      <c r="B418" s="8" t="str">
        <f t="shared" si="43"/>
        <v/>
      </c>
      <c r="C418" s="8" t="str">
        <f t="shared" si="43"/>
        <v/>
      </c>
      <c r="D418" s="8" t="str">
        <f t="shared" si="43"/>
        <v/>
      </c>
      <c r="E418" s="8" t="str">
        <f t="shared" si="43"/>
        <v/>
      </c>
      <c r="F418" s="8" t="str">
        <f t="shared" si="43"/>
        <v/>
      </c>
      <c r="G418" s="8" t="str">
        <f t="shared" si="43"/>
        <v/>
      </c>
      <c r="H418" s="8" t="str">
        <f t="shared" si="43"/>
        <v/>
      </c>
      <c r="I418" s="8" t="str">
        <f t="shared" si="43"/>
        <v/>
      </c>
      <c r="J418" s="8" t="str">
        <f t="shared" si="43"/>
        <v/>
      </c>
      <c r="K418" s="8" t="str">
        <f t="shared" si="43"/>
        <v/>
      </c>
      <c r="L418" s="8" t="str">
        <f t="shared" si="43"/>
        <v/>
      </c>
      <c r="M418" s="8" t="str">
        <f t="shared" si="43"/>
        <v/>
      </c>
      <c r="N418" s="8" t="str">
        <f t="shared" si="43"/>
        <v/>
      </c>
      <c r="O418" s="8" t="str">
        <f t="shared" si="43"/>
        <v/>
      </c>
      <c r="P418" s="6"/>
      <c r="Q418" s="9" t="s">
        <v>14</v>
      </c>
    </row>
    <row r="419" spans="2:17" x14ac:dyDescent="0.3">
      <c r="B419" s="8" t="str">
        <f t="shared" ref="B419:M419" si="44">IFERROR(VLOOKUP($B$415,$4:$123,MATCH($Q419&amp;"/"&amp;B$347,$2:$2,0),FALSE),"")</f>
        <v/>
      </c>
      <c r="C419" s="8" t="str">
        <f t="shared" si="44"/>
        <v/>
      </c>
      <c r="D419" s="8" t="str">
        <f t="shared" si="44"/>
        <v/>
      </c>
      <c r="E419" s="8" t="str">
        <f t="shared" si="44"/>
        <v/>
      </c>
      <c r="F419" s="8" t="str">
        <f t="shared" si="44"/>
        <v/>
      </c>
      <c r="G419" s="8" t="str">
        <f t="shared" si="44"/>
        <v/>
      </c>
      <c r="H419" s="8" t="str">
        <f t="shared" si="44"/>
        <v/>
      </c>
      <c r="I419" s="8" t="str">
        <f t="shared" si="44"/>
        <v/>
      </c>
      <c r="J419" s="8" t="str">
        <f t="shared" si="44"/>
        <v/>
      </c>
      <c r="K419" s="8" t="str">
        <f t="shared" si="44"/>
        <v/>
      </c>
      <c r="L419" s="8" t="str">
        <f t="shared" si="44"/>
        <v/>
      </c>
      <c r="M419" s="8" t="str">
        <f t="shared" si="44"/>
        <v/>
      </c>
      <c r="N419" s="8" t="str">
        <f>IFERROR(VLOOKUP($B$415,$4:$123,MATCH($Q419&amp;"/"&amp;N$347,$2:$2,0),FALSE),IFERROR(VLOOKUP($B$415,$4:$123,MATCH($Q418&amp;"/"&amp;N$347,$2:$2,0),FALSE),IFERROR(VLOOKUP($B$415,$4:$123,MATCH($Q417&amp;"/"&amp;N$347,$2:$2,0),FALSE),IFERROR(VLOOKUP($B$415,$4:$123,MATCH($Q416&amp;"/"&amp;N$347,$2:$2,0),FALSE),""))))</f>
        <v/>
      </c>
      <c r="O419" s="8" t="str">
        <f>IFERROR(VLOOKUP($B$415,$4:$123,MATCH($Q419&amp;"/"&amp;O$347,$2:$2,0),FALSE),IFERROR(VLOOKUP($B$415,$4:$123,MATCH($Q418&amp;"/"&amp;O$347,$2:$2,0),FALSE),IFERROR(VLOOKUP($B$415,$4:$123,MATCH($Q417&amp;"/"&amp;O$347,$2:$2,0),FALSE),IFERROR(VLOOKUP($B$415,$4:$123,MATCH($Q416&amp;"/"&amp;O$347,$2:$2,0),FALSE),""))))</f>
        <v/>
      </c>
      <c r="P419" s="6"/>
      <c r="Q419" s="9" t="s">
        <v>15</v>
      </c>
    </row>
    <row r="420" spans="2:17" x14ac:dyDescent="0.3">
      <c r="B420" s="12" t="e">
        <f t="shared" ref="B420:M420" si="45">+B419/B$401</f>
        <v>#VALUE!</v>
      </c>
      <c r="C420" s="12" t="e">
        <f t="shared" si="45"/>
        <v>#VALUE!</v>
      </c>
      <c r="D420" s="12" t="e">
        <f t="shared" si="45"/>
        <v>#VALUE!</v>
      </c>
      <c r="E420" s="12" t="e">
        <f t="shared" si="45"/>
        <v>#VALUE!</v>
      </c>
      <c r="F420" s="12" t="e">
        <f t="shared" si="45"/>
        <v>#VALUE!</v>
      </c>
      <c r="G420" s="12" t="e">
        <f t="shared" si="45"/>
        <v>#VALUE!</v>
      </c>
      <c r="H420" s="12" t="e">
        <f t="shared" si="45"/>
        <v>#VALUE!</v>
      </c>
      <c r="I420" s="12" t="e">
        <f t="shared" si="45"/>
        <v>#VALUE!</v>
      </c>
      <c r="J420" s="12" t="e">
        <f t="shared" si="45"/>
        <v>#VALUE!</v>
      </c>
      <c r="K420" s="12" t="e">
        <f t="shared" si="45"/>
        <v>#VALUE!</v>
      </c>
      <c r="L420" s="12" t="e">
        <f t="shared" si="45"/>
        <v>#VALUE!</v>
      </c>
      <c r="M420" s="12" t="e">
        <f t="shared" si="45"/>
        <v>#VALUE!</v>
      </c>
      <c r="N420" s="12" t="e">
        <f>+N419/N$401</f>
        <v>#VALUE!</v>
      </c>
      <c r="O420" s="12" t="e">
        <f>+O419/O$401</f>
        <v>#VALUE!</v>
      </c>
      <c r="P420" s="6"/>
      <c r="Q420" s="11" t="s">
        <v>1747</v>
      </c>
    </row>
    <row r="421" spans="2:17" x14ac:dyDescent="0.3">
      <c r="B421" s="173" t="s">
        <v>800</v>
      </c>
      <c r="C421" s="173"/>
      <c r="D421" s="173"/>
      <c r="E421" s="173"/>
      <c r="F421" s="173"/>
      <c r="G421" s="173"/>
      <c r="H421" s="173"/>
      <c r="I421" s="173"/>
      <c r="J421" s="173"/>
      <c r="K421" s="173"/>
      <c r="L421" s="173"/>
      <c r="M421" s="173"/>
      <c r="N421" s="173"/>
      <c r="O421" s="173"/>
      <c r="P421" s="6"/>
      <c r="Q421" s="3"/>
    </row>
    <row r="422" spans="2:17" x14ac:dyDescent="0.3">
      <c r="B422" s="8" t="str">
        <f t="shared" ref="B422:O424" si="46">IFERROR(VLOOKUP($B$421,$4:$123,MATCH($Q422&amp;"/"&amp;B$347,$2:$2,0),FALSE),"")</f>
        <v/>
      </c>
      <c r="C422" s="8" t="str">
        <f t="shared" si="46"/>
        <v/>
      </c>
      <c r="D422" s="8" t="str">
        <f t="shared" si="46"/>
        <v/>
      </c>
      <c r="E422" s="8" t="str">
        <f t="shared" si="46"/>
        <v/>
      </c>
      <c r="F422" s="8" t="str">
        <f t="shared" si="46"/>
        <v/>
      </c>
      <c r="G422" s="8" t="str">
        <f t="shared" si="46"/>
        <v/>
      </c>
      <c r="H422" s="8" t="str">
        <f t="shared" si="46"/>
        <v/>
      </c>
      <c r="I422" s="8" t="str">
        <f t="shared" si="46"/>
        <v/>
      </c>
      <c r="J422" s="8" t="str">
        <f t="shared" si="46"/>
        <v/>
      </c>
      <c r="K422" s="8" t="str">
        <f t="shared" si="46"/>
        <v/>
      </c>
      <c r="L422" s="8" t="str">
        <f t="shared" si="46"/>
        <v/>
      </c>
      <c r="M422" s="8" t="str">
        <f t="shared" si="46"/>
        <v/>
      </c>
      <c r="N422" s="8" t="str">
        <f t="shared" si="46"/>
        <v/>
      </c>
      <c r="O422" s="8" t="str">
        <f t="shared" si="46"/>
        <v/>
      </c>
      <c r="P422" s="6"/>
      <c r="Q422" s="9" t="s">
        <v>12</v>
      </c>
    </row>
    <row r="423" spans="2:17" x14ac:dyDescent="0.3">
      <c r="B423" s="8" t="str">
        <f t="shared" si="46"/>
        <v/>
      </c>
      <c r="C423" s="8" t="str">
        <f t="shared" si="46"/>
        <v/>
      </c>
      <c r="D423" s="8" t="str">
        <f t="shared" si="46"/>
        <v/>
      </c>
      <c r="E423" s="8" t="str">
        <f t="shared" si="46"/>
        <v/>
      </c>
      <c r="F423" s="8" t="str">
        <f t="shared" si="46"/>
        <v/>
      </c>
      <c r="G423" s="8" t="str">
        <f t="shared" si="46"/>
        <v/>
      </c>
      <c r="H423" s="8" t="str">
        <f t="shared" si="46"/>
        <v/>
      </c>
      <c r="I423" s="8" t="str">
        <f t="shared" si="46"/>
        <v/>
      </c>
      <c r="J423" s="8" t="str">
        <f t="shared" si="46"/>
        <v/>
      </c>
      <c r="K423" s="8" t="str">
        <f t="shared" si="46"/>
        <v/>
      </c>
      <c r="L423" s="8" t="str">
        <f t="shared" si="46"/>
        <v/>
      </c>
      <c r="M423" s="8" t="str">
        <f t="shared" si="46"/>
        <v/>
      </c>
      <c r="N423" s="8" t="str">
        <f t="shared" si="46"/>
        <v/>
      </c>
      <c r="O423" s="8" t="str">
        <f t="shared" si="46"/>
        <v/>
      </c>
      <c r="P423" s="6"/>
      <c r="Q423" s="9" t="s">
        <v>13</v>
      </c>
    </row>
    <row r="424" spans="2:17" x14ac:dyDescent="0.3">
      <c r="B424" s="8" t="str">
        <f t="shared" si="46"/>
        <v/>
      </c>
      <c r="C424" s="8" t="str">
        <f t="shared" si="46"/>
        <v/>
      </c>
      <c r="D424" s="8" t="str">
        <f t="shared" si="46"/>
        <v/>
      </c>
      <c r="E424" s="8" t="str">
        <f t="shared" si="46"/>
        <v/>
      </c>
      <c r="F424" s="8" t="str">
        <f t="shared" si="46"/>
        <v/>
      </c>
      <c r="G424" s="8" t="str">
        <f t="shared" si="46"/>
        <v/>
      </c>
      <c r="H424" s="8" t="str">
        <f t="shared" si="46"/>
        <v/>
      </c>
      <c r="I424" s="8" t="str">
        <f t="shared" si="46"/>
        <v/>
      </c>
      <c r="J424" s="8" t="str">
        <f t="shared" si="46"/>
        <v/>
      </c>
      <c r="K424" s="8" t="str">
        <f t="shared" si="46"/>
        <v/>
      </c>
      <c r="L424" s="8" t="str">
        <f t="shared" si="46"/>
        <v/>
      </c>
      <c r="M424" s="8" t="str">
        <f t="shared" si="46"/>
        <v/>
      </c>
      <c r="N424" s="8" t="str">
        <f t="shared" si="46"/>
        <v/>
      </c>
      <c r="O424" s="8" t="str">
        <f t="shared" si="46"/>
        <v/>
      </c>
      <c r="P424" s="6"/>
      <c r="Q424" s="9" t="s">
        <v>14</v>
      </c>
    </row>
    <row r="425" spans="2:17" x14ac:dyDescent="0.3">
      <c r="B425" s="8" t="str">
        <f t="shared" ref="B425:M425" si="47">IFERROR(VLOOKUP($B$421,$4:$123,MATCH($Q425&amp;"/"&amp;B$347,$2:$2,0),FALSE),"")</f>
        <v/>
      </c>
      <c r="C425" s="8" t="str">
        <f t="shared" si="47"/>
        <v/>
      </c>
      <c r="D425" s="8" t="str">
        <f t="shared" si="47"/>
        <v/>
      </c>
      <c r="E425" s="8" t="str">
        <f t="shared" si="47"/>
        <v/>
      </c>
      <c r="F425" s="8" t="str">
        <f t="shared" si="47"/>
        <v/>
      </c>
      <c r="G425" s="8" t="str">
        <f t="shared" si="47"/>
        <v/>
      </c>
      <c r="H425" s="8" t="str">
        <f t="shared" si="47"/>
        <v/>
      </c>
      <c r="I425" s="8" t="str">
        <f t="shared" si="47"/>
        <v/>
      </c>
      <c r="J425" s="8" t="str">
        <f t="shared" si="47"/>
        <v/>
      </c>
      <c r="K425" s="8" t="str">
        <f t="shared" si="47"/>
        <v/>
      </c>
      <c r="L425" s="8" t="str">
        <f t="shared" si="47"/>
        <v/>
      </c>
      <c r="M425" s="8" t="str">
        <f t="shared" si="47"/>
        <v/>
      </c>
      <c r="N425" s="8" t="str">
        <f>IFERROR(VLOOKUP($B$421,$4:$123,MATCH($Q425&amp;"/"&amp;N$347,$2:$2,0),FALSE),IFERROR(VLOOKUP($B$421,$4:$123,MATCH($Q424&amp;"/"&amp;N$347,$2:$2,0),FALSE),IFERROR(VLOOKUP($B$421,$4:$123,MATCH($Q423&amp;"/"&amp;N$347,$2:$2,0),FALSE),IFERROR(VLOOKUP($B$421,$4:$123,MATCH($Q422&amp;"/"&amp;N$347,$2:$2,0),FALSE),""))))</f>
        <v/>
      </c>
      <c r="O425" s="8" t="str">
        <f>IFERROR(VLOOKUP($B$421,$4:$123,MATCH($Q425&amp;"/"&amp;O$347,$2:$2,0),FALSE),IFERROR(VLOOKUP($B$421,$4:$123,MATCH($Q424&amp;"/"&amp;O$347,$2:$2,0),FALSE),IFERROR(VLOOKUP($B$421,$4:$123,MATCH($Q423&amp;"/"&amp;O$347,$2:$2,0),FALSE),IFERROR(VLOOKUP($B$421,$4:$123,MATCH($Q422&amp;"/"&amp;O$347,$2:$2,0),FALSE),""))))</f>
        <v/>
      </c>
      <c r="P425" s="6"/>
      <c r="Q425" s="9" t="s">
        <v>15</v>
      </c>
    </row>
    <row r="426" spans="2:17" x14ac:dyDescent="0.3">
      <c r="B426" s="12" t="e">
        <f t="shared" ref="B426:M426" si="48">+B425/B$401</f>
        <v>#VALUE!</v>
      </c>
      <c r="C426" s="12" t="e">
        <f t="shared" si="48"/>
        <v>#VALUE!</v>
      </c>
      <c r="D426" s="12" t="e">
        <f t="shared" si="48"/>
        <v>#VALUE!</v>
      </c>
      <c r="E426" s="12" t="e">
        <f t="shared" si="48"/>
        <v>#VALUE!</v>
      </c>
      <c r="F426" s="12" t="e">
        <f t="shared" si="48"/>
        <v>#VALUE!</v>
      </c>
      <c r="G426" s="12" t="e">
        <f t="shared" si="48"/>
        <v>#VALUE!</v>
      </c>
      <c r="H426" s="12" t="e">
        <f t="shared" si="48"/>
        <v>#VALUE!</v>
      </c>
      <c r="I426" s="12" t="e">
        <f t="shared" si="48"/>
        <v>#VALUE!</v>
      </c>
      <c r="J426" s="12" t="e">
        <f t="shared" si="48"/>
        <v>#VALUE!</v>
      </c>
      <c r="K426" s="12" t="e">
        <f t="shared" si="48"/>
        <v>#VALUE!</v>
      </c>
      <c r="L426" s="12" t="e">
        <f t="shared" si="48"/>
        <v>#VALUE!</v>
      </c>
      <c r="M426" s="12" t="e">
        <f t="shared" si="48"/>
        <v>#VALUE!</v>
      </c>
      <c r="N426" s="12" t="e">
        <f>+N425/N$401</f>
        <v>#VALUE!</v>
      </c>
      <c r="O426" s="12" t="e">
        <f>+O425/O$401</f>
        <v>#VALUE!</v>
      </c>
      <c r="P426" s="6"/>
      <c r="Q426" s="11" t="s">
        <v>1747</v>
      </c>
    </row>
    <row r="427" spans="2:17" x14ac:dyDescent="0.3">
      <c r="B427" s="176" t="s">
        <v>17</v>
      </c>
      <c r="C427" s="176"/>
      <c r="D427" s="176"/>
      <c r="E427" s="176"/>
      <c r="F427" s="176"/>
      <c r="G427" s="176"/>
      <c r="H427" s="176"/>
      <c r="I427" s="176"/>
      <c r="J427" s="176"/>
      <c r="K427" s="176"/>
      <c r="L427" s="176"/>
      <c r="M427" s="176"/>
      <c r="N427" s="176"/>
      <c r="O427" s="176"/>
      <c r="P427" s="6"/>
      <c r="Q427" s="11"/>
    </row>
    <row r="428" spans="2:17" x14ac:dyDescent="0.3">
      <c r="B428" s="208" t="s">
        <v>801</v>
      </c>
      <c r="C428" s="208"/>
      <c r="D428" s="208"/>
      <c r="E428" s="208"/>
      <c r="F428" s="208"/>
      <c r="G428" s="208"/>
      <c r="H428" s="208"/>
      <c r="I428" s="208"/>
      <c r="J428" s="208"/>
      <c r="K428" s="208"/>
      <c r="L428" s="208"/>
      <c r="M428" s="208"/>
      <c r="N428" s="208"/>
      <c r="O428" s="208"/>
    </row>
    <row r="429" spans="2:17" x14ac:dyDescent="0.3">
      <c r="B429" s="8" t="str">
        <f t="shared" ref="B429:O431" si="49">IFERROR(VLOOKUP($B$428,$4:$123,MATCH($Q429&amp;"/"&amp;B$347,$2:$2,0),FALSE),"")</f>
        <v/>
      </c>
      <c r="C429" s="8" t="str">
        <f t="shared" si="49"/>
        <v/>
      </c>
      <c r="D429" s="8" t="str">
        <f t="shared" si="49"/>
        <v/>
      </c>
      <c r="E429" s="8" t="str">
        <f t="shared" si="49"/>
        <v/>
      </c>
      <c r="F429" s="8" t="str">
        <f t="shared" si="49"/>
        <v/>
      </c>
      <c r="G429" s="8" t="str">
        <f t="shared" si="49"/>
        <v/>
      </c>
      <c r="H429" s="8" t="str">
        <f t="shared" si="49"/>
        <v/>
      </c>
      <c r="I429" s="8" t="str">
        <f t="shared" si="49"/>
        <v/>
      </c>
      <c r="J429" s="8" t="str">
        <f t="shared" si="49"/>
        <v/>
      </c>
      <c r="K429" s="8" t="str">
        <f t="shared" si="49"/>
        <v/>
      </c>
      <c r="L429" s="8" t="str">
        <f t="shared" si="49"/>
        <v/>
      </c>
      <c r="M429" s="8" t="str">
        <f t="shared" si="49"/>
        <v/>
      </c>
      <c r="N429" s="8" t="str">
        <f t="shared" si="49"/>
        <v/>
      </c>
      <c r="O429" s="8" t="str">
        <f t="shared" si="49"/>
        <v/>
      </c>
      <c r="P429" s="6"/>
      <c r="Q429" s="9" t="s">
        <v>12</v>
      </c>
    </row>
    <row r="430" spans="2:17" x14ac:dyDescent="0.3">
      <c r="B430" s="8" t="str">
        <f t="shared" si="49"/>
        <v/>
      </c>
      <c r="C430" s="8" t="str">
        <f t="shared" si="49"/>
        <v/>
      </c>
      <c r="D430" s="8" t="str">
        <f t="shared" si="49"/>
        <v/>
      </c>
      <c r="E430" s="8" t="str">
        <f t="shared" si="49"/>
        <v/>
      </c>
      <c r="F430" s="8" t="str">
        <f t="shared" si="49"/>
        <v/>
      </c>
      <c r="G430" s="8" t="str">
        <f t="shared" si="49"/>
        <v/>
      </c>
      <c r="H430" s="8" t="str">
        <f t="shared" si="49"/>
        <v/>
      </c>
      <c r="I430" s="8" t="str">
        <f t="shared" si="49"/>
        <v/>
      </c>
      <c r="J430" s="8" t="str">
        <f t="shared" si="49"/>
        <v/>
      </c>
      <c r="K430" s="8" t="str">
        <f t="shared" si="49"/>
        <v/>
      </c>
      <c r="L430" s="8" t="str">
        <f t="shared" si="49"/>
        <v/>
      </c>
      <c r="M430" s="8" t="str">
        <f t="shared" si="49"/>
        <v/>
      </c>
      <c r="N430" s="8" t="str">
        <f t="shared" si="49"/>
        <v/>
      </c>
      <c r="O430" s="8" t="str">
        <f t="shared" si="49"/>
        <v/>
      </c>
      <c r="P430" s="6"/>
      <c r="Q430" s="9" t="s">
        <v>13</v>
      </c>
    </row>
    <row r="431" spans="2:17" x14ac:dyDescent="0.3">
      <c r="B431" s="8" t="str">
        <f t="shared" si="49"/>
        <v/>
      </c>
      <c r="C431" s="8" t="str">
        <f t="shared" si="49"/>
        <v/>
      </c>
      <c r="D431" s="8" t="str">
        <f t="shared" si="49"/>
        <v/>
      </c>
      <c r="E431" s="8" t="str">
        <f t="shared" si="49"/>
        <v/>
      </c>
      <c r="F431" s="8" t="str">
        <f t="shared" si="49"/>
        <v/>
      </c>
      <c r="G431" s="8" t="str">
        <f t="shared" si="49"/>
        <v/>
      </c>
      <c r="H431" s="8" t="str">
        <f t="shared" si="49"/>
        <v/>
      </c>
      <c r="I431" s="8" t="str">
        <f t="shared" si="49"/>
        <v/>
      </c>
      <c r="J431" s="8" t="str">
        <f t="shared" si="49"/>
        <v/>
      </c>
      <c r="K431" s="8" t="str">
        <f t="shared" si="49"/>
        <v/>
      </c>
      <c r="L431" s="8" t="str">
        <f t="shared" si="49"/>
        <v/>
      </c>
      <c r="M431" s="8" t="str">
        <f t="shared" si="49"/>
        <v/>
      </c>
      <c r="N431" s="8" t="str">
        <f t="shared" si="49"/>
        <v/>
      </c>
      <c r="O431" s="8" t="str">
        <f t="shared" si="49"/>
        <v/>
      </c>
      <c r="P431" s="6"/>
      <c r="Q431" s="9" t="s">
        <v>14</v>
      </c>
    </row>
    <row r="432" spans="2:17" x14ac:dyDescent="0.3">
      <c r="B432" s="8" t="str">
        <f t="shared" ref="B432:M432" si="50">IFERROR(VLOOKUP($B$428,$4:$123,MATCH($Q432&amp;"/"&amp;B$347,$2:$2,0),FALSE),"")</f>
        <v/>
      </c>
      <c r="C432" s="8" t="str">
        <f t="shared" si="50"/>
        <v/>
      </c>
      <c r="D432" s="8" t="str">
        <f t="shared" si="50"/>
        <v/>
      </c>
      <c r="E432" s="8" t="str">
        <f t="shared" si="50"/>
        <v/>
      </c>
      <c r="F432" s="8" t="str">
        <f t="shared" si="50"/>
        <v/>
      </c>
      <c r="G432" s="8" t="str">
        <f t="shared" si="50"/>
        <v/>
      </c>
      <c r="H432" s="8" t="str">
        <f t="shared" si="50"/>
        <v/>
      </c>
      <c r="I432" s="8" t="str">
        <f t="shared" si="50"/>
        <v/>
      </c>
      <c r="J432" s="8" t="str">
        <f t="shared" si="50"/>
        <v/>
      </c>
      <c r="K432" s="8" t="str">
        <f t="shared" si="50"/>
        <v/>
      </c>
      <c r="L432" s="8" t="str">
        <f t="shared" si="50"/>
        <v/>
      </c>
      <c r="M432" s="8" t="str">
        <f t="shared" si="50"/>
        <v/>
      </c>
      <c r="N432" s="8" t="str">
        <f>IFERROR(VLOOKUP($B$428,$4:$123,MATCH($Q432&amp;"/"&amp;N$347,$2:$2,0),FALSE),IFERROR(VLOOKUP($B$428,$4:$123,MATCH($Q431&amp;"/"&amp;N$347,$2:$2,0),FALSE),IFERROR(VLOOKUP($B$428,$4:$123,MATCH($Q430&amp;"/"&amp;N$347,$2:$2,0),FALSE),IFERROR(VLOOKUP($B$428,$4:$123,MATCH($Q429&amp;"/"&amp;N$347,$2:$2,0),FALSE),""))))</f>
        <v/>
      </c>
      <c r="O432" s="8" t="str">
        <f>IFERROR(VLOOKUP($B$428,$4:$123,MATCH($Q432&amp;"/"&amp;O$347,$2:$2,0),FALSE),IFERROR(VLOOKUP($B$428,$4:$123,MATCH($Q431&amp;"/"&amp;O$347,$2:$2,0),FALSE),IFERROR(VLOOKUP($B$428,$4:$123,MATCH($Q430&amp;"/"&amp;O$347,$2:$2,0),FALSE),IFERROR(VLOOKUP($B$428,$4:$123,MATCH($Q429&amp;"/"&amp;O$347,$2:$2,0),FALSE),""))))</f>
        <v/>
      </c>
      <c r="P432" s="6"/>
      <c r="Q432" s="9" t="s">
        <v>15</v>
      </c>
    </row>
    <row r="433" spans="1:18" x14ac:dyDescent="0.3">
      <c r="A433" s="85"/>
      <c r="B433" s="12" t="e">
        <f t="shared" ref="B433:M433" si="51">+B432/B$401</f>
        <v>#VALUE!</v>
      </c>
      <c r="C433" s="12" t="e">
        <f t="shared" si="51"/>
        <v>#VALUE!</v>
      </c>
      <c r="D433" s="12" t="e">
        <f t="shared" si="51"/>
        <v>#VALUE!</v>
      </c>
      <c r="E433" s="12" t="e">
        <f t="shared" si="51"/>
        <v>#VALUE!</v>
      </c>
      <c r="F433" s="12" t="e">
        <f t="shared" si="51"/>
        <v>#VALUE!</v>
      </c>
      <c r="G433" s="12" t="e">
        <f t="shared" si="51"/>
        <v>#VALUE!</v>
      </c>
      <c r="H433" s="12" t="e">
        <f t="shared" si="51"/>
        <v>#VALUE!</v>
      </c>
      <c r="I433" s="12" t="e">
        <f t="shared" si="51"/>
        <v>#VALUE!</v>
      </c>
      <c r="J433" s="12" t="e">
        <f t="shared" si="51"/>
        <v>#VALUE!</v>
      </c>
      <c r="K433" s="12" t="e">
        <f t="shared" si="51"/>
        <v>#VALUE!</v>
      </c>
      <c r="L433" s="12" t="e">
        <f t="shared" si="51"/>
        <v>#VALUE!</v>
      </c>
      <c r="M433" s="12" t="e">
        <f t="shared" si="51"/>
        <v>#VALUE!</v>
      </c>
      <c r="N433" s="12" t="e">
        <f>+N432/N$401</f>
        <v>#VALUE!</v>
      </c>
      <c r="O433" s="12" t="e">
        <f>+O432/O$401</f>
        <v>#VALUE!</v>
      </c>
      <c r="P433" s="6"/>
      <c r="Q433" s="11" t="s">
        <v>1747</v>
      </c>
    </row>
    <row r="434" spans="1:18" x14ac:dyDescent="0.3">
      <c r="B434" s="176" t="s">
        <v>802</v>
      </c>
      <c r="C434" s="176"/>
      <c r="D434" s="176"/>
      <c r="E434" s="176"/>
      <c r="F434" s="176"/>
      <c r="G434" s="176"/>
      <c r="H434" s="176"/>
      <c r="I434" s="176"/>
      <c r="J434" s="176"/>
      <c r="K434" s="176"/>
      <c r="L434" s="176"/>
      <c r="M434" s="176"/>
      <c r="N434" s="176"/>
      <c r="O434" s="176"/>
    </row>
    <row r="435" spans="1:18" x14ac:dyDescent="0.3">
      <c r="B435" s="8" t="str">
        <f t="shared" ref="B435:O437" si="52">IFERROR(VLOOKUP($B$434,$4:$123,MATCH($Q435&amp;"/"&amp;B$347,$2:$2,0),FALSE),"")</f>
        <v/>
      </c>
      <c r="C435" s="8" t="str">
        <f t="shared" si="52"/>
        <v/>
      </c>
      <c r="D435" s="8" t="str">
        <f t="shared" si="52"/>
        <v/>
      </c>
      <c r="E435" s="8" t="str">
        <f t="shared" si="52"/>
        <v/>
      </c>
      <c r="F435" s="8" t="str">
        <f t="shared" si="52"/>
        <v/>
      </c>
      <c r="G435" s="8" t="str">
        <f t="shared" si="52"/>
        <v/>
      </c>
      <c r="H435" s="8" t="str">
        <f t="shared" si="52"/>
        <v/>
      </c>
      <c r="I435" s="8" t="str">
        <f t="shared" si="52"/>
        <v/>
      </c>
      <c r="J435" s="8" t="str">
        <f t="shared" si="52"/>
        <v/>
      </c>
      <c r="K435" s="8" t="str">
        <f t="shared" si="52"/>
        <v/>
      </c>
      <c r="L435" s="8" t="str">
        <f t="shared" si="52"/>
        <v/>
      </c>
      <c r="M435" s="8" t="str">
        <f t="shared" si="52"/>
        <v/>
      </c>
      <c r="N435" s="8" t="str">
        <f t="shared" si="52"/>
        <v/>
      </c>
      <c r="O435" s="8" t="str">
        <f t="shared" si="52"/>
        <v/>
      </c>
      <c r="P435" s="6"/>
      <c r="Q435" s="9" t="s">
        <v>12</v>
      </c>
    </row>
    <row r="436" spans="1:18" x14ac:dyDescent="0.3">
      <c r="B436" s="8" t="str">
        <f t="shared" si="52"/>
        <v/>
      </c>
      <c r="C436" s="8" t="str">
        <f t="shared" si="52"/>
        <v/>
      </c>
      <c r="D436" s="8" t="str">
        <f t="shared" si="52"/>
        <v/>
      </c>
      <c r="E436" s="8" t="str">
        <f t="shared" si="52"/>
        <v/>
      </c>
      <c r="F436" s="8" t="str">
        <f t="shared" si="52"/>
        <v/>
      </c>
      <c r="G436" s="8" t="str">
        <f t="shared" si="52"/>
        <v/>
      </c>
      <c r="H436" s="8" t="str">
        <f t="shared" si="52"/>
        <v/>
      </c>
      <c r="I436" s="8" t="str">
        <f t="shared" si="52"/>
        <v/>
      </c>
      <c r="J436" s="8" t="str">
        <f t="shared" si="52"/>
        <v/>
      </c>
      <c r="K436" s="8" t="str">
        <f t="shared" si="52"/>
        <v/>
      </c>
      <c r="L436" s="8" t="str">
        <f t="shared" si="52"/>
        <v/>
      </c>
      <c r="M436" s="8" t="str">
        <f t="shared" si="52"/>
        <v/>
      </c>
      <c r="N436" s="8" t="str">
        <f t="shared" si="52"/>
        <v/>
      </c>
      <c r="O436" s="8" t="str">
        <f t="shared" si="52"/>
        <v/>
      </c>
      <c r="P436" s="6"/>
      <c r="Q436" s="9" t="s">
        <v>13</v>
      </c>
    </row>
    <row r="437" spans="1:18" x14ac:dyDescent="0.3">
      <c r="B437" s="8" t="str">
        <f t="shared" si="52"/>
        <v/>
      </c>
      <c r="C437" s="8" t="str">
        <f t="shared" si="52"/>
        <v/>
      </c>
      <c r="D437" s="8" t="str">
        <f t="shared" si="52"/>
        <v/>
      </c>
      <c r="E437" s="8" t="str">
        <f t="shared" si="52"/>
        <v/>
      </c>
      <c r="F437" s="8" t="str">
        <f t="shared" si="52"/>
        <v/>
      </c>
      <c r="G437" s="8" t="str">
        <f t="shared" si="52"/>
        <v/>
      </c>
      <c r="H437" s="8" t="str">
        <f t="shared" si="52"/>
        <v/>
      </c>
      <c r="I437" s="8" t="str">
        <f t="shared" si="52"/>
        <v/>
      </c>
      <c r="J437" s="8" t="str">
        <f t="shared" si="52"/>
        <v/>
      </c>
      <c r="K437" s="8" t="str">
        <f t="shared" si="52"/>
        <v/>
      </c>
      <c r="L437" s="8" t="str">
        <f t="shared" si="52"/>
        <v/>
      </c>
      <c r="M437" s="8" t="str">
        <f t="shared" si="52"/>
        <v/>
      </c>
      <c r="N437" s="8" t="str">
        <f t="shared" si="52"/>
        <v/>
      </c>
      <c r="O437" s="8" t="str">
        <f t="shared" si="52"/>
        <v/>
      </c>
      <c r="P437" s="6"/>
      <c r="Q437" s="9" t="s">
        <v>14</v>
      </c>
    </row>
    <row r="438" spans="1:18" x14ac:dyDescent="0.3">
      <c r="B438" s="8" t="str">
        <f t="shared" ref="B438:M438" si="53">IFERROR(VLOOKUP($B$434,$4:$123,MATCH($Q438&amp;"/"&amp;B$347,$2:$2,0),FALSE),"")</f>
        <v/>
      </c>
      <c r="C438" s="8" t="str">
        <f t="shared" si="53"/>
        <v/>
      </c>
      <c r="D438" s="8" t="str">
        <f t="shared" si="53"/>
        <v/>
      </c>
      <c r="E438" s="8" t="str">
        <f t="shared" si="53"/>
        <v/>
      </c>
      <c r="F438" s="8" t="str">
        <f t="shared" si="53"/>
        <v/>
      </c>
      <c r="G438" s="8" t="str">
        <f t="shared" si="53"/>
        <v/>
      </c>
      <c r="H438" s="8" t="str">
        <f t="shared" si="53"/>
        <v/>
      </c>
      <c r="I438" s="8" t="str">
        <f t="shared" si="53"/>
        <v/>
      </c>
      <c r="J438" s="8" t="str">
        <f t="shared" si="53"/>
        <v/>
      </c>
      <c r="K438" s="8" t="str">
        <f t="shared" si="53"/>
        <v/>
      </c>
      <c r="L438" s="8" t="str">
        <f t="shared" si="53"/>
        <v/>
      </c>
      <c r="M438" s="8" t="str">
        <f t="shared" si="53"/>
        <v/>
      </c>
      <c r="N438" s="8" t="str">
        <f>IFERROR(VLOOKUP($B$434,$4:$123,MATCH($Q438&amp;"/"&amp;N$347,$2:$2,0),FALSE),IFERROR(VLOOKUP($B$434,$4:$123,MATCH($Q437&amp;"/"&amp;N$347,$2:$2,0),FALSE),IFERROR(VLOOKUP($B$434,$4:$123,MATCH($Q436&amp;"/"&amp;N$347,$2:$2,0),FALSE),IFERROR(VLOOKUP($B$434,$4:$123,MATCH($Q435&amp;"/"&amp;N$347,$2:$2,0),FALSE),""))))</f>
        <v/>
      </c>
      <c r="O438" s="8" t="str">
        <f>IFERROR(VLOOKUP($B$434,$4:$123,MATCH($Q438&amp;"/"&amp;O$347,$2:$2,0),FALSE),IFERROR(VLOOKUP($B$434,$4:$123,MATCH($Q437&amp;"/"&amp;O$347,$2:$2,0),FALSE),IFERROR(VLOOKUP($B$434,$4:$123,MATCH($Q436&amp;"/"&amp;O$347,$2:$2,0),FALSE),IFERROR(VLOOKUP($B$434,$4:$123,MATCH($Q435&amp;"/"&amp;O$347,$2:$2,0),FALSE),""))))</f>
        <v/>
      </c>
      <c r="P438" s="6"/>
      <c r="Q438" s="9" t="s">
        <v>15</v>
      </c>
    </row>
    <row r="439" spans="1:18" x14ac:dyDescent="0.3">
      <c r="A439" s="85"/>
      <c r="B439" s="12" t="e">
        <f t="shared" ref="B439:M439" si="54">+B438/B$401</f>
        <v>#VALUE!</v>
      </c>
      <c r="C439" s="12" t="e">
        <f t="shared" si="54"/>
        <v>#VALUE!</v>
      </c>
      <c r="D439" s="12" t="e">
        <f t="shared" si="54"/>
        <v>#VALUE!</v>
      </c>
      <c r="E439" s="12" t="e">
        <f t="shared" si="54"/>
        <v>#VALUE!</v>
      </c>
      <c r="F439" s="12" t="e">
        <f t="shared" si="54"/>
        <v>#VALUE!</v>
      </c>
      <c r="G439" s="12" t="e">
        <f t="shared" si="54"/>
        <v>#VALUE!</v>
      </c>
      <c r="H439" s="12" t="e">
        <f t="shared" si="54"/>
        <v>#VALUE!</v>
      </c>
      <c r="I439" s="12" t="e">
        <f t="shared" si="54"/>
        <v>#VALUE!</v>
      </c>
      <c r="J439" s="12" t="e">
        <f t="shared" si="54"/>
        <v>#VALUE!</v>
      </c>
      <c r="K439" s="12" t="e">
        <f t="shared" si="54"/>
        <v>#VALUE!</v>
      </c>
      <c r="L439" s="12" t="e">
        <f t="shared" si="54"/>
        <v>#VALUE!</v>
      </c>
      <c r="M439" s="12" t="e">
        <f t="shared" si="54"/>
        <v>#VALUE!</v>
      </c>
      <c r="N439" s="12" t="e">
        <f>+N438/N$401</f>
        <v>#VALUE!</v>
      </c>
      <c r="O439" s="12" t="e">
        <f>+O438/O$401</f>
        <v>#VALUE!</v>
      </c>
      <c r="P439" s="6"/>
      <c r="Q439" s="11" t="s">
        <v>1747</v>
      </c>
    </row>
    <row r="440" spans="1:18" x14ac:dyDescent="0.3">
      <c r="B440" s="171" t="s">
        <v>18</v>
      </c>
      <c r="C440" s="171"/>
      <c r="D440" s="171"/>
      <c r="E440" s="171"/>
      <c r="F440" s="171"/>
      <c r="G440" s="171"/>
      <c r="H440" s="171"/>
      <c r="I440" s="171"/>
      <c r="J440" s="171"/>
      <c r="K440" s="171"/>
      <c r="L440" s="171"/>
      <c r="M440" s="171"/>
      <c r="N440" s="171"/>
      <c r="O440" s="171"/>
      <c r="P440" s="6"/>
      <c r="Q440" s="15"/>
    </row>
    <row r="441" spans="1:18" x14ac:dyDescent="0.3">
      <c r="B441" s="171" t="s">
        <v>866</v>
      </c>
      <c r="C441" s="171"/>
      <c r="D441" s="171"/>
      <c r="E441" s="171"/>
      <c r="F441" s="171"/>
      <c r="G441" s="171"/>
      <c r="H441" s="171"/>
      <c r="I441" s="171"/>
      <c r="J441" s="171"/>
      <c r="K441" s="171"/>
      <c r="L441" s="171"/>
      <c r="M441" s="171"/>
      <c r="N441" s="171"/>
      <c r="O441" s="171"/>
      <c r="P441" s="6"/>
      <c r="Q441" s="9"/>
    </row>
    <row r="442" spans="1:18" x14ac:dyDescent="0.3">
      <c r="B442" s="7" t="str">
        <f t="shared" ref="B442:O445" si="55">IFERROR(VLOOKUP($B$441,$127:$213,MATCH($Q442&amp;"/"&amp;B$347,$125:$125,0),FALSE),"")</f>
        <v/>
      </c>
      <c r="C442" s="7" t="str">
        <f t="shared" si="55"/>
        <v/>
      </c>
      <c r="D442" s="7" t="str">
        <f t="shared" si="55"/>
        <v/>
      </c>
      <c r="E442" s="7" t="str">
        <f t="shared" si="55"/>
        <v/>
      </c>
      <c r="F442" s="7" t="str">
        <f t="shared" si="55"/>
        <v/>
      </c>
      <c r="G442" s="7" t="str">
        <f t="shared" si="55"/>
        <v/>
      </c>
      <c r="H442" s="7" t="str">
        <f t="shared" si="55"/>
        <v/>
      </c>
      <c r="I442" s="7" t="str">
        <f t="shared" si="55"/>
        <v/>
      </c>
      <c r="J442" s="7" t="str">
        <f t="shared" si="55"/>
        <v/>
      </c>
      <c r="K442" s="7" t="str">
        <f t="shared" si="55"/>
        <v/>
      </c>
      <c r="L442" s="7" t="str">
        <f t="shared" si="55"/>
        <v/>
      </c>
      <c r="M442" s="7" t="str">
        <f t="shared" si="55"/>
        <v/>
      </c>
      <c r="N442" s="7" t="str">
        <f t="shared" si="55"/>
        <v/>
      </c>
      <c r="O442" s="7" t="str">
        <f t="shared" si="55"/>
        <v/>
      </c>
      <c r="P442" s="17"/>
      <c r="Q442" s="9" t="s">
        <v>12</v>
      </c>
      <c r="R442" s="88"/>
    </row>
    <row r="443" spans="1:18" x14ac:dyDescent="0.3">
      <c r="B443" s="7" t="str">
        <f t="shared" si="55"/>
        <v/>
      </c>
      <c r="C443" s="7" t="str">
        <f t="shared" si="55"/>
        <v/>
      </c>
      <c r="D443" s="7" t="str">
        <f t="shared" si="55"/>
        <v/>
      </c>
      <c r="E443" s="7" t="str">
        <f t="shared" si="55"/>
        <v/>
      </c>
      <c r="F443" s="7" t="str">
        <f t="shared" si="55"/>
        <v/>
      </c>
      <c r="G443" s="7" t="str">
        <f t="shared" si="55"/>
        <v/>
      </c>
      <c r="H443" s="7" t="str">
        <f t="shared" si="55"/>
        <v/>
      </c>
      <c r="I443" s="7" t="str">
        <f t="shared" si="55"/>
        <v/>
      </c>
      <c r="J443" s="7" t="str">
        <f t="shared" si="55"/>
        <v/>
      </c>
      <c r="K443" s="7" t="str">
        <f t="shared" si="55"/>
        <v/>
      </c>
      <c r="L443" s="7" t="str">
        <f t="shared" si="55"/>
        <v/>
      </c>
      <c r="M443" s="7" t="str">
        <f t="shared" si="55"/>
        <v/>
      </c>
      <c r="N443" s="7" t="str">
        <f t="shared" si="55"/>
        <v/>
      </c>
      <c r="O443" s="7" t="str">
        <f t="shared" si="55"/>
        <v/>
      </c>
      <c r="P443" s="17"/>
      <c r="Q443" s="9" t="s">
        <v>13</v>
      </c>
    </row>
    <row r="444" spans="1:18" x14ac:dyDescent="0.3">
      <c r="B444" s="7" t="str">
        <f t="shared" si="55"/>
        <v/>
      </c>
      <c r="C444" s="7" t="str">
        <f t="shared" si="55"/>
        <v/>
      </c>
      <c r="D444" s="7" t="str">
        <f t="shared" si="55"/>
        <v/>
      </c>
      <c r="E444" s="7" t="str">
        <f t="shared" si="55"/>
        <v/>
      </c>
      <c r="F444" s="7" t="str">
        <f t="shared" si="55"/>
        <v/>
      </c>
      <c r="G444" s="7" t="str">
        <f t="shared" si="55"/>
        <v/>
      </c>
      <c r="H444" s="7" t="str">
        <f t="shared" si="55"/>
        <v/>
      </c>
      <c r="I444" s="7" t="str">
        <f t="shared" si="55"/>
        <v/>
      </c>
      <c r="J444" s="7" t="str">
        <f t="shared" si="55"/>
        <v/>
      </c>
      <c r="K444" s="7" t="str">
        <f t="shared" si="55"/>
        <v/>
      </c>
      <c r="L444" s="7" t="str">
        <f t="shared" si="55"/>
        <v/>
      </c>
      <c r="M444" s="7" t="str">
        <f t="shared" si="55"/>
        <v/>
      </c>
      <c r="N444" s="7" t="str">
        <f t="shared" si="55"/>
        <v/>
      </c>
      <c r="O444" s="7" t="str">
        <f t="shared" si="55"/>
        <v/>
      </c>
      <c r="P444" s="17"/>
      <c r="Q444" s="9" t="s">
        <v>14</v>
      </c>
    </row>
    <row r="445" spans="1:18" x14ac:dyDescent="0.3">
      <c r="B445" s="18" t="str">
        <f t="shared" si="55"/>
        <v/>
      </c>
      <c r="C445" s="18" t="str">
        <f t="shared" si="55"/>
        <v/>
      </c>
      <c r="D445" s="18" t="str">
        <f t="shared" si="55"/>
        <v/>
      </c>
      <c r="E445" s="18" t="str">
        <f t="shared" si="55"/>
        <v/>
      </c>
      <c r="F445" s="18" t="str">
        <f t="shared" si="55"/>
        <v/>
      </c>
      <c r="G445" s="18" t="str">
        <f t="shared" si="55"/>
        <v/>
      </c>
      <c r="H445" s="18" t="str">
        <f t="shared" si="55"/>
        <v/>
      </c>
      <c r="I445" s="18" t="str">
        <f t="shared" si="55"/>
        <v/>
      </c>
      <c r="J445" s="18" t="str">
        <f t="shared" si="55"/>
        <v/>
      </c>
      <c r="K445" s="18" t="str">
        <f t="shared" si="55"/>
        <v/>
      </c>
      <c r="L445" s="18" t="str">
        <f t="shared" si="55"/>
        <v/>
      </c>
      <c r="M445" s="18" t="str">
        <f t="shared" si="55"/>
        <v/>
      </c>
      <c r="N445" s="18" t="str">
        <f t="shared" si="55"/>
        <v/>
      </c>
      <c r="O445" s="18" t="str">
        <f t="shared" si="55"/>
        <v/>
      </c>
      <c r="P445" s="17"/>
      <c r="Q445" s="9" t="s">
        <v>19</v>
      </c>
    </row>
    <row r="446" spans="1:18" x14ac:dyDescent="0.3">
      <c r="B446" s="16">
        <f>SUM(B442:B445)</f>
        <v>0</v>
      </c>
      <c r="C446" s="16">
        <f t="shared" ref="C446:M446" si="56">SUM(C442:C445)</f>
        <v>0</v>
      </c>
      <c r="D446" s="16">
        <f t="shared" si="56"/>
        <v>0</v>
      </c>
      <c r="E446" s="16">
        <f t="shared" si="56"/>
        <v>0</v>
      </c>
      <c r="F446" s="16">
        <f t="shared" si="56"/>
        <v>0</v>
      </c>
      <c r="G446" s="16">
        <f t="shared" si="56"/>
        <v>0</v>
      </c>
      <c r="H446" s="16">
        <f t="shared" si="56"/>
        <v>0</v>
      </c>
      <c r="I446" s="16">
        <f t="shared" si="56"/>
        <v>0</v>
      </c>
      <c r="J446" s="16">
        <f t="shared" si="56"/>
        <v>0</v>
      </c>
      <c r="K446" s="16">
        <f t="shared" si="56"/>
        <v>0</v>
      </c>
      <c r="L446" s="16">
        <f t="shared" si="56"/>
        <v>0</v>
      </c>
      <c r="M446" s="16">
        <f t="shared" si="56"/>
        <v>0</v>
      </c>
      <c r="N446" s="16" t="e">
        <f>IF(N443="",N442*4,IF(N444="",(N443+N442)*2,IF(N445="",((N444+N443+N442)/3)*4,SUM(N442:N445))))</f>
        <v>#VALUE!</v>
      </c>
      <c r="O446" s="16" t="e">
        <f>IF(O443="",O442*4,IF(O444="",(O443+O442)*2,IF(O445="",((O444+O443+O442)/3)*4,SUM(O442:O445))))</f>
        <v>#VALUE!</v>
      </c>
      <c r="P446" s="6"/>
      <c r="Q446" s="9" t="s">
        <v>15</v>
      </c>
    </row>
    <row r="447" spans="1:18" s="87" customFormat="1" x14ac:dyDescent="0.3">
      <c r="A447" s="86"/>
      <c r="B447" s="19"/>
      <c r="C447" s="20" t="e">
        <f t="shared" ref="C447:M447" si="57">C446/B446-1</f>
        <v>#DIV/0!</v>
      </c>
      <c r="D447" s="20" t="e">
        <f t="shared" si="57"/>
        <v>#DIV/0!</v>
      </c>
      <c r="E447" s="20" t="e">
        <f t="shared" si="57"/>
        <v>#DIV/0!</v>
      </c>
      <c r="F447" s="20" t="e">
        <f t="shared" si="57"/>
        <v>#DIV/0!</v>
      </c>
      <c r="G447" s="20" t="e">
        <f t="shared" si="57"/>
        <v>#DIV/0!</v>
      </c>
      <c r="H447" s="20" t="e">
        <f t="shared" si="57"/>
        <v>#DIV/0!</v>
      </c>
      <c r="I447" s="20" t="e">
        <f t="shared" si="57"/>
        <v>#DIV/0!</v>
      </c>
      <c r="J447" s="20" t="e">
        <f t="shared" si="57"/>
        <v>#DIV/0!</v>
      </c>
      <c r="K447" s="20" t="e">
        <f t="shared" si="57"/>
        <v>#DIV/0!</v>
      </c>
      <c r="L447" s="20" t="e">
        <f t="shared" si="57"/>
        <v>#DIV/0!</v>
      </c>
      <c r="M447" s="20" t="e">
        <f t="shared" si="57"/>
        <v>#DIV/0!</v>
      </c>
      <c r="N447" s="12" t="e">
        <f>N446/M446-1</f>
        <v>#VALUE!</v>
      </c>
      <c r="O447" s="12" t="e">
        <f>O446/N446-1</f>
        <v>#VALUE!</v>
      </c>
      <c r="P447" s="17"/>
      <c r="Q447" s="14" t="s">
        <v>20</v>
      </c>
    </row>
    <row r="448" spans="1:18" s="87" customFormat="1" x14ac:dyDescent="0.3">
      <c r="A448" s="86"/>
      <c r="B448" s="156" t="e">
        <f t="shared" ref="B448:O448" si="58">+B446/B$482</f>
        <v>#DIV/0!</v>
      </c>
      <c r="C448" s="156" t="e">
        <f t="shared" si="58"/>
        <v>#DIV/0!</v>
      </c>
      <c r="D448" s="156" t="e">
        <f t="shared" si="58"/>
        <v>#DIV/0!</v>
      </c>
      <c r="E448" s="156" t="e">
        <f t="shared" si="58"/>
        <v>#DIV/0!</v>
      </c>
      <c r="F448" s="156" t="e">
        <f t="shared" si="58"/>
        <v>#DIV/0!</v>
      </c>
      <c r="G448" s="156" t="e">
        <f t="shared" si="58"/>
        <v>#DIV/0!</v>
      </c>
      <c r="H448" s="156" t="e">
        <f t="shared" si="58"/>
        <v>#DIV/0!</v>
      </c>
      <c r="I448" s="156" t="e">
        <f t="shared" si="58"/>
        <v>#DIV/0!</v>
      </c>
      <c r="J448" s="156" t="e">
        <f t="shared" si="58"/>
        <v>#DIV/0!</v>
      </c>
      <c r="K448" s="156" t="e">
        <f t="shared" si="58"/>
        <v>#DIV/0!</v>
      </c>
      <c r="L448" s="156" t="e">
        <f t="shared" si="58"/>
        <v>#DIV/0!</v>
      </c>
      <c r="M448" s="156" t="e">
        <f t="shared" si="58"/>
        <v>#DIV/0!</v>
      </c>
      <c r="N448" s="156" t="e">
        <f t="shared" si="58"/>
        <v>#VALUE!</v>
      </c>
      <c r="O448" s="156" t="e">
        <f t="shared" si="58"/>
        <v>#VALUE!</v>
      </c>
      <c r="P448" s="17"/>
      <c r="Q448" s="14" t="s">
        <v>1747</v>
      </c>
    </row>
    <row r="449" spans="1:17" x14ac:dyDescent="0.3">
      <c r="B449" s="171" t="s">
        <v>1744</v>
      </c>
      <c r="C449" s="171"/>
      <c r="D449" s="171"/>
      <c r="E449" s="171"/>
      <c r="F449" s="171"/>
      <c r="G449" s="171"/>
      <c r="H449" s="171"/>
      <c r="I449" s="171"/>
      <c r="J449" s="171"/>
      <c r="K449" s="171"/>
      <c r="L449" s="171"/>
      <c r="M449" s="171"/>
      <c r="N449" s="171"/>
      <c r="O449" s="171"/>
      <c r="P449" s="6"/>
      <c r="Q449" s="9"/>
    </row>
    <row r="450" spans="1:17" x14ac:dyDescent="0.3">
      <c r="B450" s="7" t="str">
        <f t="shared" ref="B450:O453" si="59">IFERROR(VLOOKUP($B$449,$127:$213,MATCH($Q450&amp;"/"&amp;B$347,$125:$125,0),FALSE),"")</f>
        <v/>
      </c>
      <c r="C450" s="7" t="str">
        <f t="shared" si="59"/>
        <v/>
      </c>
      <c r="D450" s="7" t="str">
        <f t="shared" si="59"/>
        <v/>
      </c>
      <c r="E450" s="7" t="str">
        <f t="shared" si="59"/>
        <v/>
      </c>
      <c r="F450" s="7" t="str">
        <f t="shared" si="59"/>
        <v/>
      </c>
      <c r="G450" s="7" t="str">
        <f t="shared" si="59"/>
        <v/>
      </c>
      <c r="H450" s="7" t="str">
        <f t="shared" si="59"/>
        <v/>
      </c>
      <c r="I450" s="7" t="str">
        <f t="shared" si="59"/>
        <v/>
      </c>
      <c r="J450" s="7" t="str">
        <f t="shared" si="59"/>
        <v/>
      </c>
      <c r="K450" s="7" t="str">
        <f t="shared" si="59"/>
        <v/>
      </c>
      <c r="L450" s="7" t="str">
        <f t="shared" si="59"/>
        <v/>
      </c>
      <c r="M450" s="7" t="str">
        <f t="shared" si="59"/>
        <v/>
      </c>
      <c r="N450" s="7" t="str">
        <f t="shared" si="59"/>
        <v/>
      </c>
      <c r="O450" s="7" t="str">
        <f t="shared" si="59"/>
        <v/>
      </c>
      <c r="P450" s="6"/>
      <c r="Q450" s="9" t="s">
        <v>12</v>
      </c>
    </row>
    <row r="451" spans="1:17" x14ac:dyDescent="0.3">
      <c r="B451" s="7" t="str">
        <f t="shared" si="59"/>
        <v/>
      </c>
      <c r="C451" s="7" t="str">
        <f t="shared" si="59"/>
        <v/>
      </c>
      <c r="D451" s="7" t="str">
        <f t="shared" si="59"/>
        <v/>
      </c>
      <c r="E451" s="7" t="str">
        <f t="shared" si="59"/>
        <v/>
      </c>
      <c r="F451" s="7" t="str">
        <f t="shared" si="59"/>
        <v/>
      </c>
      <c r="G451" s="7" t="str">
        <f t="shared" si="59"/>
        <v/>
      </c>
      <c r="H451" s="7" t="str">
        <f t="shared" si="59"/>
        <v/>
      </c>
      <c r="I451" s="7" t="str">
        <f t="shared" si="59"/>
        <v/>
      </c>
      <c r="J451" s="7" t="str">
        <f t="shared" si="59"/>
        <v/>
      </c>
      <c r="K451" s="7" t="str">
        <f t="shared" si="59"/>
        <v/>
      </c>
      <c r="L451" s="7" t="str">
        <f t="shared" si="59"/>
        <v/>
      </c>
      <c r="M451" s="7" t="str">
        <f t="shared" si="59"/>
        <v/>
      </c>
      <c r="N451" s="7" t="str">
        <f t="shared" si="59"/>
        <v/>
      </c>
      <c r="O451" s="7" t="str">
        <f t="shared" si="59"/>
        <v/>
      </c>
      <c r="P451" s="6"/>
      <c r="Q451" s="9" t="s">
        <v>13</v>
      </c>
    </row>
    <row r="452" spans="1:17" x14ac:dyDescent="0.3">
      <c r="B452" s="7" t="str">
        <f t="shared" si="59"/>
        <v/>
      </c>
      <c r="C452" s="7" t="str">
        <f t="shared" si="59"/>
        <v/>
      </c>
      <c r="D452" s="7" t="str">
        <f t="shared" si="59"/>
        <v/>
      </c>
      <c r="E452" s="7" t="str">
        <f t="shared" si="59"/>
        <v/>
      </c>
      <c r="F452" s="7" t="str">
        <f t="shared" si="59"/>
        <v/>
      </c>
      <c r="G452" s="7" t="str">
        <f t="shared" si="59"/>
        <v/>
      </c>
      <c r="H452" s="7" t="str">
        <f t="shared" si="59"/>
        <v/>
      </c>
      <c r="I452" s="7" t="str">
        <f t="shared" si="59"/>
        <v/>
      </c>
      <c r="J452" s="7" t="str">
        <f t="shared" si="59"/>
        <v/>
      </c>
      <c r="K452" s="7" t="str">
        <f t="shared" si="59"/>
        <v/>
      </c>
      <c r="L452" s="7" t="str">
        <f t="shared" si="59"/>
        <v/>
      </c>
      <c r="M452" s="7" t="str">
        <f t="shared" si="59"/>
        <v/>
      </c>
      <c r="N452" s="7" t="str">
        <f t="shared" si="59"/>
        <v/>
      </c>
      <c r="O452" s="7" t="str">
        <f t="shared" si="59"/>
        <v/>
      </c>
      <c r="P452" s="6"/>
      <c r="Q452" s="9" t="s">
        <v>14</v>
      </c>
    </row>
    <row r="453" spans="1:17" x14ac:dyDescent="0.3">
      <c r="B453" s="18" t="str">
        <f t="shared" si="59"/>
        <v/>
      </c>
      <c r="C453" s="18" t="str">
        <f t="shared" si="59"/>
        <v/>
      </c>
      <c r="D453" s="18" t="str">
        <f t="shared" si="59"/>
        <v/>
      </c>
      <c r="E453" s="18" t="str">
        <f t="shared" si="59"/>
        <v/>
      </c>
      <c r="F453" s="18" t="str">
        <f t="shared" si="59"/>
        <v/>
      </c>
      <c r="G453" s="18" t="str">
        <f t="shared" si="59"/>
        <v/>
      </c>
      <c r="H453" s="18" t="str">
        <f t="shared" si="59"/>
        <v/>
      </c>
      <c r="I453" s="18" t="str">
        <f t="shared" si="59"/>
        <v/>
      </c>
      <c r="J453" s="18" t="str">
        <f t="shared" si="59"/>
        <v/>
      </c>
      <c r="K453" s="18" t="str">
        <f t="shared" si="59"/>
        <v/>
      </c>
      <c r="L453" s="18" t="str">
        <f t="shared" si="59"/>
        <v/>
      </c>
      <c r="M453" s="18" t="str">
        <f t="shared" si="59"/>
        <v/>
      </c>
      <c r="N453" s="18" t="str">
        <f t="shared" si="59"/>
        <v/>
      </c>
      <c r="O453" s="18" t="str">
        <f t="shared" si="59"/>
        <v/>
      </c>
      <c r="P453" s="6"/>
      <c r="Q453" s="9" t="s">
        <v>19</v>
      </c>
    </row>
    <row r="454" spans="1:17" x14ac:dyDescent="0.3">
      <c r="B454" s="16">
        <f>SUM(B450:B453)</f>
        <v>0</v>
      </c>
      <c r="C454" s="16">
        <f t="shared" ref="C454:M454" si="60">SUM(C450:C453)</f>
        <v>0</v>
      </c>
      <c r="D454" s="16">
        <f t="shared" si="60"/>
        <v>0</v>
      </c>
      <c r="E454" s="16">
        <f t="shared" si="60"/>
        <v>0</v>
      </c>
      <c r="F454" s="16">
        <f t="shared" si="60"/>
        <v>0</v>
      </c>
      <c r="G454" s="16">
        <f t="shared" si="60"/>
        <v>0</v>
      </c>
      <c r="H454" s="16">
        <f t="shared" si="60"/>
        <v>0</v>
      </c>
      <c r="I454" s="16">
        <f t="shared" si="60"/>
        <v>0</v>
      </c>
      <c r="J454" s="16">
        <f t="shared" si="60"/>
        <v>0</v>
      </c>
      <c r="K454" s="16">
        <f t="shared" si="60"/>
        <v>0</v>
      </c>
      <c r="L454" s="16">
        <f t="shared" si="60"/>
        <v>0</v>
      </c>
      <c r="M454" s="16">
        <f t="shared" si="60"/>
        <v>0</v>
      </c>
      <c r="N454" s="16" t="e">
        <f>IF(N451="",N450*4,IF(N452="",(N451+N450)*2,IF(N453="",((N452+N451+N450)/3)*4,SUM(N450:N453))))</f>
        <v>#VALUE!</v>
      </c>
      <c r="O454" s="16" t="e">
        <f>IF(O451="",O450*4,IF(O452="",(O451+O450)*2,IF(O453="",((O452+O451+O450)/3)*4,SUM(O450:O453))))</f>
        <v>#VALUE!</v>
      </c>
      <c r="P454" s="6"/>
      <c r="Q454" s="9" t="s">
        <v>15</v>
      </c>
    </row>
    <row r="455" spans="1:17" s="87" customFormat="1" x14ac:dyDescent="0.3">
      <c r="A455" s="86"/>
      <c r="B455" s="19"/>
      <c r="C455" s="20" t="e">
        <f t="shared" ref="C455" si="61">C454/B454-1</f>
        <v>#DIV/0!</v>
      </c>
      <c r="D455" s="20" t="e">
        <f t="shared" ref="D455" si="62">D454/C454-1</f>
        <v>#DIV/0!</v>
      </c>
      <c r="E455" s="20" t="e">
        <f t="shared" ref="E455" si="63">E454/D454-1</f>
        <v>#DIV/0!</v>
      </c>
      <c r="F455" s="20" t="e">
        <f t="shared" ref="F455" si="64">F454/E454-1</f>
        <v>#DIV/0!</v>
      </c>
      <c r="G455" s="20" t="e">
        <f t="shared" ref="G455" si="65">G454/F454-1</f>
        <v>#DIV/0!</v>
      </c>
      <c r="H455" s="20" t="e">
        <f t="shared" ref="H455" si="66">H454/G454-1</f>
        <v>#DIV/0!</v>
      </c>
      <c r="I455" s="20" t="e">
        <f t="shared" ref="I455" si="67">I454/H454-1</f>
        <v>#DIV/0!</v>
      </c>
      <c r="J455" s="20" t="e">
        <f t="shared" ref="J455" si="68">J454/I454-1</f>
        <v>#DIV/0!</v>
      </c>
      <c r="K455" s="20" t="e">
        <f t="shared" ref="K455" si="69">K454/J454-1</f>
        <v>#DIV/0!</v>
      </c>
      <c r="L455" s="20" t="e">
        <f t="shared" ref="L455" si="70">L454/K454-1</f>
        <v>#DIV/0!</v>
      </c>
      <c r="M455" s="20" t="e">
        <f t="shared" ref="M455" si="71">M454/L454-1</f>
        <v>#DIV/0!</v>
      </c>
      <c r="N455" s="12" t="e">
        <f>N454/M454-1</f>
        <v>#VALUE!</v>
      </c>
      <c r="O455" s="12" t="e">
        <f>O454/N454-1</f>
        <v>#VALUE!</v>
      </c>
      <c r="P455" s="17"/>
      <c r="Q455" s="14" t="s">
        <v>20</v>
      </c>
    </row>
    <row r="456" spans="1:17" s="87" customFormat="1" x14ac:dyDescent="0.3">
      <c r="A456" s="86"/>
      <c r="B456" s="156" t="e">
        <f t="shared" ref="B456:O456" si="72">+B454/B$482</f>
        <v>#DIV/0!</v>
      </c>
      <c r="C456" s="156" t="e">
        <f t="shared" si="72"/>
        <v>#DIV/0!</v>
      </c>
      <c r="D456" s="156" t="e">
        <f t="shared" si="72"/>
        <v>#DIV/0!</v>
      </c>
      <c r="E456" s="156" t="e">
        <f t="shared" si="72"/>
        <v>#DIV/0!</v>
      </c>
      <c r="F456" s="156" t="e">
        <f t="shared" si="72"/>
        <v>#DIV/0!</v>
      </c>
      <c r="G456" s="156" t="e">
        <f t="shared" si="72"/>
        <v>#DIV/0!</v>
      </c>
      <c r="H456" s="156" t="e">
        <f t="shared" si="72"/>
        <v>#DIV/0!</v>
      </c>
      <c r="I456" s="156" t="e">
        <f t="shared" si="72"/>
        <v>#DIV/0!</v>
      </c>
      <c r="J456" s="156" t="e">
        <f t="shared" si="72"/>
        <v>#DIV/0!</v>
      </c>
      <c r="K456" s="156" t="e">
        <f t="shared" si="72"/>
        <v>#DIV/0!</v>
      </c>
      <c r="L456" s="156" t="e">
        <f t="shared" si="72"/>
        <v>#DIV/0!</v>
      </c>
      <c r="M456" s="156" t="e">
        <f t="shared" si="72"/>
        <v>#DIV/0!</v>
      </c>
      <c r="N456" s="156" t="e">
        <f t="shared" si="72"/>
        <v>#VALUE!</v>
      </c>
      <c r="O456" s="156" t="e">
        <f t="shared" si="72"/>
        <v>#VALUE!</v>
      </c>
      <c r="P456" s="17"/>
      <c r="Q456" s="14" t="s">
        <v>1747</v>
      </c>
    </row>
    <row r="457" spans="1:17" x14ac:dyDescent="0.3">
      <c r="B457" s="171" t="s">
        <v>783</v>
      </c>
      <c r="C457" s="171"/>
      <c r="D457" s="171"/>
      <c r="E457" s="171"/>
      <c r="F457" s="171"/>
      <c r="G457" s="171"/>
      <c r="H457" s="171"/>
      <c r="I457" s="171"/>
      <c r="J457" s="171"/>
      <c r="K457" s="171"/>
      <c r="L457" s="171"/>
      <c r="M457" s="171"/>
      <c r="N457" s="171"/>
      <c r="O457" s="171"/>
      <c r="P457" s="6"/>
      <c r="Q457" s="9"/>
    </row>
    <row r="458" spans="1:17" x14ac:dyDescent="0.3">
      <c r="B458" s="7" t="str">
        <f t="shared" ref="B458:O461" si="73">IFERROR(VLOOKUP($B$457,$127:$213,MATCH($Q458&amp;"/"&amp;B$347,$125:$125,0),FALSE),"")</f>
        <v/>
      </c>
      <c r="C458" s="7" t="str">
        <f t="shared" si="73"/>
        <v/>
      </c>
      <c r="D458" s="7" t="str">
        <f t="shared" si="73"/>
        <v/>
      </c>
      <c r="E458" s="7" t="str">
        <f t="shared" si="73"/>
        <v/>
      </c>
      <c r="F458" s="7" t="str">
        <f t="shared" si="73"/>
        <v/>
      </c>
      <c r="G458" s="7" t="str">
        <f t="shared" si="73"/>
        <v/>
      </c>
      <c r="H458" s="7" t="str">
        <f t="shared" si="73"/>
        <v/>
      </c>
      <c r="I458" s="7" t="str">
        <f t="shared" si="73"/>
        <v/>
      </c>
      <c r="J458" s="7" t="str">
        <f t="shared" si="73"/>
        <v/>
      </c>
      <c r="K458" s="7" t="str">
        <f t="shared" si="73"/>
        <v/>
      </c>
      <c r="L458" s="7" t="str">
        <f t="shared" si="73"/>
        <v/>
      </c>
      <c r="M458" s="7" t="str">
        <f t="shared" si="73"/>
        <v/>
      </c>
      <c r="N458" s="7" t="str">
        <f t="shared" si="73"/>
        <v/>
      </c>
      <c r="O458" s="7" t="str">
        <f t="shared" si="73"/>
        <v/>
      </c>
      <c r="P458" s="6"/>
      <c r="Q458" s="9" t="s">
        <v>12</v>
      </c>
    </row>
    <row r="459" spans="1:17" x14ac:dyDescent="0.3">
      <c r="B459" s="7" t="str">
        <f t="shared" si="73"/>
        <v/>
      </c>
      <c r="C459" s="7" t="str">
        <f t="shared" si="73"/>
        <v/>
      </c>
      <c r="D459" s="7" t="str">
        <f t="shared" si="73"/>
        <v/>
      </c>
      <c r="E459" s="7" t="str">
        <f t="shared" si="73"/>
        <v/>
      </c>
      <c r="F459" s="7" t="str">
        <f t="shared" si="73"/>
        <v/>
      </c>
      <c r="G459" s="7" t="str">
        <f t="shared" si="73"/>
        <v/>
      </c>
      <c r="H459" s="7" t="str">
        <f t="shared" si="73"/>
        <v/>
      </c>
      <c r="I459" s="7" t="str">
        <f t="shared" si="73"/>
        <v/>
      </c>
      <c r="J459" s="7" t="str">
        <f t="shared" si="73"/>
        <v/>
      </c>
      <c r="K459" s="7" t="str">
        <f t="shared" si="73"/>
        <v/>
      </c>
      <c r="L459" s="7" t="str">
        <f t="shared" si="73"/>
        <v/>
      </c>
      <c r="M459" s="7" t="str">
        <f t="shared" si="73"/>
        <v/>
      </c>
      <c r="N459" s="7" t="str">
        <f t="shared" si="73"/>
        <v/>
      </c>
      <c r="O459" s="7" t="str">
        <f t="shared" si="73"/>
        <v/>
      </c>
      <c r="P459" s="6"/>
      <c r="Q459" s="9" t="s">
        <v>13</v>
      </c>
    </row>
    <row r="460" spans="1:17" x14ac:dyDescent="0.3">
      <c r="B460" s="7" t="str">
        <f t="shared" si="73"/>
        <v/>
      </c>
      <c r="C460" s="7" t="str">
        <f t="shared" si="73"/>
        <v/>
      </c>
      <c r="D460" s="7" t="str">
        <f t="shared" si="73"/>
        <v/>
      </c>
      <c r="E460" s="7" t="str">
        <f t="shared" si="73"/>
        <v/>
      </c>
      <c r="F460" s="7" t="str">
        <f t="shared" si="73"/>
        <v/>
      </c>
      <c r="G460" s="7" t="str">
        <f t="shared" si="73"/>
        <v/>
      </c>
      <c r="H460" s="7" t="str">
        <f t="shared" si="73"/>
        <v/>
      </c>
      <c r="I460" s="7" t="str">
        <f t="shared" si="73"/>
        <v/>
      </c>
      <c r="J460" s="7" t="str">
        <f t="shared" si="73"/>
        <v/>
      </c>
      <c r="K460" s="7" t="str">
        <f t="shared" si="73"/>
        <v/>
      </c>
      <c r="L460" s="7" t="str">
        <f t="shared" si="73"/>
        <v/>
      </c>
      <c r="M460" s="7" t="str">
        <f t="shared" si="73"/>
        <v/>
      </c>
      <c r="N460" s="7" t="str">
        <f t="shared" si="73"/>
        <v/>
      </c>
      <c r="O460" s="7" t="str">
        <f t="shared" si="73"/>
        <v/>
      </c>
      <c r="P460" s="6"/>
      <c r="Q460" s="9" t="s">
        <v>14</v>
      </c>
    </row>
    <row r="461" spans="1:17" x14ac:dyDescent="0.3">
      <c r="B461" s="18" t="str">
        <f t="shared" si="73"/>
        <v/>
      </c>
      <c r="C461" s="18" t="str">
        <f t="shared" si="73"/>
        <v/>
      </c>
      <c r="D461" s="18" t="str">
        <f t="shared" si="73"/>
        <v/>
      </c>
      <c r="E461" s="18" t="str">
        <f t="shared" si="73"/>
        <v/>
      </c>
      <c r="F461" s="18" t="str">
        <f t="shared" si="73"/>
        <v/>
      </c>
      <c r="G461" s="18" t="str">
        <f t="shared" si="73"/>
        <v/>
      </c>
      <c r="H461" s="18" t="str">
        <f t="shared" si="73"/>
        <v/>
      </c>
      <c r="I461" s="18" t="str">
        <f t="shared" si="73"/>
        <v/>
      </c>
      <c r="J461" s="18" t="str">
        <f t="shared" si="73"/>
        <v/>
      </c>
      <c r="K461" s="18" t="str">
        <f t="shared" si="73"/>
        <v/>
      </c>
      <c r="L461" s="18" t="str">
        <f t="shared" si="73"/>
        <v/>
      </c>
      <c r="M461" s="18" t="str">
        <f t="shared" si="73"/>
        <v/>
      </c>
      <c r="N461" s="18" t="str">
        <f t="shared" si="73"/>
        <v/>
      </c>
      <c r="O461" s="18" t="str">
        <f t="shared" si="73"/>
        <v/>
      </c>
      <c r="P461" s="6"/>
      <c r="Q461" s="9" t="s">
        <v>19</v>
      </c>
    </row>
    <row r="462" spans="1:17" x14ac:dyDescent="0.3">
      <c r="B462" s="7">
        <f>SUM(B458:B461)</f>
        <v>0</v>
      </c>
      <c r="C462" s="112">
        <f t="shared" ref="C462:M462" si="74">SUM(C458:C461)</f>
        <v>0</v>
      </c>
      <c r="D462" s="112">
        <f t="shared" si="74"/>
        <v>0</v>
      </c>
      <c r="E462" s="112">
        <f t="shared" si="74"/>
        <v>0</v>
      </c>
      <c r="F462" s="112">
        <f t="shared" si="74"/>
        <v>0</v>
      </c>
      <c r="G462" s="112">
        <f t="shared" si="74"/>
        <v>0</v>
      </c>
      <c r="H462" s="112">
        <f t="shared" si="74"/>
        <v>0</v>
      </c>
      <c r="I462" s="112">
        <f t="shared" si="74"/>
        <v>0</v>
      </c>
      <c r="J462" s="112">
        <f t="shared" si="74"/>
        <v>0</v>
      </c>
      <c r="K462" s="112">
        <f t="shared" si="74"/>
        <v>0</v>
      </c>
      <c r="L462" s="112">
        <f t="shared" si="74"/>
        <v>0</v>
      </c>
      <c r="M462" s="112">
        <f t="shared" si="74"/>
        <v>0</v>
      </c>
      <c r="N462" s="112" t="e">
        <f>IF(N459="",N458*4,IF(N460="",(N459+N458)*2,IF(N461="",((N460+N459+N458)/3)*4,SUM(N458:N461))))</f>
        <v>#VALUE!</v>
      </c>
      <c r="O462" s="112" t="e">
        <f>IF(O459="",O458*4,IF(O460="",(O459+O458)*2,IF(O461="",((O460+O459+O458)/3)*4,SUM(O458:O461))))</f>
        <v>#VALUE!</v>
      </c>
      <c r="P462" s="6"/>
      <c r="Q462" s="9" t="s">
        <v>15</v>
      </c>
    </row>
    <row r="463" spans="1:17" s="87" customFormat="1" x14ac:dyDescent="0.3">
      <c r="A463" s="86"/>
      <c r="B463" s="19"/>
      <c r="C463" s="20" t="e">
        <f t="shared" ref="C463" si="75">C462/B462-1</f>
        <v>#DIV/0!</v>
      </c>
      <c r="D463" s="20" t="e">
        <f t="shared" ref="D463" si="76">D462/C462-1</f>
        <v>#DIV/0!</v>
      </c>
      <c r="E463" s="20" t="e">
        <f t="shared" ref="E463" si="77">E462/D462-1</f>
        <v>#DIV/0!</v>
      </c>
      <c r="F463" s="20" t="e">
        <f t="shared" ref="F463" si="78">F462/E462-1</f>
        <v>#DIV/0!</v>
      </c>
      <c r="G463" s="20" t="e">
        <f t="shared" ref="G463" si="79">G462/F462-1</f>
        <v>#DIV/0!</v>
      </c>
      <c r="H463" s="20" t="e">
        <f t="shared" ref="H463" si="80">H462/G462-1</f>
        <v>#DIV/0!</v>
      </c>
      <c r="I463" s="20" t="e">
        <f t="shared" ref="I463" si="81">I462/H462-1</f>
        <v>#DIV/0!</v>
      </c>
      <c r="J463" s="20" t="e">
        <f t="shared" ref="J463" si="82">J462/I462-1</f>
        <v>#DIV/0!</v>
      </c>
      <c r="K463" s="20" t="e">
        <f t="shared" ref="K463" si="83">K462/J462-1</f>
        <v>#DIV/0!</v>
      </c>
      <c r="L463" s="20" t="e">
        <f t="shared" ref="L463" si="84">L462/K462-1</f>
        <v>#DIV/0!</v>
      </c>
      <c r="M463" s="20" t="e">
        <f t="shared" ref="M463" si="85">M462/L462-1</f>
        <v>#DIV/0!</v>
      </c>
      <c r="N463" s="12" t="e">
        <f>N462/M462-1</f>
        <v>#VALUE!</v>
      </c>
      <c r="O463" s="12" t="e">
        <f>O462/N462-1</f>
        <v>#VALUE!</v>
      </c>
      <c r="P463" s="17"/>
      <c r="Q463" s="14" t="s">
        <v>20</v>
      </c>
    </row>
    <row r="464" spans="1:17" s="87" customFormat="1" x14ac:dyDescent="0.3">
      <c r="A464" s="86"/>
      <c r="B464" s="156" t="e">
        <f t="shared" ref="B464:O464" si="86">+B462/B$482</f>
        <v>#DIV/0!</v>
      </c>
      <c r="C464" s="156" t="e">
        <f t="shared" si="86"/>
        <v>#DIV/0!</v>
      </c>
      <c r="D464" s="156" t="e">
        <f t="shared" si="86"/>
        <v>#DIV/0!</v>
      </c>
      <c r="E464" s="156" t="e">
        <f t="shared" si="86"/>
        <v>#DIV/0!</v>
      </c>
      <c r="F464" s="156" t="e">
        <f t="shared" si="86"/>
        <v>#DIV/0!</v>
      </c>
      <c r="G464" s="156" t="e">
        <f t="shared" si="86"/>
        <v>#DIV/0!</v>
      </c>
      <c r="H464" s="156" t="e">
        <f t="shared" si="86"/>
        <v>#DIV/0!</v>
      </c>
      <c r="I464" s="156" t="e">
        <f t="shared" si="86"/>
        <v>#DIV/0!</v>
      </c>
      <c r="J464" s="156" t="e">
        <f t="shared" si="86"/>
        <v>#DIV/0!</v>
      </c>
      <c r="K464" s="156" t="e">
        <f t="shared" si="86"/>
        <v>#DIV/0!</v>
      </c>
      <c r="L464" s="156" t="e">
        <f t="shared" si="86"/>
        <v>#DIV/0!</v>
      </c>
      <c r="M464" s="156" t="e">
        <f t="shared" si="86"/>
        <v>#DIV/0!</v>
      </c>
      <c r="N464" s="156" t="e">
        <f t="shared" si="86"/>
        <v>#VALUE!</v>
      </c>
      <c r="O464" s="156" t="e">
        <f t="shared" si="86"/>
        <v>#VALUE!</v>
      </c>
      <c r="P464" s="17"/>
      <c r="Q464" s="14" t="s">
        <v>1747</v>
      </c>
    </row>
    <row r="465" spans="2:17" x14ac:dyDescent="0.3">
      <c r="B465" s="171" t="s">
        <v>873</v>
      </c>
      <c r="C465" s="171"/>
      <c r="D465" s="171"/>
      <c r="E465" s="171"/>
      <c r="F465" s="171"/>
      <c r="G465" s="171"/>
      <c r="H465" s="171"/>
      <c r="I465" s="171"/>
      <c r="J465" s="171"/>
      <c r="K465" s="171"/>
      <c r="L465" s="171"/>
      <c r="M465" s="171"/>
      <c r="N465" s="171"/>
      <c r="O465" s="171"/>
      <c r="P465" s="6"/>
      <c r="Q465" s="9"/>
    </row>
    <row r="466" spans="2:17" x14ac:dyDescent="0.3">
      <c r="B466" s="7" t="str">
        <f t="shared" ref="B466:O469" si="87">IFERROR(VLOOKUP($B$465,$127:$213,MATCH($Q466&amp;"/"&amp;B$347,$125:$125,0),FALSE),"")</f>
        <v/>
      </c>
      <c r="C466" s="7" t="str">
        <f t="shared" si="87"/>
        <v/>
      </c>
      <c r="D466" s="7" t="str">
        <f t="shared" si="87"/>
        <v/>
      </c>
      <c r="E466" s="7" t="str">
        <f t="shared" si="87"/>
        <v/>
      </c>
      <c r="F466" s="7" t="str">
        <f t="shared" si="87"/>
        <v/>
      </c>
      <c r="G466" s="7" t="str">
        <f t="shared" si="87"/>
        <v/>
      </c>
      <c r="H466" s="7" t="str">
        <f t="shared" si="87"/>
        <v/>
      </c>
      <c r="I466" s="7" t="str">
        <f t="shared" si="87"/>
        <v/>
      </c>
      <c r="J466" s="7" t="str">
        <f t="shared" si="87"/>
        <v/>
      </c>
      <c r="K466" s="7" t="str">
        <f t="shared" si="87"/>
        <v/>
      </c>
      <c r="L466" s="7" t="str">
        <f t="shared" si="87"/>
        <v/>
      </c>
      <c r="M466" s="7" t="str">
        <f t="shared" si="87"/>
        <v/>
      </c>
      <c r="N466" s="7" t="str">
        <f t="shared" si="87"/>
        <v/>
      </c>
      <c r="O466" s="7" t="str">
        <f t="shared" si="87"/>
        <v/>
      </c>
      <c r="P466" s="6"/>
      <c r="Q466" s="9" t="s">
        <v>12</v>
      </c>
    </row>
    <row r="467" spans="2:17" x14ac:dyDescent="0.3">
      <c r="B467" s="7" t="str">
        <f t="shared" si="87"/>
        <v/>
      </c>
      <c r="C467" s="7" t="str">
        <f t="shared" si="87"/>
        <v/>
      </c>
      <c r="D467" s="7" t="str">
        <f t="shared" si="87"/>
        <v/>
      </c>
      <c r="E467" s="7" t="str">
        <f t="shared" si="87"/>
        <v/>
      </c>
      <c r="F467" s="7" t="str">
        <f t="shared" si="87"/>
        <v/>
      </c>
      <c r="G467" s="7" t="str">
        <f t="shared" si="87"/>
        <v/>
      </c>
      <c r="H467" s="7" t="str">
        <f t="shared" si="87"/>
        <v/>
      </c>
      <c r="I467" s="7" t="str">
        <f t="shared" si="87"/>
        <v/>
      </c>
      <c r="J467" s="7" t="str">
        <f t="shared" si="87"/>
        <v/>
      </c>
      <c r="K467" s="7" t="str">
        <f t="shared" si="87"/>
        <v/>
      </c>
      <c r="L467" s="7" t="str">
        <f t="shared" si="87"/>
        <v/>
      </c>
      <c r="M467" s="7" t="str">
        <f t="shared" si="87"/>
        <v/>
      </c>
      <c r="N467" s="7" t="str">
        <f t="shared" si="87"/>
        <v/>
      </c>
      <c r="O467" s="7" t="str">
        <f t="shared" si="87"/>
        <v/>
      </c>
      <c r="P467" s="6"/>
      <c r="Q467" s="9" t="s">
        <v>13</v>
      </c>
    </row>
    <row r="468" spans="2:17" x14ac:dyDescent="0.3">
      <c r="B468" s="7" t="str">
        <f t="shared" si="87"/>
        <v/>
      </c>
      <c r="C468" s="7" t="str">
        <f t="shared" si="87"/>
        <v/>
      </c>
      <c r="D468" s="7" t="str">
        <f t="shared" si="87"/>
        <v/>
      </c>
      <c r="E468" s="7" t="str">
        <f t="shared" si="87"/>
        <v/>
      </c>
      <c r="F468" s="7" t="str">
        <f t="shared" si="87"/>
        <v/>
      </c>
      <c r="G468" s="7" t="str">
        <f t="shared" si="87"/>
        <v/>
      </c>
      <c r="H468" s="7" t="str">
        <f t="shared" si="87"/>
        <v/>
      </c>
      <c r="I468" s="7" t="str">
        <f t="shared" si="87"/>
        <v/>
      </c>
      <c r="J468" s="7" t="str">
        <f t="shared" si="87"/>
        <v/>
      </c>
      <c r="K468" s="7" t="str">
        <f t="shared" si="87"/>
        <v/>
      </c>
      <c r="L468" s="7" t="str">
        <f t="shared" si="87"/>
        <v/>
      </c>
      <c r="M468" s="7" t="str">
        <f t="shared" si="87"/>
        <v/>
      </c>
      <c r="N468" s="7" t="str">
        <f t="shared" si="87"/>
        <v/>
      </c>
      <c r="O468" s="7" t="str">
        <f t="shared" si="87"/>
        <v/>
      </c>
      <c r="P468" s="6"/>
      <c r="Q468" s="9" t="s">
        <v>14</v>
      </c>
    </row>
    <row r="469" spans="2:17" x14ac:dyDescent="0.3">
      <c r="B469" s="18" t="str">
        <f t="shared" si="87"/>
        <v/>
      </c>
      <c r="C469" s="18" t="str">
        <f t="shared" si="87"/>
        <v/>
      </c>
      <c r="D469" s="18" t="str">
        <f t="shared" si="87"/>
        <v/>
      </c>
      <c r="E469" s="18" t="str">
        <f t="shared" si="87"/>
        <v/>
      </c>
      <c r="F469" s="18" t="str">
        <f t="shared" si="87"/>
        <v/>
      </c>
      <c r="G469" s="18" t="str">
        <f t="shared" si="87"/>
        <v/>
      </c>
      <c r="H469" s="18" t="str">
        <f t="shared" si="87"/>
        <v/>
      </c>
      <c r="I469" s="18" t="str">
        <f t="shared" si="87"/>
        <v/>
      </c>
      <c r="J469" s="18" t="str">
        <f t="shared" si="87"/>
        <v/>
      </c>
      <c r="K469" s="18" t="str">
        <f t="shared" si="87"/>
        <v/>
      </c>
      <c r="L469" s="18" t="str">
        <f t="shared" si="87"/>
        <v/>
      </c>
      <c r="M469" s="18" t="str">
        <f t="shared" si="87"/>
        <v/>
      </c>
      <c r="N469" s="18" t="str">
        <f t="shared" si="87"/>
        <v/>
      </c>
      <c r="O469" s="18" t="str">
        <f t="shared" si="87"/>
        <v/>
      </c>
      <c r="P469" s="6"/>
      <c r="Q469" s="9" t="s">
        <v>19</v>
      </c>
    </row>
    <row r="470" spans="2:17" x14ac:dyDescent="0.3">
      <c r="B470" s="7">
        <f>SUM(B466:B469)</f>
        <v>0</v>
      </c>
      <c r="C470" s="112">
        <f t="shared" ref="C470:M470" si="88">SUM(C466:C469)</f>
        <v>0</v>
      </c>
      <c r="D470" s="112">
        <f t="shared" si="88"/>
        <v>0</v>
      </c>
      <c r="E470" s="112">
        <f t="shared" si="88"/>
        <v>0</v>
      </c>
      <c r="F470" s="112">
        <f t="shared" si="88"/>
        <v>0</v>
      </c>
      <c r="G470" s="112">
        <f t="shared" si="88"/>
        <v>0</v>
      </c>
      <c r="H470" s="112">
        <f t="shared" si="88"/>
        <v>0</v>
      </c>
      <c r="I470" s="112">
        <f t="shared" si="88"/>
        <v>0</v>
      </c>
      <c r="J470" s="112">
        <f t="shared" si="88"/>
        <v>0</v>
      </c>
      <c r="K470" s="112">
        <f t="shared" si="88"/>
        <v>0</v>
      </c>
      <c r="L470" s="112">
        <f t="shared" si="88"/>
        <v>0</v>
      </c>
      <c r="M470" s="112">
        <f t="shared" si="88"/>
        <v>0</v>
      </c>
      <c r="N470" s="112" t="e">
        <f>IF(N467="",N466*4,IF(N468="",(N467+N466)*2,IF(N469="",((N468+N467+N466)/3)*4,SUM(N466:N469))))</f>
        <v>#VALUE!</v>
      </c>
      <c r="O470" s="112" t="e">
        <f>IF(O467="",O466*4,IF(O468="",(O467+O466)*2,IF(O469="",((O468+O467+O466)/3)*4,SUM(O466:O469))))</f>
        <v>#VALUE!</v>
      </c>
      <c r="P470" s="6"/>
      <c r="Q470" s="9" t="s">
        <v>15</v>
      </c>
    </row>
    <row r="471" spans="2:17" x14ac:dyDescent="0.3">
      <c r="B471" s="171" t="s">
        <v>874</v>
      </c>
      <c r="C471" s="171"/>
      <c r="D471" s="171"/>
      <c r="E471" s="171"/>
      <c r="F471" s="171"/>
      <c r="G471" s="171"/>
      <c r="H471" s="171"/>
      <c r="I471" s="171"/>
      <c r="J471" s="171"/>
      <c r="K471" s="171"/>
      <c r="L471" s="171"/>
      <c r="M471" s="171"/>
      <c r="N471" s="171"/>
      <c r="O471" s="171"/>
      <c r="P471" s="6"/>
      <c r="Q471" s="9"/>
    </row>
    <row r="472" spans="2:17" x14ac:dyDescent="0.3">
      <c r="B472" s="7" t="str">
        <f t="shared" ref="B472:O475" si="89">IFERROR(VLOOKUP($B$471,$127:$213,MATCH($Q472&amp;"/"&amp;B$347,$125:$125,0),FALSE),"")</f>
        <v/>
      </c>
      <c r="C472" s="7" t="str">
        <f t="shared" si="89"/>
        <v/>
      </c>
      <c r="D472" s="7" t="str">
        <f t="shared" si="89"/>
        <v/>
      </c>
      <c r="E472" s="7" t="str">
        <f t="shared" si="89"/>
        <v/>
      </c>
      <c r="F472" s="7" t="str">
        <f t="shared" si="89"/>
        <v/>
      </c>
      <c r="G472" s="7" t="str">
        <f t="shared" si="89"/>
        <v/>
      </c>
      <c r="H472" s="7" t="str">
        <f t="shared" si="89"/>
        <v/>
      </c>
      <c r="I472" s="7" t="str">
        <f t="shared" si="89"/>
        <v/>
      </c>
      <c r="J472" s="7" t="str">
        <f t="shared" si="89"/>
        <v/>
      </c>
      <c r="K472" s="7" t="str">
        <f t="shared" si="89"/>
        <v/>
      </c>
      <c r="L472" s="7" t="str">
        <f t="shared" si="89"/>
        <v/>
      </c>
      <c r="M472" s="7" t="str">
        <f t="shared" si="89"/>
        <v/>
      </c>
      <c r="N472" s="7" t="str">
        <f t="shared" si="89"/>
        <v/>
      </c>
      <c r="O472" s="7" t="str">
        <f t="shared" si="89"/>
        <v/>
      </c>
      <c r="P472" s="6"/>
      <c r="Q472" s="9" t="s">
        <v>12</v>
      </c>
    </row>
    <row r="473" spans="2:17" x14ac:dyDescent="0.3">
      <c r="B473" s="7" t="str">
        <f t="shared" si="89"/>
        <v/>
      </c>
      <c r="C473" s="7" t="str">
        <f t="shared" si="89"/>
        <v/>
      </c>
      <c r="D473" s="7" t="str">
        <f t="shared" si="89"/>
        <v/>
      </c>
      <c r="E473" s="7" t="str">
        <f t="shared" si="89"/>
        <v/>
      </c>
      <c r="F473" s="7" t="str">
        <f t="shared" si="89"/>
        <v/>
      </c>
      <c r="G473" s="7" t="str">
        <f t="shared" si="89"/>
        <v/>
      </c>
      <c r="H473" s="7" t="str">
        <f t="shared" si="89"/>
        <v/>
      </c>
      <c r="I473" s="7" t="str">
        <f t="shared" si="89"/>
        <v/>
      </c>
      <c r="J473" s="7" t="str">
        <f t="shared" si="89"/>
        <v/>
      </c>
      <c r="K473" s="7" t="str">
        <f t="shared" si="89"/>
        <v/>
      </c>
      <c r="L473" s="7" t="str">
        <f t="shared" si="89"/>
        <v/>
      </c>
      <c r="M473" s="7" t="str">
        <f t="shared" si="89"/>
        <v/>
      </c>
      <c r="N473" s="7" t="str">
        <f t="shared" si="89"/>
        <v/>
      </c>
      <c r="O473" s="7" t="str">
        <f t="shared" si="89"/>
        <v/>
      </c>
      <c r="P473" s="6"/>
      <c r="Q473" s="9" t="s">
        <v>13</v>
      </c>
    </row>
    <row r="474" spans="2:17" x14ac:dyDescent="0.3">
      <c r="B474" s="7" t="str">
        <f t="shared" si="89"/>
        <v/>
      </c>
      <c r="C474" s="7" t="str">
        <f t="shared" si="89"/>
        <v/>
      </c>
      <c r="D474" s="7" t="str">
        <f t="shared" si="89"/>
        <v/>
      </c>
      <c r="E474" s="7" t="str">
        <f t="shared" si="89"/>
        <v/>
      </c>
      <c r="F474" s="7" t="str">
        <f t="shared" si="89"/>
        <v/>
      </c>
      <c r="G474" s="7" t="str">
        <f t="shared" si="89"/>
        <v/>
      </c>
      <c r="H474" s="7" t="str">
        <f t="shared" si="89"/>
        <v/>
      </c>
      <c r="I474" s="7" t="str">
        <f t="shared" si="89"/>
        <v/>
      </c>
      <c r="J474" s="7" t="str">
        <f t="shared" si="89"/>
        <v/>
      </c>
      <c r="K474" s="7" t="str">
        <f t="shared" si="89"/>
        <v/>
      </c>
      <c r="L474" s="7" t="str">
        <f t="shared" si="89"/>
        <v/>
      </c>
      <c r="M474" s="7" t="str">
        <f t="shared" si="89"/>
        <v/>
      </c>
      <c r="N474" s="7" t="str">
        <f t="shared" si="89"/>
        <v/>
      </c>
      <c r="O474" s="7" t="str">
        <f t="shared" si="89"/>
        <v/>
      </c>
      <c r="P474" s="6"/>
      <c r="Q474" s="9" t="s">
        <v>14</v>
      </c>
    </row>
    <row r="475" spans="2:17" x14ac:dyDescent="0.3">
      <c r="B475" s="18" t="str">
        <f t="shared" si="89"/>
        <v/>
      </c>
      <c r="C475" s="18" t="str">
        <f t="shared" si="89"/>
        <v/>
      </c>
      <c r="D475" s="18" t="str">
        <f t="shared" si="89"/>
        <v/>
      </c>
      <c r="E475" s="18" t="str">
        <f t="shared" si="89"/>
        <v/>
      </c>
      <c r="F475" s="18" t="str">
        <f t="shared" si="89"/>
        <v/>
      </c>
      <c r="G475" s="18" t="str">
        <f t="shared" si="89"/>
        <v/>
      </c>
      <c r="H475" s="18" t="str">
        <f t="shared" si="89"/>
        <v/>
      </c>
      <c r="I475" s="18" t="str">
        <f t="shared" si="89"/>
        <v/>
      </c>
      <c r="J475" s="18" t="str">
        <f t="shared" si="89"/>
        <v/>
      </c>
      <c r="K475" s="18" t="str">
        <f t="shared" si="89"/>
        <v/>
      </c>
      <c r="L475" s="18" t="str">
        <f t="shared" si="89"/>
        <v/>
      </c>
      <c r="M475" s="18" t="str">
        <f t="shared" si="89"/>
        <v/>
      </c>
      <c r="N475" s="18" t="str">
        <f t="shared" si="89"/>
        <v/>
      </c>
      <c r="O475" s="18" t="str">
        <f t="shared" si="89"/>
        <v/>
      </c>
      <c r="P475" s="6"/>
      <c r="Q475" s="9" t="s">
        <v>19</v>
      </c>
    </row>
    <row r="476" spans="2:17" x14ac:dyDescent="0.3">
      <c r="B476" s="7">
        <f>SUM(B472:B475)</f>
        <v>0</v>
      </c>
      <c r="C476" s="112">
        <f t="shared" ref="C476:M476" si="90">SUM(C472:C475)</f>
        <v>0</v>
      </c>
      <c r="D476" s="112">
        <f t="shared" si="90"/>
        <v>0</v>
      </c>
      <c r="E476" s="112">
        <f t="shared" si="90"/>
        <v>0</v>
      </c>
      <c r="F476" s="112">
        <f t="shared" si="90"/>
        <v>0</v>
      </c>
      <c r="G476" s="112">
        <f t="shared" si="90"/>
        <v>0</v>
      </c>
      <c r="H476" s="112">
        <f t="shared" si="90"/>
        <v>0</v>
      </c>
      <c r="I476" s="112">
        <f t="shared" si="90"/>
        <v>0</v>
      </c>
      <c r="J476" s="112">
        <f t="shared" si="90"/>
        <v>0</v>
      </c>
      <c r="K476" s="112">
        <f t="shared" si="90"/>
        <v>0</v>
      </c>
      <c r="L476" s="112">
        <f t="shared" si="90"/>
        <v>0</v>
      </c>
      <c r="M476" s="112">
        <f t="shared" si="90"/>
        <v>0</v>
      </c>
      <c r="N476" s="112" t="e">
        <f>IF(N473="",N472*4,IF(N474="",(N473+N472)*2,IF(N475="",((N474+N473+N472)/3)*4,SUM(N472:N475))))</f>
        <v>#VALUE!</v>
      </c>
      <c r="O476" s="112" t="e">
        <f>IF(O473="",O472*4,IF(O474="",(O473+O472)*2,IF(O475="",((O474+O473+O472)/3)*4,SUM(O472:O475))))</f>
        <v>#VALUE!</v>
      </c>
      <c r="P476" s="6"/>
      <c r="Q476" s="9" t="s">
        <v>15</v>
      </c>
    </row>
    <row r="477" spans="2:17" s="2" customFormat="1" x14ac:dyDescent="0.3">
      <c r="B477" s="171" t="s">
        <v>867</v>
      </c>
      <c r="C477" s="171"/>
      <c r="D477" s="171"/>
      <c r="E477" s="171"/>
      <c r="F477" s="171"/>
      <c r="G477" s="171"/>
      <c r="H477" s="171"/>
      <c r="I477" s="171"/>
      <c r="J477" s="171"/>
      <c r="K477" s="171"/>
      <c r="L477" s="171"/>
      <c r="M477" s="171"/>
      <c r="N477" s="171"/>
      <c r="O477" s="171"/>
      <c r="P477" s="6"/>
      <c r="Q477" s="9"/>
    </row>
    <row r="478" spans="2:17" s="2" customFormat="1" x14ac:dyDescent="0.3">
      <c r="B478" s="7" t="str">
        <f t="shared" ref="B478:O481" si="91">IFERROR(VLOOKUP($B$477,$127:$213,MATCH($Q478&amp;"/"&amp;B$347,$125:$125,0),FALSE),"")</f>
        <v/>
      </c>
      <c r="C478" s="7" t="str">
        <f t="shared" si="91"/>
        <v/>
      </c>
      <c r="D478" s="7" t="str">
        <f t="shared" si="91"/>
        <v/>
      </c>
      <c r="E478" s="7" t="str">
        <f t="shared" si="91"/>
        <v/>
      </c>
      <c r="F478" s="7" t="str">
        <f t="shared" si="91"/>
        <v/>
      </c>
      <c r="G478" s="7" t="str">
        <f t="shared" si="91"/>
        <v/>
      </c>
      <c r="H478" s="7" t="str">
        <f t="shared" si="91"/>
        <v/>
      </c>
      <c r="I478" s="7" t="str">
        <f t="shared" si="91"/>
        <v/>
      </c>
      <c r="J478" s="7" t="str">
        <f t="shared" si="91"/>
        <v/>
      </c>
      <c r="K478" s="7" t="str">
        <f t="shared" si="91"/>
        <v/>
      </c>
      <c r="L478" s="7" t="str">
        <f t="shared" si="91"/>
        <v/>
      </c>
      <c r="M478" s="7" t="str">
        <f t="shared" si="91"/>
        <v/>
      </c>
      <c r="N478" s="7" t="str">
        <f t="shared" si="91"/>
        <v/>
      </c>
      <c r="O478" s="7" t="str">
        <f t="shared" si="91"/>
        <v/>
      </c>
      <c r="P478" s="6"/>
      <c r="Q478" s="9" t="s">
        <v>12</v>
      </c>
    </row>
    <row r="479" spans="2:17" s="2" customFormat="1" x14ac:dyDescent="0.3">
      <c r="B479" s="7" t="str">
        <f t="shared" si="91"/>
        <v/>
      </c>
      <c r="C479" s="7" t="str">
        <f t="shared" si="91"/>
        <v/>
      </c>
      <c r="D479" s="7" t="str">
        <f t="shared" si="91"/>
        <v/>
      </c>
      <c r="E479" s="7" t="str">
        <f t="shared" si="91"/>
        <v/>
      </c>
      <c r="F479" s="7" t="str">
        <f t="shared" si="91"/>
        <v/>
      </c>
      <c r="G479" s="7" t="str">
        <f t="shared" si="91"/>
        <v/>
      </c>
      <c r="H479" s="7" t="str">
        <f t="shared" si="91"/>
        <v/>
      </c>
      <c r="I479" s="7" t="str">
        <f t="shared" si="91"/>
        <v/>
      </c>
      <c r="J479" s="7" t="str">
        <f t="shared" si="91"/>
        <v/>
      </c>
      <c r="K479" s="7" t="str">
        <f t="shared" si="91"/>
        <v/>
      </c>
      <c r="L479" s="7" t="str">
        <f t="shared" si="91"/>
        <v/>
      </c>
      <c r="M479" s="7" t="str">
        <f t="shared" si="91"/>
        <v/>
      </c>
      <c r="N479" s="7" t="str">
        <f t="shared" si="91"/>
        <v/>
      </c>
      <c r="O479" s="7" t="str">
        <f t="shared" si="91"/>
        <v/>
      </c>
      <c r="P479" s="6"/>
      <c r="Q479" s="9" t="s">
        <v>13</v>
      </c>
    </row>
    <row r="480" spans="2:17" s="2" customFormat="1" x14ac:dyDescent="0.3">
      <c r="B480" s="7" t="str">
        <f t="shared" si="91"/>
        <v/>
      </c>
      <c r="C480" s="7" t="str">
        <f t="shared" si="91"/>
        <v/>
      </c>
      <c r="D480" s="7" t="str">
        <f t="shared" si="91"/>
        <v/>
      </c>
      <c r="E480" s="7" t="str">
        <f t="shared" si="91"/>
        <v/>
      </c>
      <c r="F480" s="7" t="str">
        <f t="shared" si="91"/>
        <v/>
      </c>
      <c r="G480" s="7" t="str">
        <f t="shared" si="91"/>
        <v/>
      </c>
      <c r="H480" s="7" t="str">
        <f t="shared" si="91"/>
        <v/>
      </c>
      <c r="I480" s="7" t="str">
        <f t="shared" si="91"/>
        <v/>
      </c>
      <c r="J480" s="7" t="str">
        <f t="shared" si="91"/>
        <v/>
      </c>
      <c r="K480" s="7" t="str">
        <f t="shared" si="91"/>
        <v/>
      </c>
      <c r="L480" s="7" t="str">
        <f t="shared" si="91"/>
        <v/>
      </c>
      <c r="M480" s="7" t="str">
        <f t="shared" si="91"/>
        <v/>
      </c>
      <c r="N480" s="7" t="str">
        <f t="shared" si="91"/>
        <v/>
      </c>
      <c r="O480" s="7" t="str">
        <f t="shared" si="91"/>
        <v/>
      </c>
      <c r="P480" s="6"/>
      <c r="Q480" s="9" t="s">
        <v>14</v>
      </c>
    </row>
    <row r="481" spans="1:17" s="2" customFormat="1" x14ac:dyDescent="0.3">
      <c r="B481" s="18" t="str">
        <f t="shared" si="91"/>
        <v/>
      </c>
      <c r="C481" s="18" t="str">
        <f t="shared" si="91"/>
        <v/>
      </c>
      <c r="D481" s="18" t="str">
        <f t="shared" si="91"/>
        <v/>
      </c>
      <c r="E481" s="18" t="str">
        <f t="shared" si="91"/>
        <v/>
      </c>
      <c r="F481" s="18" t="str">
        <f t="shared" si="91"/>
        <v/>
      </c>
      <c r="G481" s="18" t="str">
        <f t="shared" si="91"/>
        <v/>
      </c>
      <c r="H481" s="18" t="str">
        <f t="shared" si="91"/>
        <v/>
      </c>
      <c r="I481" s="18" t="str">
        <f t="shared" si="91"/>
        <v/>
      </c>
      <c r="J481" s="18" t="str">
        <f t="shared" si="91"/>
        <v/>
      </c>
      <c r="K481" s="18" t="str">
        <f t="shared" si="91"/>
        <v/>
      </c>
      <c r="L481" s="18" t="str">
        <f t="shared" si="91"/>
        <v/>
      </c>
      <c r="M481" s="18" t="str">
        <f t="shared" si="91"/>
        <v/>
      </c>
      <c r="N481" s="18" t="str">
        <f t="shared" si="91"/>
        <v/>
      </c>
      <c r="O481" s="18" t="str">
        <f t="shared" si="91"/>
        <v/>
      </c>
      <c r="P481" s="6"/>
      <c r="Q481" s="9" t="s">
        <v>19</v>
      </c>
    </row>
    <row r="482" spans="1:17" s="2" customFormat="1" x14ac:dyDescent="0.3">
      <c r="B482" s="16">
        <f>SUM(B478:B481)</f>
        <v>0</v>
      </c>
      <c r="C482" s="16">
        <f t="shared" ref="C482:M482" si="92">SUM(C478:C481)</f>
        <v>0</v>
      </c>
      <c r="D482" s="16">
        <f t="shared" si="92"/>
        <v>0</v>
      </c>
      <c r="E482" s="16">
        <f t="shared" si="92"/>
        <v>0</v>
      </c>
      <c r="F482" s="16">
        <f t="shared" si="92"/>
        <v>0</v>
      </c>
      <c r="G482" s="16">
        <f t="shared" si="92"/>
        <v>0</v>
      </c>
      <c r="H482" s="16">
        <f t="shared" si="92"/>
        <v>0</v>
      </c>
      <c r="I482" s="16">
        <f t="shared" si="92"/>
        <v>0</v>
      </c>
      <c r="J482" s="16">
        <f t="shared" si="92"/>
        <v>0</v>
      </c>
      <c r="K482" s="16">
        <f t="shared" si="92"/>
        <v>0</v>
      </c>
      <c r="L482" s="16">
        <f t="shared" si="92"/>
        <v>0</v>
      </c>
      <c r="M482" s="16">
        <f t="shared" si="92"/>
        <v>0</v>
      </c>
      <c r="N482" s="16" t="e">
        <f>IF(N479="",N478*4,IF(N480="",(N479+N478)*2,IF(N481="",((N480+N479+N478)/3)*4,SUM(N478:N481))))</f>
        <v>#VALUE!</v>
      </c>
      <c r="O482" s="16" t="e">
        <f>IF(O479="",O478*4,IF(O480="",(O479+O478)*2,IF(O481="",((O480+O479+O478)/3)*4,SUM(O478:O481))))</f>
        <v>#VALUE!</v>
      </c>
      <c r="P482" s="6"/>
      <c r="Q482" s="9" t="s">
        <v>15</v>
      </c>
    </row>
    <row r="483" spans="1:17" s="87" customFormat="1" x14ac:dyDescent="0.3">
      <c r="A483" s="86"/>
      <c r="B483" s="19"/>
      <c r="C483" s="20" t="e">
        <f t="shared" ref="C483" si="93">C482/B482-1</f>
        <v>#DIV/0!</v>
      </c>
      <c r="D483" s="20" t="e">
        <f t="shared" ref="D483" si="94">D482/C482-1</f>
        <v>#DIV/0!</v>
      </c>
      <c r="E483" s="20" t="e">
        <f t="shared" ref="E483" si="95">E482/D482-1</f>
        <v>#DIV/0!</v>
      </c>
      <c r="F483" s="20" t="e">
        <f t="shared" ref="F483" si="96">F482/E482-1</f>
        <v>#DIV/0!</v>
      </c>
      <c r="G483" s="20" t="e">
        <f t="shared" ref="G483" si="97">G482/F482-1</f>
        <v>#DIV/0!</v>
      </c>
      <c r="H483" s="20" t="e">
        <f t="shared" ref="H483" si="98">H482/G482-1</f>
        <v>#DIV/0!</v>
      </c>
      <c r="I483" s="20" t="e">
        <f t="shared" ref="I483" si="99">I482/H482-1</f>
        <v>#DIV/0!</v>
      </c>
      <c r="J483" s="20" t="e">
        <f t="shared" ref="J483" si="100">J482/I482-1</f>
        <v>#DIV/0!</v>
      </c>
      <c r="K483" s="20" t="e">
        <f t="shared" ref="K483" si="101">K482/J482-1</f>
        <v>#DIV/0!</v>
      </c>
      <c r="L483" s="20" t="e">
        <f t="shared" ref="L483" si="102">L482/K482-1</f>
        <v>#DIV/0!</v>
      </c>
      <c r="M483" s="20" t="e">
        <f t="shared" ref="M483" si="103">M482/L482-1</f>
        <v>#DIV/0!</v>
      </c>
      <c r="N483" s="12" t="e">
        <f>N482/M482-1</f>
        <v>#VALUE!</v>
      </c>
      <c r="O483" s="12" t="e">
        <f>O482/N482-1</f>
        <v>#VALUE!</v>
      </c>
      <c r="P483" s="17"/>
      <c r="Q483" s="14" t="s">
        <v>20</v>
      </c>
    </row>
    <row r="484" spans="1:17" x14ac:dyDescent="0.3">
      <c r="B484" s="207" t="s">
        <v>875</v>
      </c>
      <c r="C484" s="207"/>
      <c r="D484" s="207"/>
      <c r="E484" s="207"/>
      <c r="F484" s="207"/>
      <c r="G484" s="207"/>
      <c r="H484" s="207"/>
      <c r="I484" s="207"/>
      <c r="J484" s="207"/>
      <c r="K484" s="207"/>
      <c r="L484" s="207"/>
      <c r="M484" s="207"/>
      <c r="N484" s="207"/>
      <c r="O484" s="207"/>
      <c r="P484" s="6"/>
      <c r="Q484" s="9"/>
    </row>
    <row r="485" spans="1:17" x14ac:dyDescent="0.3">
      <c r="B485" s="7" t="str">
        <f t="shared" ref="B485:O488" si="104">IFERROR(VLOOKUP($B$484,$127:$213,MATCH($Q485&amp;"/"&amp;B$347,$125:$125,0),FALSE),"")</f>
        <v/>
      </c>
      <c r="C485" s="7" t="str">
        <f t="shared" si="104"/>
        <v/>
      </c>
      <c r="D485" s="7" t="str">
        <f t="shared" si="104"/>
        <v/>
      </c>
      <c r="E485" s="7" t="str">
        <f t="shared" si="104"/>
        <v/>
      </c>
      <c r="F485" s="7" t="str">
        <f t="shared" si="104"/>
        <v/>
      </c>
      <c r="G485" s="7" t="str">
        <f t="shared" si="104"/>
        <v/>
      </c>
      <c r="H485" s="7" t="str">
        <f t="shared" si="104"/>
        <v/>
      </c>
      <c r="I485" s="7" t="str">
        <f t="shared" si="104"/>
        <v/>
      </c>
      <c r="J485" s="7" t="str">
        <f t="shared" si="104"/>
        <v/>
      </c>
      <c r="K485" s="7" t="str">
        <f t="shared" si="104"/>
        <v/>
      </c>
      <c r="L485" s="7" t="str">
        <f t="shared" si="104"/>
        <v/>
      </c>
      <c r="M485" s="7" t="str">
        <f t="shared" si="104"/>
        <v/>
      </c>
      <c r="N485" s="7" t="str">
        <f t="shared" si="104"/>
        <v/>
      </c>
      <c r="O485" s="7" t="str">
        <f t="shared" si="104"/>
        <v/>
      </c>
      <c r="P485" s="6"/>
      <c r="Q485" s="9" t="s">
        <v>12</v>
      </c>
    </row>
    <row r="486" spans="1:17" x14ac:dyDescent="0.3">
      <c r="B486" s="7" t="str">
        <f t="shared" si="104"/>
        <v/>
      </c>
      <c r="C486" s="7" t="str">
        <f t="shared" si="104"/>
        <v/>
      </c>
      <c r="D486" s="7" t="str">
        <f t="shared" si="104"/>
        <v/>
      </c>
      <c r="E486" s="7" t="str">
        <f t="shared" si="104"/>
        <v/>
      </c>
      <c r="F486" s="7" t="str">
        <f t="shared" si="104"/>
        <v/>
      </c>
      <c r="G486" s="7" t="str">
        <f t="shared" si="104"/>
        <v/>
      </c>
      <c r="H486" s="7" t="str">
        <f t="shared" si="104"/>
        <v/>
      </c>
      <c r="I486" s="7" t="str">
        <f t="shared" si="104"/>
        <v/>
      </c>
      <c r="J486" s="7" t="str">
        <f t="shared" si="104"/>
        <v/>
      </c>
      <c r="K486" s="7" t="str">
        <f t="shared" si="104"/>
        <v/>
      </c>
      <c r="L486" s="7" t="str">
        <f t="shared" si="104"/>
        <v/>
      </c>
      <c r="M486" s="7" t="str">
        <f t="shared" si="104"/>
        <v/>
      </c>
      <c r="N486" s="7" t="str">
        <f t="shared" si="104"/>
        <v/>
      </c>
      <c r="O486" s="7" t="str">
        <f t="shared" si="104"/>
        <v/>
      </c>
      <c r="P486" s="6"/>
      <c r="Q486" s="9" t="s">
        <v>13</v>
      </c>
    </row>
    <row r="487" spans="1:17" x14ac:dyDescent="0.3">
      <c r="B487" s="7" t="str">
        <f t="shared" si="104"/>
        <v/>
      </c>
      <c r="C487" s="7" t="str">
        <f t="shared" si="104"/>
        <v/>
      </c>
      <c r="D487" s="7" t="str">
        <f t="shared" si="104"/>
        <v/>
      </c>
      <c r="E487" s="7" t="str">
        <f t="shared" si="104"/>
        <v/>
      </c>
      <c r="F487" s="7" t="str">
        <f t="shared" si="104"/>
        <v/>
      </c>
      <c r="G487" s="7" t="str">
        <f t="shared" si="104"/>
        <v/>
      </c>
      <c r="H487" s="7" t="str">
        <f t="shared" si="104"/>
        <v/>
      </c>
      <c r="I487" s="7" t="str">
        <f t="shared" si="104"/>
        <v/>
      </c>
      <c r="J487" s="7" t="str">
        <f t="shared" si="104"/>
        <v/>
      </c>
      <c r="K487" s="7" t="str">
        <f t="shared" si="104"/>
        <v/>
      </c>
      <c r="L487" s="7" t="str">
        <f t="shared" si="104"/>
        <v/>
      </c>
      <c r="M487" s="7" t="str">
        <f t="shared" si="104"/>
        <v/>
      </c>
      <c r="N487" s="7" t="str">
        <f t="shared" si="104"/>
        <v/>
      </c>
      <c r="O487" s="7" t="str">
        <f t="shared" si="104"/>
        <v/>
      </c>
      <c r="P487" s="6"/>
      <c r="Q487" s="9" t="s">
        <v>14</v>
      </c>
    </row>
    <row r="488" spans="1:17" x14ac:dyDescent="0.3">
      <c r="B488" s="18" t="str">
        <f t="shared" si="104"/>
        <v/>
      </c>
      <c r="C488" s="18" t="str">
        <f t="shared" si="104"/>
        <v/>
      </c>
      <c r="D488" s="18" t="str">
        <f t="shared" si="104"/>
        <v/>
      </c>
      <c r="E488" s="18" t="str">
        <f t="shared" si="104"/>
        <v/>
      </c>
      <c r="F488" s="18" t="str">
        <f t="shared" si="104"/>
        <v/>
      </c>
      <c r="G488" s="18" t="str">
        <f t="shared" si="104"/>
        <v/>
      </c>
      <c r="H488" s="18" t="str">
        <f t="shared" si="104"/>
        <v/>
      </c>
      <c r="I488" s="18" t="str">
        <f t="shared" si="104"/>
        <v/>
      </c>
      <c r="J488" s="18" t="str">
        <f t="shared" si="104"/>
        <v/>
      </c>
      <c r="K488" s="18" t="str">
        <f t="shared" si="104"/>
        <v/>
      </c>
      <c r="L488" s="18" t="str">
        <f t="shared" si="104"/>
        <v/>
      </c>
      <c r="M488" s="18" t="str">
        <f t="shared" si="104"/>
        <v/>
      </c>
      <c r="N488" s="18" t="str">
        <f t="shared" si="104"/>
        <v/>
      </c>
      <c r="O488" s="18" t="str">
        <f t="shared" si="104"/>
        <v/>
      </c>
      <c r="P488" s="6"/>
      <c r="Q488" s="9" t="s">
        <v>19</v>
      </c>
    </row>
    <row r="489" spans="1:17" x14ac:dyDescent="0.3">
      <c r="B489" s="18">
        <f>SUM(B485:B488)</f>
        <v>0</v>
      </c>
      <c r="C489" s="18">
        <f t="shared" ref="C489:M489" si="105">SUM(C485:C488)</f>
        <v>0</v>
      </c>
      <c r="D489" s="18">
        <f t="shared" si="105"/>
        <v>0</v>
      </c>
      <c r="E489" s="18">
        <f t="shared" si="105"/>
        <v>0</v>
      </c>
      <c r="F489" s="18">
        <f t="shared" si="105"/>
        <v>0</v>
      </c>
      <c r="G489" s="18">
        <f t="shared" si="105"/>
        <v>0</v>
      </c>
      <c r="H489" s="18">
        <f t="shared" si="105"/>
        <v>0</v>
      </c>
      <c r="I489" s="18">
        <f t="shared" si="105"/>
        <v>0</v>
      </c>
      <c r="J489" s="18">
        <f t="shared" si="105"/>
        <v>0</v>
      </c>
      <c r="K489" s="18">
        <f t="shared" si="105"/>
        <v>0</v>
      </c>
      <c r="L489" s="18">
        <f t="shared" si="105"/>
        <v>0</v>
      </c>
      <c r="M489" s="18">
        <f t="shared" si="105"/>
        <v>0</v>
      </c>
      <c r="N489" s="18" t="e">
        <f>IF(N486="",N485*4,IF(N487="",(N486+N485)*2,IF(N488="",((N487+N486+N485)/3)*4,SUM(N485:N488))))</f>
        <v>#VALUE!</v>
      </c>
      <c r="O489" s="18" t="e">
        <f>IF(O486="",O485*4,IF(O487="",(O486+O485)*2,IF(O488="",((O487+O486+O485)/3)*4,SUM(O485:O488))))</f>
        <v>#VALUE!</v>
      </c>
      <c r="P489" s="6"/>
      <c r="Q489" s="9" t="s">
        <v>15</v>
      </c>
    </row>
    <row r="490" spans="1:17" s="87" customFormat="1" x14ac:dyDescent="0.3">
      <c r="A490" s="86"/>
      <c r="B490" s="19"/>
      <c r="C490" s="10" t="e">
        <f t="shared" ref="C490:O490" si="106">C489/B489-1</f>
        <v>#DIV/0!</v>
      </c>
      <c r="D490" s="10" t="e">
        <f t="shared" si="106"/>
        <v>#DIV/0!</v>
      </c>
      <c r="E490" s="10" t="e">
        <f t="shared" si="106"/>
        <v>#DIV/0!</v>
      </c>
      <c r="F490" s="10" t="e">
        <f t="shared" si="106"/>
        <v>#DIV/0!</v>
      </c>
      <c r="G490" s="10" t="e">
        <f t="shared" si="106"/>
        <v>#DIV/0!</v>
      </c>
      <c r="H490" s="10" t="e">
        <f t="shared" si="106"/>
        <v>#DIV/0!</v>
      </c>
      <c r="I490" s="10" t="e">
        <f t="shared" si="106"/>
        <v>#DIV/0!</v>
      </c>
      <c r="J490" s="10" t="e">
        <f t="shared" si="106"/>
        <v>#DIV/0!</v>
      </c>
      <c r="K490" s="10" t="e">
        <f t="shared" si="106"/>
        <v>#DIV/0!</v>
      </c>
      <c r="L490" s="10" t="e">
        <f t="shared" si="106"/>
        <v>#DIV/0!</v>
      </c>
      <c r="M490" s="10" t="e">
        <f t="shared" si="106"/>
        <v>#DIV/0!</v>
      </c>
      <c r="N490" s="10" t="e">
        <f t="shared" si="106"/>
        <v>#VALUE!</v>
      </c>
      <c r="O490" s="10" t="e">
        <f t="shared" si="106"/>
        <v>#VALUE!</v>
      </c>
      <c r="P490" s="17"/>
      <c r="Q490" s="14" t="s">
        <v>20</v>
      </c>
    </row>
    <row r="491" spans="1:17" x14ac:dyDescent="0.3">
      <c r="B491" s="21" t="e">
        <f>B489/B$446</f>
        <v>#DIV/0!</v>
      </c>
      <c r="C491" s="22" t="e">
        <f>C489/C$446</f>
        <v>#DIV/0!</v>
      </c>
      <c r="D491" s="22" t="e">
        <f t="shared" ref="D491:O491" si="107">D489/D$446</f>
        <v>#DIV/0!</v>
      </c>
      <c r="E491" s="22" t="e">
        <f t="shared" si="107"/>
        <v>#DIV/0!</v>
      </c>
      <c r="F491" s="22" t="e">
        <f t="shared" si="107"/>
        <v>#DIV/0!</v>
      </c>
      <c r="G491" s="22" t="e">
        <f t="shared" si="107"/>
        <v>#DIV/0!</v>
      </c>
      <c r="H491" s="22" t="e">
        <f t="shared" si="107"/>
        <v>#DIV/0!</v>
      </c>
      <c r="I491" s="22" t="e">
        <f t="shared" si="107"/>
        <v>#DIV/0!</v>
      </c>
      <c r="J491" s="22" t="e">
        <f t="shared" si="107"/>
        <v>#DIV/0!</v>
      </c>
      <c r="K491" s="22" t="e">
        <f t="shared" si="107"/>
        <v>#DIV/0!</v>
      </c>
      <c r="L491" s="22" t="e">
        <f t="shared" si="107"/>
        <v>#DIV/0!</v>
      </c>
      <c r="M491" s="22" t="e">
        <f t="shared" si="107"/>
        <v>#DIV/0!</v>
      </c>
      <c r="N491" s="23" t="e">
        <f t="shared" si="107"/>
        <v>#VALUE!</v>
      </c>
      <c r="O491" s="23" t="e">
        <f t="shared" si="107"/>
        <v>#VALUE!</v>
      </c>
      <c r="P491" s="6"/>
      <c r="Q491" s="11" t="s">
        <v>1747</v>
      </c>
    </row>
    <row r="492" spans="1:17" x14ac:dyDescent="0.3">
      <c r="B492" s="176" t="s">
        <v>886</v>
      </c>
      <c r="C492" s="176"/>
      <c r="D492" s="176"/>
      <c r="E492" s="176"/>
      <c r="F492" s="176"/>
      <c r="G492" s="176"/>
      <c r="H492" s="176"/>
      <c r="I492" s="176"/>
      <c r="J492" s="176"/>
      <c r="K492" s="176"/>
      <c r="L492" s="176"/>
      <c r="M492" s="176"/>
      <c r="N492" s="176"/>
      <c r="O492" s="176"/>
      <c r="P492" s="6"/>
      <c r="Q492" s="9"/>
    </row>
    <row r="493" spans="1:17" x14ac:dyDescent="0.3">
      <c r="B493" s="16" t="str">
        <f t="shared" ref="B493:O493" si="108">IFERROR(B442-B485,"")</f>
        <v/>
      </c>
      <c r="C493" s="16" t="str">
        <f t="shared" si="108"/>
        <v/>
      </c>
      <c r="D493" s="16" t="str">
        <f t="shared" si="108"/>
        <v/>
      </c>
      <c r="E493" s="16" t="str">
        <f t="shared" si="108"/>
        <v/>
      </c>
      <c r="F493" s="16" t="str">
        <f t="shared" si="108"/>
        <v/>
      </c>
      <c r="G493" s="16" t="str">
        <f t="shared" si="108"/>
        <v/>
      </c>
      <c r="H493" s="16" t="str">
        <f t="shared" si="108"/>
        <v/>
      </c>
      <c r="I493" s="16" t="str">
        <f t="shared" si="108"/>
        <v/>
      </c>
      <c r="J493" s="16" t="str">
        <f t="shared" si="108"/>
        <v/>
      </c>
      <c r="K493" s="16" t="str">
        <f t="shared" si="108"/>
        <v/>
      </c>
      <c r="L493" s="16" t="str">
        <f t="shared" si="108"/>
        <v/>
      </c>
      <c r="M493" s="16" t="str">
        <f t="shared" si="108"/>
        <v/>
      </c>
      <c r="N493" s="16" t="str">
        <f t="shared" si="108"/>
        <v/>
      </c>
      <c r="O493" s="16" t="str">
        <f t="shared" si="108"/>
        <v/>
      </c>
      <c r="P493" s="6"/>
      <c r="Q493" s="9" t="s">
        <v>12</v>
      </c>
    </row>
    <row r="494" spans="1:17" x14ac:dyDescent="0.3">
      <c r="B494" s="7" t="str">
        <f t="shared" ref="B494:O494" si="109">IFERROR(B443-B486,"")</f>
        <v/>
      </c>
      <c r="C494" s="7" t="str">
        <f t="shared" si="109"/>
        <v/>
      </c>
      <c r="D494" s="7" t="str">
        <f t="shared" si="109"/>
        <v/>
      </c>
      <c r="E494" s="7" t="str">
        <f t="shared" si="109"/>
        <v/>
      </c>
      <c r="F494" s="7" t="str">
        <f t="shared" si="109"/>
        <v/>
      </c>
      <c r="G494" s="7" t="str">
        <f t="shared" si="109"/>
        <v/>
      </c>
      <c r="H494" s="7" t="str">
        <f t="shared" si="109"/>
        <v/>
      </c>
      <c r="I494" s="7" t="str">
        <f t="shared" si="109"/>
        <v/>
      </c>
      <c r="J494" s="7" t="str">
        <f t="shared" si="109"/>
        <v/>
      </c>
      <c r="K494" s="7" t="str">
        <f t="shared" si="109"/>
        <v/>
      </c>
      <c r="L494" s="7" t="str">
        <f t="shared" si="109"/>
        <v/>
      </c>
      <c r="M494" s="7" t="str">
        <f t="shared" si="109"/>
        <v/>
      </c>
      <c r="N494" s="7" t="str">
        <f t="shared" si="109"/>
        <v/>
      </c>
      <c r="O494" s="7" t="str">
        <f t="shared" si="109"/>
        <v/>
      </c>
      <c r="P494" s="6"/>
      <c r="Q494" s="9" t="s">
        <v>13</v>
      </c>
    </row>
    <row r="495" spans="1:17" x14ac:dyDescent="0.3">
      <c r="B495" s="7" t="str">
        <f t="shared" ref="B495:O495" si="110">IFERROR(B444-B487,"")</f>
        <v/>
      </c>
      <c r="C495" s="7" t="str">
        <f t="shared" si="110"/>
        <v/>
      </c>
      <c r="D495" s="7" t="str">
        <f t="shared" si="110"/>
        <v/>
      </c>
      <c r="E495" s="7" t="str">
        <f t="shared" si="110"/>
        <v/>
      </c>
      <c r="F495" s="7" t="str">
        <f t="shared" si="110"/>
        <v/>
      </c>
      <c r="G495" s="7" t="str">
        <f t="shared" si="110"/>
        <v/>
      </c>
      <c r="H495" s="7" t="str">
        <f t="shared" si="110"/>
        <v/>
      </c>
      <c r="I495" s="7" t="str">
        <f t="shared" si="110"/>
        <v/>
      </c>
      <c r="J495" s="7" t="str">
        <f t="shared" si="110"/>
        <v/>
      </c>
      <c r="K495" s="7" t="str">
        <f t="shared" si="110"/>
        <v/>
      </c>
      <c r="L495" s="7" t="str">
        <f t="shared" si="110"/>
        <v/>
      </c>
      <c r="M495" s="7" t="str">
        <f t="shared" si="110"/>
        <v/>
      </c>
      <c r="N495" s="7" t="str">
        <f t="shared" si="110"/>
        <v/>
      </c>
      <c r="O495" s="7" t="str">
        <f t="shared" si="110"/>
        <v/>
      </c>
      <c r="P495" s="6"/>
      <c r="Q495" s="9" t="s">
        <v>14</v>
      </c>
    </row>
    <row r="496" spans="1:17" x14ac:dyDescent="0.3">
      <c r="B496" s="18" t="str">
        <f t="shared" ref="B496:O496" si="111">IFERROR(B445-B488,"")</f>
        <v/>
      </c>
      <c r="C496" s="18" t="str">
        <f t="shared" si="111"/>
        <v/>
      </c>
      <c r="D496" s="18" t="str">
        <f t="shared" si="111"/>
        <v/>
      </c>
      <c r="E496" s="18" t="str">
        <f t="shared" si="111"/>
        <v/>
      </c>
      <c r="F496" s="18" t="str">
        <f t="shared" si="111"/>
        <v/>
      </c>
      <c r="G496" s="18" t="str">
        <f t="shared" si="111"/>
        <v/>
      </c>
      <c r="H496" s="18" t="str">
        <f t="shared" si="111"/>
        <v/>
      </c>
      <c r="I496" s="18" t="str">
        <f t="shared" si="111"/>
        <v/>
      </c>
      <c r="J496" s="18" t="str">
        <f t="shared" si="111"/>
        <v/>
      </c>
      <c r="K496" s="18" t="str">
        <f t="shared" si="111"/>
        <v/>
      </c>
      <c r="L496" s="18" t="str">
        <f t="shared" si="111"/>
        <v/>
      </c>
      <c r="M496" s="18" t="str">
        <f t="shared" si="111"/>
        <v/>
      </c>
      <c r="N496" s="18" t="str">
        <f t="shared" si="111"/>
        <v/>
      </c>
      <c r="O496" s="18" t="str">
        <f t="shared" si="111"/>
        <v/>
      </c>
      <c r="P496" s="6"/>
      <c r="Q496" s="9" t="s">
        <v>19</v>
      </c>
    </row>
    <row r="497" spans="1:17" x14ac:dyDescent="0.3">
      <c r="B497" s="16">
        <f t="shared" ref="B497:O497" si="112">IFERROR(B446-B489,"")</f>
        <v>0</v>
      </c>
      <c r="C497" s="16">
        <f t="shared" si="112"/>
        <v>0</v>
      </c>
      <c r="D497" s="16">
        <f t="shared" si="112"/>
        <v>0</v>
      </c>
      <c r="E497" s="16">
        <f t="shared" si="112"/>
        <v>0</v>
      </c>
      <c r="F497" s="16">
        <f t="shared" si="112"/>
        <v>0</v>
      </c>
      <c r="G497" s="16">
        <f t="shared" si="112"/>
        <v>0</v>
      </c>
      <c r="H497" s="16">
        <f t="shared" si="112"/>
        <v>0</v>
      </c>
      <c r="I497" s="16">
        <f t="shared" si="112"/>
        <v>0</v>
      </c>
      <c r="J497" s="16">
        <f t="shared" si="112"/>
        <v>0</v>
      </c>
      <c r="K497" s="16">
        <f t="shared" si="112"/>
        <v>0</v>
      </c>
      <c r="L497" s="16">
        <f t="shared" si="112"/>
        <v>0</v>
      </c>
      <c r="M497" s="16">
        <f t="shared" si="112"/>
        <v>0</v>
      </c>
      <c r="N497" s="16" t="str">
        <f t="shared" si="112"/>
        <v/>
      </c>
      <c r="O497" s="16" t="str">
        <f t="shared" si="112"/>
        <v/>
      </c>
      <c r="P497" s="6"/>
      <c r="Q497" s="9" t="s">
        <v>15</v>
      </c>
    </row>
    <row r="498" spans="1:17" x14ac:dyDescent="0.3">
      <c r="B498" s="10" t="e">
        <f t="shared" ref="B498:O498" si="113">B497/B$446</f>
        <v>#DIV/0!</v>
      </c>
      <c r="C498" s="10" t="e">
        <f t="shared" si="113"/>
        <v>#DIV/0!</v>
      </c>
      <c r="D498" s="10" t="e">
        <f t="shared" si="113"/>
        <v>#DIV/0!</v>
      </c>
      <c r="E498" s="10" t="e">
        <f t="shared" si="113"/>
        <v>#DIV/0!</v>
      </c>
      <c r="F498" s="10" t="e">
        <f t="shared" si="113"/>
        <v>#DIV/0!</v>
      </c>
      <c r="G498" s="10" t="e">
        <f t="shared" si="113"/>
        <v>#DIV/0!</v>
      </c>
      <c r="H498" s="10" t="e">
        <f t="shared" si="113"/>
        <v>#DIV/0!</v>
      </c>
      <c r="I498" s="10" t="e">
        <f t="shared" si="113"/>
        <v>#DIV/0!</v>
      </c>
      <c r="J498" s="10" t="e">
        <f t="shared" si="113"/>
        <v>#DIV/0!</v>
      </c>
      <c r="K498" s="10" t="e">
        <f t="shared" si="113"/>
        <v>#DIV/0!</v>
      </c>
      <c r="L498" s="10" t="e">
        <f t="shared" si="113"/>
        <v>#DIV/0!</v>
      </c>
      <c r="M498" s="10" t="e">
        <f t="shared" si="113"/>
        <v>#DIV/0!</v>
      </c>
      <c r="N498" s="10" t="e">
        <f t="shared" si="113"/>
        <v>#VALUE!</v>
      </c>
      <c r="O498" s="10" t="e">
        <f t="shared" si="113"/>
        <v>#VALUE!</v>
      </c>
      <c r="P498" s="6"/>
      <c r="Q498" s="24" t="s">
        <v>23</v>
      </c>
    </row>
    <row r="499" spans="1:17" s="87" customFormat="1" x14ac:dyDescent="0.3">
      <c r="A499" s="86"/>
      <c r="B499" s="19"/>
      <c r="C499" s="10" t="e">
        <f t="shared" ref="C499:M499" si="114">C497/B497-1</f>
        <v>#DIV/0!</v>
      </c>
      <c r="D499" s="10" t="e">
        <f t="shared" si="114"/>
        <v>#DIV/0!</v>
      </c>
      <c r="E499" s="10" t="e">
        <f t="shared" si="114"/>
        <v>#DIV/0!</v>
      </c>
      <c r="F499" s="10" t="e">
        <f t="shared" si="114"/>
        <v>#DIV/0!</v>
      </c>
      <c r="G499" s="10" t="e">
        <f t="shared" si="114"/>
        <v>#DIV/0!</v>
      </c>
      <c r="H499" s="10" t="e">
        <f t="shared" si="114"/>
        <v>#DIV/0!</v>
      </c>
      <c r="I499" s="10" t="e">
        <f t="shared" si="114"/>
        <v>#DIV/0!</v>
      </c>
      <c r="J499" s="10" t="e">
        <f t="shared" si="114"/>
        <v>#DIV/0!</v>
      </c>
      <c r="K499" s="10" t="e">
        <f t="shared" si="114"/>
        <v>#DIV/0!</v>
      </c>
      <c r="L499" s="10" t="e">
        <f t="shared" si="114"/>
        <v>#DIV/0!</v>
      </c>
      <c r="M499" s="10" t="e">
        <f t="shared" si="114"/>
        <v>#DIV/0!</v>
      </c>
      <c r="N499" s="10" t="e">
        <f>N497/M497-1</f>
        <v>#VALUE!</v>
      </c>
      <c r="O499" s="10" t="e">
        <f>O497/N497-1</f>
        <v>#VALUE!</v>
      </c>
      <c r="P499" s="17"/>
      <c r="Q499" s="14" t="s">
        <v>20</v>
      </c>
    </row>
    <row r="500" spans="1:17" x14ac:dyDescent="0.3">
      <c r="B500" s="207" t="s">
        <v>869</v>
      </c>
      <c r="C500" s="207"/>
      <c r="D500" s="207"/>
      <c r="E500" s="207"/>
      <c r="F500" s="207"/>
      <c r="G500" s="207"/>
      <c r="H500" s="207"/>
      <c r="I500" s="207"/>
      <c r="J500" s="207"/>
      <c r="K500" s="207"/>
      <c r="L500" s="207"/>
      <c r="M500" s="207"/>
      <c r="N500" s="207"/>
      <c r="O500" s="207"/>
      <c r="P500" s="6"/>
      <c r="Q500" s="9"/>
    </row>
    <row r="501" spans="1:17" x14ac:dyDescent="0.3">
      <c r="B501" s="7" t="str">
        <f t="shared" ref="B501:O504" si="115">IFERROR(VLOOKUP($B$500,$127:$213,MATCH($Q501&amp;"/"&amp;B$347,$125:$125,0),FALSE),"")</f>
        <v/>
      </c>
      <c r="C501" s="7" t="str">
        <f t="shared" si="115"/>
        <v/>
      </c>
      <c r="D501" s="7" t="str">
        <f t="shared" si="115"/>
        <v/>
      </c>
      <c r="E501" s="7" t="str">
        <f t="shared" si="115"/>
        <v/>
      </c>
      <c r="F501" s="7" t="str">
        <f t="shared" si="115"/>
        <v/>
      </c>
      <c r="G501" s="7" t="str">
        <f t="shared" si="115"/>
        <v/>
      </c>
      <c r="H501" s="7" t="str">
        <f t="shared" si="115"/>
        <v/>
      </c>
      <c r="I501" s="7" t="str">
        <f t="shared" si="115"/>
        <v/>
      </c>
      <c r="J501" s="7" t="str">
        <f t="shared" si="115"/>
        <v/>
      </c>
      <c r="K501" s="7" t="str">
        <f t="shared" si="115"/>
        <v/>
      </c>
      <c r="L501" s="7" t="str">
        <f t="shared" si="115"/>
        <v/>
      </c>
      <c r="M501" s="7" t="str">
        <f t="shared" si="115"/>
        <v/>
      </c>
      <c r="N501" s="7" t="str">
        <f t="shared" si="115"/>
        <v/>
      </c>
      <c r="O501" s="7" t="str">
        <f t="shared" si="115"/>
        <v/>
      </c>
      <c r="P501" s="6"/>
      <c r="Q501" s="9" t="s">
        <v>12</v>
      </c>
    </row>
    <row r="502" spans="1:17" x14ac:dyDescent="0.3">
      <c r="B502" s="7" t="str">
        <f t="shared" si="115"/>
        <v/>
      </c>
      <c r="C502" s="7" t="str">
        <f t="shared" si="115"/>
        <v/>
      </c>
      <c r="D502" s="7" t="str">
        <f t="shared" si="115"/>
        <v/>
      </c>
      <c r="E502" s="7" t="str">
        <f t="shared" si="115"/>
        <v/>
      </c>
      <c r="F502" s="7" t="str">
        <f t="shared" si="115"/>
        <v/>
      </c>
      <c r="G502" s="7" t="str">
        <f t="shared" si="115"/>
        <v/>
      </c>
      <c r="H502" s="7" t="str">
        <f t="shared" si="115"/>
        <v/>
      </c>
      <c r="I502" s="7" t="str">
        <f t="shared" si="115"/>
        <v/>
      </c>
      <c r="J502" s="7" t="str">
        <f t="shared" si="115"/>
        <v/>
      </c>
      <c r="K502" s="7" t="str">
        <f t="shared" si="115"/>
        <v/>
      </c>
      <c r="L502" s="7" t="str">
        <f t="shared" si="115"/>
        <v/>
      </c>
      <c r="M502" s="7" t="str">
        <f t="shared" si="115"/>
        <v/>
      </c>
      <c r="N502" s="7" t="str">
        <f t="shared" si="115"/>
        <v/>
      </c>
      <c r="O502" s="7" t="str">
        <f t="shared" si="115"/>
        <v/>
      </c>
      <c r="P502" s="6"/>
      <c r="Q502" s="9" t="s">
        <v>13</v>
      </c>
    </row>
    <row r="503" spans="1:17" x14ac:dyDescent="0.3">
      <c r="B503" s="7" t="str">
        <f t="shared" si="115"/>
        <v/>
      </c>
      <c r="C503" s="7" t="str">
        <f t="shared" si="115"/>
        <v/>
      </c>
      <c r="D503" s="7" t="str">
        <f t="shared" si="115"/>
        <v/>
      </c>
      <c r="E503" s="7" t="str">
        <f t="shared" si="115"/>
        <v/>
      </c>
      <c r="F503" s="7" t="str">
        <f t="shared" si="115"/>
        <v/>
      </c>
      <c r="G503" s="7" t="str">
        <f t="shared" si="115"/>
        <v/>
      </c>
      <c r="H503" s="7" t="str">
        <f t="shared" si="115"/>
        <v/>
      </c>
      <c r="I503" s="7" t="str">
        <f t="shared" si="115"/>
        <v/>
      </c>
      <c r="J503" s="7" t="str">
        <f t="shared" si="115"/>
        <v/>
      </c>
      <c r="K503" s="7" t="str">
        <f t="shared" si="115"/>
        <v/>
      </c>
      <c r="L503" s="7" t="str">
        <f t="shared" si="115"/>
        <v/>
      </c>
      <c r="M503" s="7" t="str">
        <f t="shared" si="115"/>
        <v/>
      </c>
      <c r="N503" s="7" t="str">
        <f t="shared" si="115"/>
        <v/>
      </c>
      <c r="O503" s="7" t="str">
        <f t="shared" si="115"/>
        <v/>
      </c>
      <c r="P503" s="6"/>
      <c r="Q503" s="9" t="s">
        <v>14</v>
      </c>
    </row>
    <row r="504" spans="1:17" x14ac:dyDescent="0.3">
      <c r="B504" s="18" t="str">
        <f t="shared" si="115"/>
        <v/>
      </c>
      <c r="C504" s="18" t="str">
        <f t="shared" si="115"/>
        <v/>
      </c>
      <c r="D504" s="18" t="str">
        <f t="shared" si="115"/>
        <v/>
      </c>
      <c r="E504" s="18" t="str">
        <f t="shared" si="115"/>
        <v/>
      </c>
      <c r="F504" s="18" t="str">
        <f t="shared" si="115"/>
        <v/>
      </c>
      <c r="G504" s="18" t="str">
        <f t="shared" si="115"/>
        <v/>
      </c>
      <c r="H504" s="18" t="str">
        <f t="shared" si="115"/>
        <v/>
      </c>
      <c r="I504" s="18" t="str">
        <f t="shared" si="115"/>
        <v/>
      </c>
      <c r="J504" s="18" t="str">
        <f t="shared" si="115"/>
        <v/>
      </c>
      <c r="K504" s="18" t="str">
        <f t="shared" si="115"/>
        <v/>
      </c>
      <c r="L504" s="18" t="str">
        <f t="shared" si="115"/>
        <v/>
      </c>
      <c r="M504" s="18" t="str">
        <f t="shared" si="115"/>
        <v/>
      </c>
      <c r="N504" s="18" t="str">
        <f t="shared" si="115"/>
        <v/>
      </c>
      <c r="O504" s="18" t="str">
        <f t="shared" si="115"/>
        <v/>
      </c>
      <c r="P504" s="6"/>
      <c r="Q504" s="9" t="s">
        <v>19</v>
      </c>
    </row>
    <row r="505" spans="1:17" x14ac:dyDescent="0.3">
      <c r="B505" s="18">
        <f>SUM(B501:B504)</f>
        <v>0</v>
      </c>
      <c r="C505" s="18">
        <f t="shared" ref="C505:M505" si="116">SUM(C501:C504)</f>
        <v>0</v>
      </c>
      <c r="D505" s="18">
        <f t="shared" si="116"/>
        <v>0</v>
      </c>
      <c r="E505" s="18">
        <f t="shared" si="116"/>
        <v>0</v>
      </c>
      <c r="F505" s="18">
        <f t="shared" si="116"/>
        <v>0</v>
      </c>
      <c r="G505" s="18">
        <f t="shared" si="116"/>
        <v>0</v>
      </c>
      <c r="H505" s="18">
        <f t="shared" si="116"/>
        <v>0</v>
      </c>
      <c r="I505" s="18">
        <f t="shared" si="116"/>
        <v>0</v>
      </c>
      <c r="J505" s="18">
        <f t="shared" si="116"/>
        <v>0</v>
      </c>
      <c r="K505" s="18">
        <f t="shared" si="116"/>
        <v>0</v>
      </c>
      <c r="L505" s="18">
        <f t="shared" si="116"/>
        <v>0</v>
      </c>
      <c r="M505" s="18">
        <f t="shared" si="116"/>
        <v>0</v>
      </c>
      <c r="N505" s="18" t="e">
        <f>IF(N502="",N501*4,IF(N503="",(N502+N501)*2,IF(N504="",((N503+N502+N501)/3)*4,SUM(N501:N504))))</f>
        <v>#VALUE!</v>
      </c>
      <c r="O505" s="18" t="e">
        <f>IF(O502="",O501*4,IF(O503="",(O502+O501)*2,IF(O504="",((O503+O502+O501)/3)*4,SUM(O501:O504))))</f>
        <v>#VALUE!</v>
      </c>
      <c r="P505" s="6"/>
      <c r="Q505" s="9" t="s">
        <v>15</v>
      </c>
    </row>
    <row r="506" spans="1:17" x14ac:dyDescent="0.3">
      <c r="B506" s="23" t="e">
        <f t="shared" ref="B506:N506" si="117">B505/B$482</f>
        <v>#DIV/0!</v>
      </c>
      <c r="C506" s="23" t="e">
        <f t="shared" si="117"/>
        <v>#DIV/0!</v>
      </c>
      <c r="D506" s="23" t="e">
        <f t="shared" si="117"/>
        <v>#DIV/0!</v>
      </c>
      <c r="E506" s="23" t="e">
        <f t="shared" si="117"/>
        <v>#DIV/0!</v>
      </c>
      <c r="F506" s="23" t="e">
        <f t="shared" si="117"/>
        <v>#DIV/0!</v>
      </c>
      <c r="G506" s="23" t="e">
        <f t="shared" si="117"/>
        <v>#DIV/0!</v>
      </c>
      <c r="H506" s="23" t="e">
        <f t="shared" si="117"/>
        <v>#DIV/0!</v>
      </c>
      <c r="I506" s="23" t="e">
        <f t="shared" si="117"/>
        <v>#DIV/0!</v>
      </c>
      <c r="J506" s="23" t="e">
        <f t="shared" si="117"/>
        <v>#DIV/0!</v>
      </c>
      <c r="K506" s="23" t="e">
        <f t="shared" si="117"/>
        <v>#DIV/0!</v>
      </c>
      <c r="L506" s="23" t="e">
        <f t="shared" si="117"/>
        <v>#DIV/0!</v>
      </c>
      <c r="M506" s="23" t="e">
        <f t="shared" si="117"/>
        <v>#DIV/0!</v>
      </c>
      <c r="N506" s="23" t="e">
        <f t="shared" si="117"/>
        <v>#VALUE!</v>
      </c>
      <c r="O506" s="23" t="e">
        <f>O505/O$482</f>
        <v>#VALUE!</v>
      </c>
      <c r="P506" s="6"/>
      <c r="Q506" s="11" t="s">
        <v>1747</v>
      </c>
    </row>
    <row r="507" spans="1:17" s="87" customFormat="1" x14ac:dyDescent="0.3">
      <c r="A507" s="86"/>
      <c r="B507" s="19"/>
      <c r="C507" s="10" t="e">
        <f t="shared" ref="C507:M507" si="118">C505/B505-1</f>
        <v>#DIV/0!</v>
      </c>
      <c r="D507" s="10" t="e">
        <f t="shared" si="118"/>
        <v>#DIV/0!</v>
      </c>
      <c r="E507" s="10" t="e">
        <f t="shared" si="118"/>
        <v>#DIV/0!</v>
      </c>
      <c r="F507" s="10" t="e">
        <f t="shared" si="118"/>
        <v>#DIV/0!</v>
      </c>
      <c r="G507" s="10" t="e">
        <f t="shared" si="118"/>
        <v>#DIV/0!</v>
      </c>
      <c r="H507" s="10" t="e">
        <f t="shared" si="118"/>
        <v>#DIV/0!</v>
      </c>
      <c r="I507" s="10" t="e">
        <f t="shared" si="118"/>
        <v>#DIV/0!</v>
      </c>
      <c r="J507" s="10" t="e">
        <f t="shared" si="118"/>
        <v>#DIV/0!</v>
      </c>
      <c r="K507" s="10" t="e">
        <f t="shared" si="118"/>
        <v>#DIV/0!</v>
      </c>
      <c r="L507" s="10" t="e">
        <f t="shared" si="118"/>
        <v>#DIV/0!</v>
      </c>
      <c r="M507" s="10" t="e">
        <f t="shared" si="118"/>
        <v>#DIV/0!</v>
      </c>
      <c r="N507" s="10" t="e">
        <f>N505/M505-1</f>
        <v>#VALUE!</v>
      </c>
      <c r="O507" s="10" t="e">
        <f>O505/N505-1</f>
        <v>#VALUE!</v>
      </c>
      <c r="P507" s="17"/>
      <c r="Q507" s="14" t="s">
        <v>20</v>
      </c>
    </row>
    <row r="508" spans="1:17" x14ac:dyDescent="0.3">
      <c r="B508" s="176" t="s">
        <v>25</v>
      </c>
      <c r="C508" s="176"/>
      <c r="D508" s="176"/>
      <c r="E508" s="176"/>
      <c r="F508" s="176"/>
      <c r="G508" s="176"/>
      <c r="H508" s="176"/>
      <c r="I508" s="176"/>
      <c r="J508" s="176"/>
      <c r="K508" s="176"/>
      <c r="L508" s="176"/>
      <c r="M508" s="176"/>
      <c r="N508" s="176"/>
      <c r="O508" s="176"/>
      <c r="P508" s="6"/>
      <c r="Q508" s="9"/>
    </row>
    <row r="509" spans="1:17" x14ac:dyDescent="0.3">
      <c r="B509" s="16" t="str">
        <f t="shared" ref="B509:N509" si="119">IFERROR(B478-B501,"")</f>
        <v/>
      </c>
      <c r="C509" s="16" t="str">
        <f t="shared" si="119"/>
        <v/>
      </c>
      <c r="D509" s="16" t="str">
        <f t="shared" si="119"/>
        <v/>
      </c>
      <c r="E509" s="16" t="str">
        <f t="shared" si="119"/>
        <v/>
      </c>
      <c r="F509" s="16" t="str">
        <f t="shared" si="119"/>
        <v/>
      </c>
      <c r="G509" s="16" t="str">
        <f t="shared" si="119"/>
        <v/>
      </c>
      <c r="H509" s="16" t="str">
        <f t="shared" si="119"/>
        <v/>
      </c>
      <c r="I509" s="16" t="str">
        <f t="shared" si="119"/>
        <v/>
      </c>
      <c r="J509" s="16" t="str">
        <f t="shared" si="119"/>
        <v/>
      </c>
      <c r="K509" s="16" t="str">
        <f t="shared" si="119"/>
        <v/>
      </c>
      <c r="L509" s="16" t="str">
        <f t="shared" si="119"/>
        <v/>
      </c>
      <c r="M509" s="16" t="str">
        <f t="shared" si="119"/>
        <v/>
      </c>
      <c r="N509" s="16" t="str">
        <f t="shared" si="119"/>
        <v/>
      </c>
      <c r="O509" s="16" t="str">
        <f>IFERROR(O478-O501,"")</f>
        <v/>
      </c>
      <c r="P509" s="6"/>
      <c r="Q509" s="9" t="s">
        <v>12</v>
      </c>
    </row>
    <row r="510" spans="1:17" x14ac:dyDescent="0.3">
      <c r="B510" s="7" t="str">
        <f t="shared" ref="B510:O510" si="120">IFERROR(B479-B502,"")</f>
        <v/>
      </c>
      <c r="C510" s="7" t="str">
        <f t="shared" si="120"/>
        <v/>
      </c>
      <c r="D510" s="7" t="str">
        <f t="shared" si="120"/>
        <v/>
      </c>
      <c r="E510" s="7" t="str">
        <f t="shared" si="120"/>
        <v/>
      </c>
      <c r="F510" s="7" t="str">
        <f t="shared" si="120"/>
        <v/>
      </c>
      <c r="G510" s="7" t="str">
        <f t="shared" si="120"/>
        <v/>
      </c>
      <c r="H510" s="7" t="str">
        <f t="shared" si="120"/>
        <v/>
      </c>
      <c r="I510" s="7" t="str">
        <f t="shared" si="120"/>
        <v/>
      </c>
      <c r="J510" s="7" t="str">
        <f t="shared" si="120"/>
        <v/>
      </c>
      <c r="K510" s="7" t="str">
        <f t="shared" si="120"/>
        <v/>
      </c>
      <c r="L510" s="7" t="str">
        <f t="shared" si="120"/>
        <v/>
      </c>
      <c r="M510" s="7" t="str">
        <f t="shared" si="120"/>
        <v/>
      </c>
      <c r="N510" s="7" t="str">
        <f t="shared" si="120"/>
        <v/>
      </c>
      <c r="O510" s="7" t="str">
        <f t="shared" si="120"/>
        <v/>
      </c>
      <c r="P510" s="6"/>
      <c r="Q510" s="9" t="s">
        <v>13</v>
      </c>
    </row>
    <row r="511" spans="1:17" x14ac:dyDescent="0.3">
      <c r="B511" s="7" t="str">
        <f t="shared" ref="B511:O511" si="121">IFERROR(B480-B503,"")</f>
        <v/>
      </c>
      <c r="C511" s="7" t="str">
        <f t="shared" si="121"/>
        <v/>
      </c>
      <c r="D511" s="7" t="str">
        <f t="shared" si="121"/>
        <v/>
      </c>
      <c r="E511" s="7" t="str">
        <f t="shared" si="121"/>
        <v/>
      </c>
      <c r="F511" s="7" t="str">
        <f t="shared" si="121"/>
        <v/>
      </c>
      <c r="G511" s="7" t="str">
        <f t="shared" si="121"/>
        <v/>
      </c>
      <c r="H511" s="7" t="str">
        <f t="shared" si="121"/>
        <v/>
      </c>
      <c r="I511" s="7" t="str">
        <f t="shared" si="121"/>
        <v/>
      </c>
      <c r="J511" s="7" t="str">
        <f t="shared" si="121"/>
        <v/>
      </c>
      <c r="K511" s="7" t="str">
        <f t="shared" si="121"/>
        <v/>
      </c>
      <c r="L511" s="7" t="str">
        <f t="shared" si="121"/>
        <v/>
      </c>
      <c r="M511" s="7" t="str">
        <f t="shared" si="121"/>
        <v/>
      </c>
      <c r="N511" s="7" t="str">
        <f t="shared" si="121"/>
        <v/>
      </c>
      <c r="O511" s="7" t="str">
        <f t="shared" si="121"/>
        <v/>
      </c>
      <c r="P511" s="6"/>
      <c r="Q511" s="9" t="s">
        <v>14</v>
      </c>
    </row>
    <row r="512" spans="1:17" x14ac:dyDescent="0.3">
      <c r="B512" s="18" t="str">
        <f t="shared" ref="B512:O512" si="122">IFERROR(B481-B504,"")</f>
        <v/>
      </c>
      <c r="C512" s="18" t="str">
        <f t="shared" si="122"/>
        <v/>
      </c>
      <c r="D512" s="18" t="str">
        <f t="shared" si="122"/>
        <v/>
      </c>
      <c r="E512" s="18" t="str">
        <f t="shared" si="122"/>
        <v/>
      </c>
      <c r="F512" s="18" t="str">
        <f t="shared" si="122"/>
        <v/>
      </c>
      <c r="G512" s="18" t="str">
        <f t="shared" si="122"/>
        <v/>
      </c>
      <c r="H512" s="18" t="str">
        <f t="shared" si="122"/>
        <v/>
      </c>
      <c r="I512" s="18" t="str">
        <f t="shared" si="122"/>
        <v/>
      </c>
      <c r="J512" s="18" t="str">
        <f t="shared" si="122"/>
        <v/>
      </c>
      <c r="K512" s="18" t="str">
        <f t="shared" si="122"/>
        <v/>
      </c>
      <c r="L512" s="18" t="str">
        <f t="shared" si="122"/>
        <v/>
      </c>
      <c r="M512" s="18" t="str">
        <f t="shared" si="122"/>
        <v/>
      </c>
      <c r="N512" s="18" t="str">
        <f t="shared" si="122"/>
        <v/>
      </c>
      <c r="O512" s="18" t="str">
        <f t="shared" si="122"/>
        <v/>
      </c>
      <c r="P512" s="6"/>
      <c r="Q512" s="9" t="s">
        <v>19</v>
      </c>
    </row>
    <row r="513" spans="1:17" x14ac:dyDescent="0.3">
      <c r="B513" s="16">
        <f t="shared" ref="B513:O513" si="123">IFERROR(B482-B505,"")</f>
        <v>0</v>
      </c>
      <c r="C513" s="16">
        <f t="shared" si="123"/>
        <v>0</v>
      </c>
      <c r="D513" s="16">
        <f t="shared" si="123"/>
        <v>0</v>
      </c>
      <c r="E513" s="16">
        <f t="shared" si="123"/>
        <v>0</v>
      </c>
      <c r="F513" s="16">
        <f t="shared" si="123"/>
        <v>0</v>
      </c>
      <c r="G513" s="16">
        <f t="shared" si="123"/>
        <v>0</v>
      </c>
      <c r="H513" s="16">
        <f t="shared" si="123"/>
        <v>0</v>
      </c>
      <c r="I513" s="16">
        <f t="shared" si="123"/>
        <v>0</v>
      </c>
      <c r="J513" s="16">
        <f t="shared" si="123"/>
        <v>0</v>
      </c>
      <c r="K513" s="16">
        <f t="shared" si="123"/>
        <v>0</v>
      </c>
      <c r="L513" s="16">
        <f t="shared" si="123"/>
        <v>0</v>
      </c>
      <c r="M513" s="16">
        <f t="shared" si="123"/>
        <v>0</v>
      </c>
      <c r="N513" s="16" t="str">
        <f t="shared" si="123"/>
        <v/>
      </c>
      <c r="O513" s="16" t="str">
        <f t="shared" si="123"/>
        <v/>
      </c>
      <c r="P513" s="6"/>
      <c r="Q513" s="9" t="s">
        <v>15</v>
      </c>
    </row>
    <row r="514" spans="1:17" x14ac:dyDescent="0.3">
      <c r="B514" s="10" t="e">
        <f t="shared" ref="B514:O514" si="124">B513/B$446</f>
        <v>#DIV/0!</v>
      </c>
      <c r="C514" s="10" t="e">
        <f t="shared" si="124"/>
        <v>#DIV/0!</v>
      </c>
      <c r="D514" s="10" t="e">
        <f t="shared" si="124"/>
        <v>#DIV/0!</v>
      </c>
      <c r="E514" s="10" t="e">
        <f t="shared" si="124"/>
        <v>#DIV/0!</v>
      </c>
      <c r="F514" s="10" t="e">
        <f t="shared" si="124"/>
        <v>#DIV/0!</v>
      </c>
      <c r="G514" s="10" t="e">
        <f t="shared" si="124"/>
        <v>#DIV/0!</v>
      </c>
      <c r="H514" s="10" t="e">
        <f t="shared" si="124"/>
        <v>#DIV/0!</v>
      </c>
      <c r="I514" s="10" t="e">
        <f t="shared" si="124"/>
        <v>#DIV/0!</v>
      </c>
      <c r="J514" s="10" t="e">
        <f t="shared" si="124"/>
        <v>#DIV/0!</v>
      </c>
      <c r="K514" s="10" t="e">
        <f t="shared" si="124"/>
        <v>#DIV/0!</v>
      </c>
      <c r="L514" s="10" t="e">
        <f t="shared" si="124"/>
        <v>#DIV/0!</v>
      </c>
      <c r="M514" s="10" t="e">
        <f t="shared" si="124"/>
        <v>#DIV/0!</v>
      </c>
      <c r="N514" s="10" t="e">
        <f t="shared" si="124"/>
        <v>#VALUE!</v>
      </c>
      <c r="O514" s="10" t="e">
        <f t="shared" si="124"/>
        <v>#VALUE!</v>
      </c>
      <c r="P514" s="6"/>
      <c r="Q514" s="24" t="s">
        <v>23</v>
      </c>
    </row>
    <row r="515" spans="1:17" s="87" customFormat="1" x14ac:dyDescent="0.3">
      <c r="A515" s="86"/>
      <c r="B515" s="19"/>
      <c r="C515" s="10" t="e">
        <f t="shared" ref="C515:M515" si="125">C513/B513-1</f>
        <v>#DIV/0!</v>
      </c>
      <c r="D515" s="10" t="e">
        <f t="shared" si="125"/>
        <v>#DIV/0!</v>
      </c>
      <c r="E515" s="10" t="e">
        <f t="shared" si="125"/>
        <v>#DIV/0!</v>
      </c>
      <c r="F515" s="10" t="e">
        <f t="shared" si="125"/>
        <v>#DIV/0!</v>
      </c>
      <c r="G515" s="10" t="e">
        <f t="shared" si="125"/>
        <v>#DIV/0!</v>
      </c>
      <c r="H515" s="10" t="e">
        <f t="shared" si="125"/>
        <v>#DIV/0!</v>
      </c>
      <c r="I515" s="10" t="e">
        <f t="shared" si="125"/>
        <v>#DIV/0!</v>
      </c>
      <c r="J515" s="10" t="e">
        <f t="shared" si="125"/>
        <v>#DIV/0!</v>
      </c>
      <c r="K515" s="10" t="e">
        <f t="shared" si="125"/>
        <v>#DIV/0!</v>
      </c>
      <c r="L515" s="10" t="e">
        <f t="shared" si="125"/>
        <v>#DIV/0!</v>
      </c>
      <c r="M515" s="10" t="e">
        <f t="shared" si="125"/>
        <v>#DIV/0!</v>
      </c>
      <c r="N515" s="10" t="e">
        <f>N513/M513-1</f>
        <v>#VALUE!</v>
      </c>
      <c r="O515" s="10" t="e">
        <f>O513/N513-1</f>
        <v>#VALUE!</v>
      </c>
      <c r="P515" s="17"/>
      <c r="Q515" s="14" t="s">
        <v>20</v>
      </c>
    </row>
    <row r="516" spans="1:17" x14ac:dyDescent="0.3">
      <c r="B516" s="207" t="s">
        <v>878</v>
      </c>
      <c r="C516" s="207"/>
      <c r="D516" s="207"/>
      <c r="E516" s="207"/>
      <c r="F516" s="207"/>
      <c r="G516" s="207"/>
      <c r="H516" s="207"/>
      <c r="I516" s="207"/>
      <c r="J516" s="207"/>
      <c r="K516" s="207"/>
      <c r="L516" s="207"/>
      <c r="M516" s="207"/>
      <c r="N516" s="207"/>
      <c r="O516" s="207"/>
      <c r="P516" s="6"/>
      <c r="Q516" s="9"/>
    </row>
    <row r="517" spans="1:17" x14ac:dyDescent="0.3">
      <c r="B517" s="7" t="str">
        <f t="shared" ref="B517:O520" si="126">IFERROR(VLOOKUP($B$516,$127:$213,MATCH($Q517&amp;"/"&amp;B$347,$125:$125,0),FALSE),"")</f>
        <v/>
      </c>
      <c r="C517" s="7" t="str">
        <f t="shared" si="126"/>
        <v/>
      </c>
      <c r="D517" s="7" t="str">
        <f t="shared" si="126"/>
        <v/>
      </c>
      <c r="E517" s="7" t="str">
        <f t="shared" si="126"/>
        <v/>
      </c>
      <c r="F517" s="7" t="str">
        <f t="shared" si="126"/>
        <v/>
      </c>
      <c r="G517" s="7" t="str">
        <f t="shared" si="126"/>
        <v/>
      </c>
      <c r="H517" s="7" t="str">
        <f t="shared" si="126"/>
        <v/>
      </c>
      <c r="I517" s="7" t="str">
        <f t="shared" si="126"/>
        <v/>
      </c>
      <c r="J517" s="7" t="str">
        <f t="shared" si="126"/>
        <v/>
      </c>
      <c r="K517" s="7" t="str">
        <f t="shared" si="126"/>
        <v/>
      </c>
      <c r="L517" s="7" t="str">
        <f t="shared" si="126"/>
        <v/>
      </c>
      <c r="M517" s="7" t="str">
        <f t="shared" si="126"/>
        <v/>
      </c>
      <c r="N517" s="7" t="str">
        <f t="shared" si="126"/>
        <v/>
      </c>
      <c r="O517" s="7" t="str">
        <f t="shared" si="126"/>
        <v/>
      </c>
      <c r="P517" s="6"/>
      <c r="Q517" s="9" t="s">
        <v>12</v>
      </c>
    </row>
    <row r="518" spans="1:17" x14ac:dyDescent="0.3">
      <c r="B518" s="7" t="str">
        <f t="shared" si="126"/>
        <v/>
      </c>
      <c r="C518" s="7" t="str">
        <f t="shared" si="126"/>
        <v/>
      </c>
      <c r="D518" s="7" t="str">
        <f t="shared" si="126"/>
        <v/>
      </c>
      <c r="E518" s="7" t="str">
        <f t="shared" si="126"/>
        <v/>
      </c>
      <c r="F518" s="7" t="str">
        <f t="shared" si="126"/>
        <v/>
      </c>
      <c r="G518" s="7" t="str">
        <f t="shared" si="126"/>
        <v/>
      </c>
      <c r="H518" s="7" t="str">
        <f t="shared" si="126"/>
        <v/>
      </c>
      <c r="I518" s="7" t="str">
        <f t="shared" si="126"/>
        <v/>
      </c>
      <c r="J518" s="7" t="str">
        <f t="shared" si="126"/>
        <v/>
      </c>
      <c r="K518" s="7" t="str">
        <f t="shared" si="126"/>
        <v/>
      </c>
      <c r="L518" s="7" t="str">
        <f t="shared" si="126"/>
        <v/>
      </c>
      <c r="M518" s="7" t="str">
        <f t="shared" si="126"/>
        <v/>
      </c>
      <c r="N518" s="7" t="str">
        <f t="shared" si="126"/>
        <v/>
      </c>
      <c r="O518" s="7" t="str">
        <f t="shared" si="126"/>
        <v/>
      </c>
      <c r="P518" s="6"/>
      <c r="Q518" s="9" t="s">
        <v>13</v>
      </c>
    </row>
    <row r="519" spans="1:17" x14ac:dyDescent="0.3">
      <c r="B519" s="7" t="str">
        <f t="shared" si="126"/>
        <v/>
      </c>
      <c r="C519" s="7" t="str">
        <f t="shared" si="126"/>
        <v/>
      </c>
      <c r="D519" s="7" t="str">
        <f t="shared" si="126"/>
        <v/>
      </c>
      <c r="E519" s="7" t="str">
        <f t="shared" si="126"/>
        <v/>
      </c>
      <c r="F519" s="7" t="str">
        <f t="shared" si="126"/>
        <v/>
      </c>
      <c r="G519" s="7" t="str">
        <f t="shared" si="126"/>
        <v/>
      </c>
      <c r="H519" s="7" t="str">
        <f t="shared" si="126"/>
        <v/>
      </c>
      <c r="I519" s="7" t="str">
        <f t="shared" si="126"/>
        <v/>
      </c>
      <c r="J519" s="7" t="str">
        <f t="shared" si="126"/>
        <v/>
      </c>
      <c r="K519" s="7" t="str">
        <f t="shared" si="126"/>
        <v/>
      </c>
      <c r="L519" s="7" t="str">
        <f t="shared" si="126"/>
        <v/>
      </c>
      <c r="M519" s="7" t="str">
        <f t="shared" si="126"/>
        <v/>
      </c>
      <c r="N519" s="7" t="str">
        <f t="shared" si="126"/>
        <v/>
      </c>
      <c r="O519" s="7" t="str">
        <f t="shared" si="126"/>
        <v/>
      </c>
      <c r="P519" s="6"/>
      <c r="Q519" s="9" t="s">
        <v>14</v>
      </c>
    </row>
    <row r="520" spans="1:17" x14ac:dyDescent="0.3">
      <c r="B520" s="18" t="str">
        <f t="shared" si="126"/>
        <v/>
      </c>
      <c r="C520" s="18" t="str">
        <f t="shared" si="126"/>
        <v/>
      </c>
      <c r="D520" s="18" t="str">
        <f t="shared" si="126"/>
        <v/>
      </c>
      <c r="E520" s="18" t="str">
        <f t="shared" si="126"/>
        <v/>
      </c>
      <c r="F520" s="18" t="str">
        <f t="shared" si="126"/>
        <v/>
      </c>
      <c r="G520" s="18" t="str">
        <f t="shared" si="126"/>
        <v/>
      </c>
      <c r="H520" s="18" t="str">
        <f t="shared" si="126"/>
        <v/>
      </c>
      <c r="I520" s="18" t="str">
        <f t="shared" si="126"/>
        <v/>
      </c>
      <c r="J520" s="18" t="str">
        <f t="shared" si="126"/>
        <v/>
      </c>
      <c r="K520" s="18" t="str">
        <f t="shared" si="126"/>
        <v/>
      </c>
      <c r="L520" s="18" t="str">
        <f t="shared" si="126"/>
        <v/>
      </c>
      <c r="M520" s="18" t="str">
        <f t="shared" si="126"/>
        <v/>
      </c>
      <c r="N520" s="18" t="str">
        <f t="shared" si="126"/>
        <v/>
      </c>
      <c r="O520" s="18" t="str">
        <f t="shared" si="126"/>
        <v/>
      </c>
      <c r="P520" s="6"/>
      <c r="Q520" s="9" t="s">
        <v>19</v>
      </c>
    </row>
    <row r="521" spans="1:17" x14ac:dyDescent="0.3">
      <c r="B521" s="18">
        <f>SUM(B517:B520)</f>
        <v>0</v>
      </c>
      <c r="C521" s="18">
        <f t="shared" ref="C521:M521" si="127">SUM(C517:C520)</f>
        <v>0</v>
      </c>
      <c r="D521" s="18">
        <f t="shared" si="127"/>
        <v>0</v>
      </c>
      <c r="E521" s="18">
        <f t="shared" si="127"/>
        <v>0</v>
      </c>
      <c r="F521" s="18">
        <f t="shared" si="127"/>
        <v>0</v>
      </c>
      <c r="G521" s="18">
        <f t="shared" si="127"/>
        <v>0</v>
      </c>
      <c r="H521" s="18">
        <f t="shared" si="127"/>
        <v>0</v>
      </c>
      <c r="I521" s="18">
        <f t="shared" si="127"/>
        <v>0</v>
      </c>
      <c r="J521" s="18">
        <f t="shared" si="127"/>
        <v>0</v>
      </c>
      <c r="K521" s="18">
        <f t="shared" si="127"/>
        <v>0</v>
      </c>
      <c r="L521" s="18">
        <f t="shared" si="127"/>
        <v>0</v>
      </c>
      <c r="M521" s="18">
        <f t="shared" si="127"/>
        <v>0</v>
      </c>
      <c r="N521" s="18" t="e">
        <f>IF(N518="",N517*4,IF(N519="",(N518+N517)*2,IF(N520="",((N519+N518+N517)/3)*4,SUM(N517:N520))))</f>
        <v>#VALUE!</v>
      </c>
      <c r="O521" s="18" t="e">
        <f>IF(O518="",O517*4,IF(O519="",(O518+O517)*2,IF(O520="",((O519+O518+O517)/3)*4,SUM(O517:O520))))</f>
        <v>#VALUE!</v>
      </c>
      <c r="P521" s="6"/>
      <c r="Q521" s="9" t="s">
        <v>15</v>
      </c>
    </row>
    <row r="522" spans="1:17" x14ac:dyDescent="0.3">
      <c r="B522" s="23" t="e">
        <f t="shared" ref="B522" si="128">B521/B$482</f>
        <v>#DIV/0!</v>
      </c>
      <c r="C522" s="23" t="e">
        <f t="shared" ref="C522" si="129">C521/C$482</f>
        <v>#DIV/0!</v>
      </c>
      <c r="D522" s="23" t="e">
        <f t="shared" ref="D522" si="130">D521/D$482</f>
        <v>#DIV/0!</v>
      </c>
      <c r="E522" s="23" t="e">
        <f t="shared" ref="E522" si="131">E521/E$482</f>
        <v>#DIV/0!</v>
      </c>
      <c r="F522" s="23" t="e">
        <f t="shared" ref="F522" si="132">F521/F$482</f>
        <v>#DIV/0!</v>
      </c>
      <c r="G522" s="23" t="e">
        <f t="shared" ref="G522" si="133">G521/G$482</f>
        <v>#DIV/0!</v>
      </c>
      <c r="H522" s="23" t="e">
        <f t="shared" ref="H522" si="134">H521/H$482</f>
        <v>#DIV/0!</v>
      </c>
      <c r="I522" s="23" t="e">
        <f t="shared" ref="I522" si="135">I521/I$482</f>
        <v>#DIV/0!</v>
      </c>
      <c r="J522" s="23" t="e">
        <f t="shared" ref="J522" si="136">J521/J$482</f>
        <v>#DIV/0!</v>
      </c>
      <c r="K522" s="23" t="e">
        <f t="shared" ref="K522" si="137">K521/K$482</f>
        <v>#DIV/0!</v>
      </c>
      <c r="L522" s="23" t="e">
        <f t="shared" ref="L522" si="138">L521/L$482</f>
        <v>#DIV/0!</v>
      </c>
      <c r="M522" s="23" t="e">
        <f t="shared" ref="M522" si="139">M521/M$482</f>
        <v>#DIV/0!</v>
      </c>
      <c r="N522" s="23" t="e">
        <f t="shared" ref="N522" si="140">N521/N$482</f>
        <v>#VALUE!</v>
      </c>
      <c r="O522" s="23" t="e">
        <f>O521/O$482</f>
        <v>#VALUE!</v>
      </c>
      <c r="P522" s="6"/>
      <c r="Q522" s="11" t="s">
        <v>1747</v>
      </c>
    </row>
    <row r="523" spans="1:17" s="87" customFormat="1" x14ac:dyDescent="0.3">
      <c r="A523" s="86"/>
      <c r="B523" s="19"/>
      <c r="C523" s="10" t="e">
        <f t="shared" ref="C523" si="141">C521/B521-1</f>
        <v>#DIV/0!</v>
      </c>
      <c r="D523" s="10" t="e">
        <f t="shared" ref="D523" si="142">D521/C521-1</f>
        <v>#DIV/0!</v>
      </c>
      <c r="E523" s="10" t="e">
        <f t="shared" ref="E523" si="143">E521/D521-1</f>
        <v>#DIV/0!</v>
      </c>
      <c r="F523" s="10" t="e">
        <f t="shared" ref="F523" si="144">F521/E521-1</f>
        <v>#DIV/0!</v>
      </c>
      <c r="G523" s="10" t="e">
        <f t="shared" ref="G523" si="145">G521/F521-1</f>
        <v>#DIV/0!</v>
      </c>
      <c r="H523" s="10" t="e">
        <f t="shared" ref="H523" si="146">H521/G521-1</f>
        <v>#DIV/0!</v>
      </c>
      <c r="I523" s="10" t="e">
        <f t="shared" ref="I523" si="147">I521/H521-1</f>
        <v>#DIV/0!</v>
      </c>
      <c r="J523" s="10" t="e">
        <f t="shared" ref="J523" si="148">J521/I521-1</f>
        <v>#DIV/0!</v>
      </c>
      <c r="K523" s="10" t="e">
        <f t="shared" ref="K523" si="149">K521/J521-1</f>
        <v>#DIV/0!</v>
      </c>
      <c r="L523" s="10" t="e">
        <f t="shared" ref="L523" si="150">L521/K521-1</f>
        <v>#DIV/0!</v>
      </c>
      <c r="M523" s="10" t="e">
        <f t="shared" ref="M523" si="151">M521/L521-1</f>
        <v>#DIV/0!</v>
      </c>
      <c r="N523" s="10" t="e">
        <f>N521/M521-1</f>
        <v>#VALUE!</v>
      </c>
      <c r="O523" s="10" t="e">
        <f>O521/N521-1</f>
        <v>#VALUE!</v>
      </c>
      <c r="P523" s="17"/>
      <c r="Q523" s="14" t="s">
        <v>20</v>
      </c>
    </row>
    <row r="524" spans="1:17" x14ac:dyDescent="0.3">
      <c r="B524" s="207" t="s">
        <v>1745</v>
      </c>
      <c r="C524" s="207"/>
      <c r="D524" s="207"/>
      <c r="E524" s="207"/>
      <c r="F524" s="207"/>
      <c r="G524" s="207"/>
      <c r="H524" s="207"/>
      <c r="I524" s="207"/>
      <c r="J524" s="207"/>
      <c r="K524" s="207"/>
      <c r="L524" s="207"/>
      <c r="M524" s="207"/>
      <c r="N524" s="207"/>
      <c r="O524" s="207"/>
      <c r="P524" s="6"/>
      <c r="Q524" s="9"/>
    </row>
    <row r="525" spans="1:17" x14ac:dyDescent="0.3">
      <c r="B525" s="7" t="str">
        <f t="shared" ref="B525:O528" si="152">IFERROR(VLOOKUP($B$524,$127:$213,MATCH($Q525&amp;"/"&amp;B$347,$125:$125,0),FALSE),"")</f>
        <v/>
      </c>
      <c r="C525" s="7" t="str">
        <f t="shared" si="152"/>
        <v/>
      </c>
      <c r="D525" s="7" t="str">
        <f t="shared" si="152"/>
        <v/>
      </c>
      <c r="E525" s="7" t="str">
        <f t="shared" si="152"/>
        <v/>
      </c>
      <c r="F525" s="7" t="str">
        <f t="shared" si="152"/>
        <v/>
      </c>
      <c r="G525" s="7" t="str">
        <f t="shared" si="152"/>
        <v/>
      </c>
      <c r="H525" s="7" t="str">
        <f t="shared" si="152"/>
        <v/>
      </c>
      <c r="I525" s="7" t="str">
        <f t="shared" si="152"/>
        <v/>
      </c>
      <c r="J525" s="7" t="str">
        <f t="shared" si="152"/>
        <v/>
      </c>
      <c r="K525" s="7" t="str">
        <f t="shared" si="152"/>
        <v/>
      </c>
      <c r="L525" s="7" t="str">
        <f t="shared" si="152"/>
        <v/>
      </c>
      <c r="M525" s="7" t="str">
        <f t="shared" si="152"/>
        <v/>
      </c>
      <c r="N525" s="7" t="str">
        <f t="shared" si="152"/>
        <v/>
      </c>
      <c r="O525" s="7" t="str">
        <f t="shared" si="152"/>
        <v/>
      </c>
      <c r="P525" s="6"/>
      <c r="Q525" s="9" t="s">
        <v>12</v>
      </c>
    </row>
    <row r="526" spans="1:17" x14ac:dyDescent="0.3">
      <c r="B526" s="7" t="str">
        <f t="shared" si="152"/>
        <v/>
      </c>
      <c r="C526" s="7" t="str">
        <f t="shared" si="152"/>
        <v/>
      </c>
      <c r="D526" s="7" t="str">
        <f t="shared" si="152"/>
        <v/>
      </c>
      <c r="E526" s="7" t="str">
        <f t="shared" si="152"/>
        <v/>
      </c>
      <c r="F526" s="7" t="str">
        <f t="shared" si="152"/>
        <v/>
      </c>
      <c r="G526" s="7" t="str">
        <f t="shared" si="152"/>
        <v/>
      </c>
      <c r="H526" s="7" t="str">
        <f t="shared" si="152"/>
        <v/>
      </c>
      <c r="I526" s="7" t="str">
        <f t="shared" si="152"/>
        <v/>
      </c>
      <c r="J526" s="7" t="str">
        <f t="shared" si="152"/>
        <v/>
      </c>
      <c r="K526" s="7" t="str">
        <f t="shared" si="152"/>
        <v/>
      </c>
      <c r="L526" s="7" t="str">
        <f t="shared" si="152"/>
        <v/>
      </c>
      <c r="M526" s="7" t="str">
        <f t="shared" si="152"/>
        <v/>
      </c>
      <c r="N526" s="7" t="str">
        <f t="shared" si="152"/>
        <v/>
      </c>
      <c r="O526" s="7" t="str">
        <f t="shared" si="152"/>
        <v/>
      </c>
      <c r="P526" s="6"/>
      <c r="Q526" s="9" t="s">
        <v>13</v>
      </c>
    </row>
    <row r="527" spans="1:17" x14ac:dyDescent="0.3">
      <c r="B527" s="7" t="str">
        <f t="shared" si="152"/>
        <v/>
      </c>
      <c r="C527" s="7" t="str">
        <f t="shared" si="152"/>
        <v/>
      </c>
      <c r="D527" s="7" t="str">
        <f t="shared" si="152"/>
        <v/>
      </c>
      <c r="E527" s="7" t="str">
        <f t="shared" si="152"/>
        <v/>
      </c>
      <c r="F527" s="7" t="str">
        <f t="shared" si="152"/>
        <v/>
      </c>
      <c r="G527" s="7" t="str">
        <f t="shared" si="152"/>
        <v/>
      </c>
      <c r="H527" s="7" t="str">
        <f t="shared" si="152"/>
        <v/>
      </c>
      <c r="I527" s="7" t="str">
        <f t="shared" si="152"/>
        <v/>
      </c>
      <c r="J527" s="7" t="str">
        <f t="shared" si="152"/>
        <v/>
      </c>
      <c r="K527" s="7" t="str">
        <f t="shared" si="152"/>
        <v/>
      </c>
      <c r="L527" s="7" t="str">
        <f t="shared" si="152"/>
        <v/>
      </c>
      <c r="M527" s="7" t="str">
        <f t="shared" si="152"/>
        <v/>
      </c>
      <c r="N527" s="7" t="str">
        <f t="shared" si="152"/>
        <v/>
      </c>
      <c r="O527" s="7" t="str">
        <f t="shared" si="152"/>
        <v/>
      </c>
      <c r="P527" s="6"/>
      <c r="Q527" s="9" t="s">
        <v>14</v>
      </c>
    </row>
    <row r="528" spans="1:17" x14ac:dyDescent="0.3">
      <c r="B528" s="18" t="str">
        <f t="shared" si="152"/>
        <v/>
      </c>
      <c r="C528" s="18" t="str">
        <f t="shared" si="152"/>
        <v/>
      </c>
      <c r="D528" s="18" t="str">
        <f t="shared" si="152"/>
        <v/>
      </c>
      <c r="E528" s="18" t="str">
        <f t="shared" si="152"/>
        <v/>
      </c>
      <c r="F528" s="18" t="str">
        <f t="shared" si="152"/>
        <v/>
      </c>
      <c r="G528" s="18" t="str">
        <f t="shared" si="152"/>
        <v/>
      </c>
      <c r="H528" s="18" t="str">
        <f t="shared" si="152"/>
        <v/>
      </c>
      <c r="I528" s="18" t="str">
        <f t="shared" si="152"/>
        <v/>
      </c>
      <c r="J528" s="18" t="str">
        <f t="shared" si="152"/>
        <v/>
      </c>
      <c r="K528" s="18" t="str">
        <f t="shared" si="152"/>
        <v/>
      </c>
      <c r="L528" s="18" t="str">
        <f t="shared" si="152"/>
        <v/>
      </c>
      <c r="M528" s="18" t="str">
        <f t="shared" si="152"/>
        <v/>
      </c>
      <c r="N528" s="18" t="str">
        <f t="shared" si="152"/>
        <v/>
      </c>
      <c r="O528" s="18" t="str">
        <f t="shared" si="152"/>
        <v/>
      </c>
      <c r="P528" s="6"/>
      <c r="Q528" s="9" t="s">
        <v>19</v>
      </c>
    </row>
    <row r="529" spans="1:17" x14ac:dyDescent="0.3">
      <c r="B529" s="18">
        <f>SUM(B525:B528)</f>
        <v>0</v>
      </c>
      <c r="C529" s="18">
        <f t="shared" ref="C529:M529" si="153">SUM(C525:C528)</f>
        <v>0</v>
      </c>
      <c r="D529" s="18">
        <f t="shared" si="153"/>
        <v>0</v>
      </c>
      <c r="E529" s="18">
        <f t="shared" si="153"/>
        <v>0</v>
      </c>
      <c r="F529" s="18">
        <f t="shared" si="153"/>
        <v>0</v>
      </c>
      <c r="G529" s="18">
        <f t="shared" si="153"/>
        <v>0</v>
      </c>
      <c r="H529" s="18">
        <f t="shared" si="153"/>
        <v>0</v>
      </c>
      <c r="I529" s="18">
        <f t="shared" si="153"/>
        <v>0</v>
      </c>
      <c r="J529" s="18">
        <f t="shared" si="153"/>
        <v>0</v>
      </c>
      <c r="K529" s="18">
        <f t="shared" si="153"/>
        <v>0</v>
      </c>
      <c r="L529" s="18">
        <f t="shared" si="153"/>
        <v>0</v>
      </c>
      <c r="M529" s="18">
        <f t="shared" si="153"/>
        <v>0</v>
      </c>
      <c r="N529" s="18" t="e">
        <f>IF(N526="",N525*4,IF(N527="",(N526+N525)*2,IF(N528="",((N527+N526+N525)/3)*4,SUM(N525:N528))))</f>
        <v>#VALUE!</v>
      </c>
      <c r="O529" s="18" t="e">
        <f>IF(O526="",O525*4,IF(O527="",(O526+O525)*2,IF(O528="",((O527+O526+O525)/3)*4,SUM(O525:O528))))</f>
        <v>#VALUE!</v>
      </c>
      <c r="P529" s="6"/>
      <c r="Q529" s="9" t="s">
        <v>15</v>
      </c>
    </row>
    <row r="530" spans="1:17" x14ac:dyDescent="0.3">
      <c r="B530" s="23" t="e">
        <f t="shared" ref="B530" si="154">B529/B$482</f>
        <v>#DIV/0!</v>
      </c>
      <c r="C530" s="23" t="e">
        <f t="shared" ref="C530" si="155">C529/C$482</f>
        <v>#DIV/0!</v>
      </c>
      <c r="D530" s="23" t="e">
        <f t="shared" ref="D530" si="156">D529/D$482</f>
        <v>#DIV/0!</v>
      </c>
      <c r="E530" s="23" t="e">
        <f t="shared" ref="E530" si="157">E529/E$482</f>
        <v>#DIV/0!</v>
      </c>
      <c r="F530" s="23" t="e">
        <f t="shared" ref="F530" si="158">F529/F$482</f>
        <v>#DIV/0!</v>
      </c>
      <c r="G530" s="23" t="e">
        <f t="shared" ref="G530" si="159">G529/G$482</f>
        <v>#DIV/0!</v>
      </c>
      <c r="H530" s="23" t="e">
        <f t="shared" ref="H530" si="160">H529/H$482</f>
        <v>#DIV/0!</v>
      </c>
      <c r="I530" s="23" t="e">
        <f t="shared" ref="I530" si="161">I529/I$482</f>
        <v>#DIV/0!</v>
      </c>
      <c r="J530" s="23" t="e">
        <f t="shared" ref="J530" si="162">J529/J$482</f>
        <v>#DIV/0!</v>
      </c>
      <c r="K530" s="23" t="e">
        <f t="shared" ref="K530" si="163">K529/K$482</f>
        <v>#DIV/0!</v>
      </c>
      <c r="L530" s="23" t="e">
        <f t="shared" ref="L530" si="164">L529/L$482</f>
        <v>#DIV/0!</v>
      </c>
      <c r="M530" s="23" t="e">
        <f t="shared" ref="M530" si="165">M529/M$482</f>
        <v>#DIV/0!</v>
      </c>
      <c r="N530" s="23" t="e">
        <f t="shared" ref="N530" si="166">N529/N$482</f>
        <v>#VALUE!</v>
      </c>
      <c r="O530" s="23" t="e">
        <f>O529/O$482</f>
        <v>#VALUE!</v>
      </c>
      <c r="P530" s="6"/>
      <c r="Q530" s="11" t="s">
        <v>1747</v>
      </c>
    </row>
    <row r="531" spans="1:17" s="87" customFormat="1" x14ac:dyDescent="0.3">
      <c r="A531" s="86"/>
      <c r="B531" s="19"/>
      <c r="C531" s="10" t="e">
        <f t="shared" ref="C531" si="167">C529/B529-1</f>
        <v>#DIV/0!</v>
      </c>
      <c r="D531" s="10" t="e">
        <f t="shared" ref="D531" si="168">D529/C529-1</f>
        <v>#DIV/0!</v>
      </c>
      <c r="E531" s="10" t="e">
        <f t="shared" ref="E531" si="169">E529/D529-1</f>
        <v>#DIV/0!</v>
      </c>
      <c r="F531" s="10" t="e">
        <f t="shared" ref="F531" si="170">F529/E529-1</f>
        <v>#DIV/0!</v>
      </c>
      <c r="G531" s="10" t="e">
        <f t="shared" ref="G531" si="171">G529/F529-1</f>
        <v>#DIV/0!</v>
      </c>
      <c r="H531" s="10" t="e">
        <f t="shared" ref="H531" si="172">H529/G529-1</f>
        <v>#DIV/0!</v>
      </c>
      <c r="I531" s="10" t="e">
        <f t="shared" ref="I531" si="173">I529/H529-1</f>
        <v>#DIV/0!</v>
      </c>
      <c r="J531" s="10" t="e">
        <f t="shared" ref="J531" si="174">J529/I529-1</f>
        <v>#DIV/0!</v>
      </c>
      <c r="K531" s="10" t="e">
        <f t="shared" ref="K531" si="175">K529/J529-1</f>
        <v>#DIV/0!</v>
      </c>
      <c r="L531" s="10" t="e">
        <f t="shared" ref="L531" si="176">L529/K529-1</f>
        <v>#DIV/0!</v>
      </c>
      <c r="M531" s="10" t="e">
        <f t="shared" ref="M531" si="177">M529/L529-1</f>
        <v>#DIV/0!</v>
      </c>
      <c r="N531" s="10" t="e">
        <f>N529/M529-1</f>
        <v>#VALUE!</v>
      </c>
      <c r="O531" s="10" t="e">
        <f>O529/N529-1</f>
        <v>#VALUE!</v>
      </c>
      <c r="P531" s="17"/>
      <c r="Q531" s="14" t="s">
        <v>20</v>
      </c>
    </row>
    <row r="532" spans="1:17" x14ac:dyDescent="0.3">
      <c r="B532" s="176" t="s">
        <v>29</v>
      </c>
      <c r="C532" s="176"/>
      <c r="D532" s="176"/>
      <c r="E532" s="176"/>
      <c r="F532" s="176"/>
      <c r="G532" s="176"/>
      <c r="H532" s="176"/>
      <c r="I532" s="176"/>
      <c r="J532" s="176"/>
      <c r="K532" s="176"/>
      <c r="L532" s="176"/>
      <c r="M532" s="176"/>
      <c r="N532" s="176"/>
      <c r="O532" s="176"/>
      <c r="P532" s="6"/>
      <c r="Q532" s="3"/>
    </row>
    <row r="533" spans="1:17" x14ac:dyDescent="0.3">
      <c r="B533" s="16" t="str">
        <f t="shared" ref="B533:N533" si="178">IFERROR(B478-B485-B501-B517-B525,"")</f>
        <v/>
      </c>
      <c r="C533" s="16" t="str">
        <f t="shared" si="178"/>
        <v/>
      </c>
      <c r="D533" s="16" t="str">
        <f t="shared" si="178"/>
        <v/>
      </c>
      <c r="E533" s="16" t="str">
        <f t="shared" si="178"/>
        <v/>
      </c>
      <c r="F533" s="16" t="str">
        <f t="shared" si="178"/>
        <v/>
      </c>
      <c r="G533" s="16" t="str">
        <f t="shared" si="178"/>
        <v/>
      </c>
      <c r="H533" s="16" t="str">
        <f t="shared" si="178"/>
        <v/>
      </c>
      <c r="I533" s="16" t="str">
        <f t="shared" si="178"/>
        <v/>
      </c>
      <c r="J533" s="16" t="str">
        <f t="shared" si="178"/>
        <v/>
      </c>
      <c r="K533" s="16" t="str">
        <f t="shared" si="178"/>
        <v/>
      </c>
      <c r="L533" s="16" t="str">
        <f t="shared" si="178"/>
        <v/>
      </c>
      <c r="M533" s="16" t="str">
        <f t="shared" si="178"/>
        <v/>
      </c>
      <c r="N533" s="16" t="str">
        <f t="shared" si="178"/>
        <v/>
      </c>
      <c r="O533" s="16" t="str">
        <f>IFERROR(O478-O485-O501-O517-O525,"")</f>
        <v/>
      </c>
      <c r="P533" s="6"/>
      <c r="Q533" s="9" t="s">
        <v>12</v>
      </c>
    </row>
    <row r="534" spans="1:17" x14ac:dyDescent="0.3">
      <c r="B534" s="7" t="str">
        <f t="shared" ref="B534:O534" si="179">IFERROR(B479-B486-B502-B518-B526,"")</f>
        <v/>
      </c>
      <c r="C534" s="7" t="str">
        <f t="shared" si="179"/>
        <v/>
      </c>
      <c r="D534" s="7" t="str">
        <f t="shared" si="179"/>
        <v/>
      </c>
      <c r="E534" s="7" t="str">
        <f t="shared" si="179"/>
        <v/>
      </c>
      <c r="F534" s="7" t="str">
        <f t="shared" si="179"/>
        <v/>
      </c>
      <c r="G534" s="7" t="str">
        <f t="shared" si="179"/>
        <v/>
      </c>
      <c r="H534" s="7" t="str">
        <f t="shared" si="179"/>
        <v/>
      </c>
      <c r="I534" s="7" t="str">
        <f t="shared" si="179"/>
        <v/>
      </c>
      <c r="J534" s="7" t="str">
        <f t="shared" si="179"/>
        <v/>
      </c>
      <c r="K534" s="7" t="str">
        <f t="shared" si="179"/>
        <v/>
      </c>
      <c r="L534" s="7" t="str">
        <f t="shared" si="179"/>
        <v/>
      </c>
      <c r="M534" s="7" t="str">
        <f t="shared" si="179"/>
        <v/>
      </c>
      <c r="N534" s="7" t="str">
        <f t="shared" si="179"/>
        <v/>
      </c>
      <c r="O534" s="7" t="str">
        <f t="shared" si="179"/>
        <v/>
      </c>
      <c r="P534" s="6"/>
      <c r="Q534" s="9" t="s">
        <v>13</v>
      </c>
    </row>
    <row r="535" spans="1:17" x14ac:dyDescent="0.3">
      <c r="B535" s="7" t="str">
        <f t="shared" ref="B535:O535" si="180">IFERROR(B480-B487-B503-B519-B527,"")</f>
        <v/>
      </c>
      <c r="C535" s="7" t="str">
        <f t="shared" si="180"/>
        <v/>
      </c>
      <c r="D535" s="7" t="str">
        <f t="shared" si="180"/>
        <v/>
      </c>
      <c r="E535" s="7" t="str">
        <f t="shared" si="180"/>
        <v/>
      </c>
      <c r="F535" s="7" t="str">
        <f t="shared" si="180"/>
        <v/>
      </c>
      <c r="G535" s="7" t="str">
        <f t="shared" si="180"/>
        <v/>
      </c>
      <c r="H535" s="7" t="str">
        <f t="shared" si="180"/>
        <v/>
      </c>
      <c r="I535" s="7" t="str">
        <f t="shared" si="180"/>
        <v/>
      </c>
      <c r="J535" s="7" t="str">
        <f t="shared" si="180"/>
        <v/>
      </c>
      <c r="K535" s="7" t="str">
        <f t="shared" si="180"/>
        <v/>
      </c>
      <c r="L535" s="7" t="str">
        <f t="shared" si="180"/>
        <v/>
      </c>
      <c r="M535" s="7" t="str">
        <f t="shared" si="180"/>
        <v/>
      </c>
      <c r="N535" s="7" t="str">
        <f t="shared" si="180"/>
        <v/>
      </c>
      <c r="O535" s="7" t="str">
        <f t="shared" si="180"/>
        <v/>
      </c>
      <c r="P535" s="6"/>
      <c r="Q535" s="9" t="s">
        <v>14</v>
      </c>
    </row>
    <row r="536" spans="1:17" x14ac:dyDescent="0.3">
      <c r="B536" s="7" t="str">
        <f t="shared" ref="B536:O536" si="181">IFERROR(B481-B488-B504-B520-B528,"")</f>
        <v/>
      </c>
      <c r="C536" s="18" t="str">
        <f t="shared" si="181"/>
        <v/>
      </c>
      <c r="D536" s="18" t="str">
        <f t="shared" si="181"/>
        <v/>
      </c>
      <c r="E536" s="18" t="str">
        <f t="shared" si="181"/>
        <v/>
      </c>
      <c r="F536" s="18" t="str">
        <f t="shared" si="181"/>
        <v/>
      </c>
      <c r="G536" s="18" t="str">
        <f t="shared" si="181"/>
        <v/>
      </c>
      <c r="H536" s="18" t="str">
        <f t="shared" si="181"/>
        <v/>
      </c>
      <c r="I536" s="18" t="str">
        <f t="shared" si="181"/>
        <v/>
      </c>
      <c r="J536" s="18" t="str">
        <f t="shared" si="181"/>
        <v/>
      </c>
      <c r="K536" s="18" t="str">
        <f t="shared" si="181"/>
        <v/>
      </c>
      <c r="L536" s="18" t="str">
        <f t="shared" si="181"/>
        <v/>
      </c>
      <c r="M536" s="18" t="str">
        <f t="shared" si="181"/>
        <v/>
      </c>
      <c r="N536" s="18" t="str">
        <f t="shared" si="181"/>
        <v/>
      </c>
      <c r="O536" s="18" t="str">
        <f t="shared" si="181"/>
        <v/>
      </c>
      <c r="P536" s="6"/>
      <c r="Q536" s="9" t="s">
        <v>19</v>
      </c>
    </row>
    <row r="537" spans="1:17" x14ac:dyDescent="0.3">
      <c r="B537" s="25">
        <f t="shared" ref="B537:O537" si="182">IFERROR(B482-B489-B505-B521-B529,"")</f>
        <v>0</v>
      </c>
      <c r="C537" s="18">
        <f t="shared" si="182"/>
        <v>0</v>
      </c>
      <c r="D537" s="18">
        <f t="shared" si="182"/>
        <v>0</v>
      </c>
      <c r="E537" s="18">
        <f t="shared" si="182"/>
        <v>0</v>
      </c>
      <c r="F537" s="18">
        <f t="shared" si="182"/>
        <v>0</v>
      </c>
      <c r="G537" s="18">
        <f t="shared" si="182"/>
        <v>0</v>
      </c>
      <c r="H537" s="18">
        <f t="shared" si="182"/>
        <v>0</v>
      </c>
      <c r="I537" s="18">
        <f t="shared" si="182"/>
        <v>0</v>
      </c>
      <c r="J537" s="18">
        <f t="shared" si="182"/>
        <v>0</v>
      </c>
      <c r="K537" s="18">
        <f t="shared" si="182"/>
        <v>0</v>
      </c>
      <c r="L537" s="18">
        <f t="shared" si="182"/>
        <v>0</v>
      </c>
      <c r="M537" s="18">
        <f t="shared" si="182"/>
        <v>0</v>
      </c>
      <c r="N537" s="18" t="str">
        <f t="shared" si="182"/>
        <v/>
      </c>
      <c r="O537" s="18" t="str">
        <f t="shared" si="182"/>
        <v/>
      </c>
      <c r="P537" s="6"/>
      <c r="Q537" s="9" t="s">
        <v>15</v>
      </c>
    </row>
    <row r="538" spans="1:17" x14ac:dyDescent="0.3">
      <c r="B538" s="10" t="e">
        <f t="shared" ref="B538:O538" si="183">+B537/(B$446+B$454)</f>
        <v>#DIV/0!</v>
      </c>
      <c r="C538" s="10" t="e">
        <f t="shared" si="183"/>
        <v>#DIV/0!</v>
      </c>
      <c r="D538" s="10" t="e">
        <f t="shared" si="183"/>
        <v>#DIV/0!</v>
      </c>
      <c r="E538" s="10" t="e">
        <f t="shared" si="183"/>
        <v>#DIV/0!</v>
      </c>
      <c r="F538" s="10" t="e">
        <f t="shared" si="183"/>
        <v>#DIV/0!</v>
      </c>
      <c r="G538" s="10" t="e">
        <f t="shared" si="183"/>
        <v>#DIV/0!</v>
      </c>
      <c r="H538" s="10" t="e">
        <f t="shared" si="183"/>
        <v>#DIV/0!</v>
      </c>
      <c r="I538" s="10" t="e">
        <f t="shared" si="183"/>
        <v>#DIV/0!</v>
      </c>
      <c r="J538" s="10" t="e">
        <f t="shared" si="183"/>
        <v>#DIV/0!</v>
      </c>
      <c r="K538" s="10" t="e">
        <f t="shared" si="183"/>
        <v>#DIV/0!</v>
      </c>
      <c r="L538" s="10" t="e">
        <f t="shared" si="183"/>
        <v>#DIV/0!</v>
      </c>
      <c r="M538" s="10" t="e">
        <f t="shared" si="183"/>
        <v>#DIV/0!</v>
      </c>
      <c r="N538" s="10" t="e">
        <f t="shared" si="183"/>
        <v>#VALUE!</v>
      </c>
      <c r="O538" s="10" t="e">
        <f t="shared" si="183"/>
        <v>#VALUE!</v>
      </c>
      <c r="P538" s="6"/>
      <c r="Q538" s="11" t="s">
        <v>30</v>
      </c>
    </row>
    <row r="539" spans="1:17" x14ac:dyDescent="0.3">
      <c r="B539" s="178" t="s">
        <v>876</v>
      </c>
      <c r="C539" s="178"/>
      <c r="D539" s="178"/>
      <c r="E539" s="178"/>
      <c r="F539" s="178"/>
      <c r="G539" s="178"/>
      <c r="H539" s="178"/>
      <c r="I539" s="178"/>
      <c r="J539" s="178"/>
      <c r="K539" s="178"/>
      <c r="L539" s="178"/>
      <c r="M539" s="178"/>
      <c r="N539" s="178"/>
      <c r="O539" s="178"/>
      <c r="P539" s="6"/>
      <c r="Q539" s="3"/>
    </row>
    <row r="540" spans="1:17" x14ac:dyDescent="0.3">
      <c r="B540" s="16" t="str">
        <f t="shared" ref="B540:O543" si="184">IFERROR(VLOOKUP($B$539,$127:$213,MATCH($Q540&amp;"/"&amp;B$347,$125:$125,0),FALSE),"")</f>
        <v/>
      </c>
      <c r="C540" s="16" t="str">
        <f t="shared" si="184"/>
        <v/>
      </c>
      <c r="D540" s="16" t="str">
        <f t="shared" si="184"/>
        <v/>
      </c>
      <c r="E540" s="16" t="str">
        <f t="shared" si="184"/>
        <v/>
      </c>
      <c r="F540" s="16" t="str">
        <f t="shared" si="184"/>
        <v/>
      </c>
      <c r="G540" s="16" t="str">
        <f t="shared" si="184"/>
        <v/>
      </c>
      <c r="H540" s="16" t="str">
        <f t="shared" si="184"/>
        <v/>
      </c>
      <c r="I540" s="16" t="str">
        <f t="shared" si="184"/>
        <v/>
      </c>
      <c r="J540" s="16" t="str">
        <f t="shared" si="184"/>
        <v/>
      </c>
      <c r="K540" s="16" t="str">
        <f t="shared" si="184"/>
        <v/>
      </c>
      <c r="L540" s="16" t="str">
        <f t="shared" si="184"/>
        <v/>
      </c>
      <c r="M540" s="16" t="str">
        <f t="shared" si="184"/>
        <v/>
      </c>
      <c r="N540" s="16" t="str">
        <f t="shared" si="184"/>
        <v/>
      </c>
      <c r="O540" s="16" t="str">
        <f t="shared" si="184"/>
        <v/>
      </c>
      <c r="P540" s="6"/>
      <c r="Q540" s="9" t="s">
        <v>12</v>
      </c>
    </row>
    <row r="541" spans="1:17" x14ac:dyDescent="0.3">
      <c r="B541" s="7" t="str">
        <f t="shared" si="184"/>
        <v/>
      </c>
      <c r="C541" s="7" t="str">
        <f t="shared" si="184"/>
        <v/>
      </c>
      <c r="D541" s="7" t="str">
        <f t="shared" si="184"/>
        <v/>
      </c>
      <c r="E541" s="7" t="str">
        <f t="shared" si="184"/>
        <v/>
      </c>
      <c r="F541" s="7" t="str">
        <f t="shared" si="184"/>
        <v/>
      </c>
      <c r="G541" s="7" t="str">
        <f t="shared" si="184"/>
        <v/>
      </c>
      <c r="H541" s="7" t="str">
        <f t="shared" si="184"/>
        <v/>
      </c>
      <c r="I541" s="7" t="str">
        <f t="shared" si="184"/>
        <v/>
      </c>
      <c r="J541" s="7" t="str">
        <f t="shared" si="184"/>
        <v/>
      </c>
      <c r="K541" s="7" t="str">
        <f t="shared" si="184"/>
        <v/>
      </c>
      <c r="L541" s="7" t="str">
        <f t="shared" si="184"/>
        <v/>
      </c>
      <c r="M541" s="7" t="str">
        <f t="shared" si="184"/>
        <v/>
      </c>
      <c r="N541" s="7" t="str">
        <f t="shared" si="184"/>
        <v/>
      </c>
      <c r="O541" s="7" t="str">
        <f t="shared" si="184"/>
        <v/>
      </c>
      <c r="P541" s="6"/>
      <c r="Q541" s="9" t="s">
        <v>13</v>
      </c>
    </row>
    <row r="542" spans="1:17" x14ac:dyDescent="0.3">
      <c r="B542" s="7" t="str">
        <f t="shared" si="184"/>
        <v/>
      </c>
      <c r="C542" s="7" t="str">
        <f t="shared" si="184"/>
        <v/>
      </c>
      <c r="D542" s="7" t="str">
        <f t="shared" si="184"/>
        <v/>
      </c>
      <c r="E542" s="7" t="str">
        <f t="shared" si="184"/>
        <v/>
      </c>
      <c r="F542" s="7" t="str">
        <f t="shared" si="184"/>
        <v/>
      </c>
      <c r="G542" s="7" t="str">
        <f t="shared" si="184"/>
        <v/>
      </c>
      <c r="H542" s="7" t="str">
        <f t="shared" si="184"/>
        <v/>
      </c>
      <c r="I542" s="7" t="str">
        <f t="shared" si="184"/>
        <v/>
      </c>
      <c r="J542" s="7" t="str">
        <f t="shared" si="184"/>
        <v/>
      </c>
      <c r="K542" s="7" t="str">
        <f t="shared" si="184"/>
        <v/>
      </c>
      <c r="L542" s="7" t="str">
        <f t="shared" si="184"/>
        <v/>
      </c>
      <c r="M542" s="7" t="str">
        <f t="shared" si="184"/>
        <v/>
      </c>
      <c r="N542" s="7" t="str">
        <f t="shared" si="184"/>
        <v/>
      </c>
      <c r="O542" s="7" t="str">
        <f t="shared" si="184"/>
        <v/>
      </c>
      <c r="P542" s="6"/>
      <c r="Q542" s="9" t="s">
        <v>14</v>
      </c>
    </row>
    <row r="543" spans="1:17" x14ac:dyDescent="0.3">
      <c r="B543" s="18" t="str">
        <f t="shared" si="184"/>
        <v/>
      </c>
      <c r="C543" s="18" t="str">
        <f t="shared" si="184"/>
        <v/>
      </c>
      <c r="D543" s="18" t="str">
        <f t="shared" si="184"/>
        <v/>
      </c>
      <c r="E543" s="18" t="str">
        <f t="shared" si="184"/>
        <v/>
      </c>
      <c r="F543" s="18" t="str">
        <f t="shared" si="184"/>
        <v/>
      </c>
      <c r="G543" s="18" t="str">
        <f t="shared" si="184"/>
        <v/>
      </c>
      <c r="H543" s="18" t="str">
        <f t="shared" si="184"/>
        <v/>
      </c>
      <c r="I543" s="18" t="str">
        <f t="shared" si="184"/>
        <v/>
      </c>
      <c r="J543" s="18" t="str">
        <f t="shared" si="184"/>
        <v/>
      </c>
      <c r="K543" s="18" t="str">
        <f t="shared" si="184"/>
        <v/>
      </c>
      <c r="L543" s="18" t="str">
        <f t="shared" si="184"/>
        <v/>
      </c>
      <c r="M543" s="18" t="str">
        <f t="shared" si="184"/>
        <v/>
      </c>
      <c r="N543" s="18" t="str">
        <f t="shared" si="184"/>
        <v/>
      </c>
      <c r="O543" s="18" t="str">
        <f t="shared" si="184"/>
        <v/>
      </c>
      <c r="P543" s="6"/>
      <c r="Q543" s="9" t="s">
        <v>19</v>
      </c>
    </row>
    <row r="544" spans="1:17" x14ac:dyDescent="0.3">
      <c r="B544" s="18">
        <f>SUM(B540:B543)</f>
        <v>0</v>
      </c>
      <c r="C544" s="18">
        <f t="shared" ref="C544:M544" si="185">SUM(C540:C543)</f>
        <v>0</v>
      </c>
      <c r="D544" s="18">
        <f t="shared" si="185"/>
        <v>0</v>
      </c>
      <c r="E544" s="18">
        <f t="shared" si="185"/>
        <v>0</v>
      </c>
      <c r="F544" s="18">
        <f t="shared" si="185"/>
        <v>0</v>
      </c>
      <c r="G544" s="18">
        <f t="shared" si="185"/>
        <v>0</v>
      </c>
      <c r="H544" s="18">
        <f t="shared" si="185"/>
        <v>0</v>
      </c>
      <c r="I544" s="18">
        <f t="shared" si="185"/>
        <v>0</v>
      </c>
      <c r="J544" s="18">
        <f t="shared" si="185"/>
        <v>0</v>
      </c>
      <c r="K544" s="18">
        <f t="shared" si="185"/>
        <v>0</v>
      </c>
      <c r="L544" s="18">
        <f t="shared" si="185"/>
        <v>0</v>
      </c>
      <c r="M544" s="18">
        <f t="shared" si="185"/>
        <v>0</v>
      </c>
      <c r="N544" s="18" t="e">
        <f>IF(N541="",N540*4,IF(N542="",(N541+N540)*2,IF(N543="",((N542+N541+N540)/3)*4,SUM(N540:N543))))</f>
        <v>#VALUE!</v>
      </c>
      <c r="O544" s="18" t="e">
        <f>IF(O541="",O540*4,IF(O542="",(O541+O540)*2,IF(O543="",((O542+O541+O540)/3)*4,SUM(O540:O543))))</f>
        <v>#VALUE!</v>
      </c>
      <c r="P544" s="6"/>
      <c r="Q544" s="9" t="s">
        <v>15</v>
      </c>
    </row>
    <row r="545" spans="1:17" x14ac:dyDescent="0.3">
      <c r="B545" s="10" t="e">
        <f t="shared" ref="B545:M545" si="186">+B544/B$537</f>
        <v>#DIV/0!</v>
      </c>
      <c r="C545" s="10" t="e">
        <f t="shared" si="186"/>
        <v>#DIV/0!</v>
      </c>
      <c r="D545" s="10" t="e">
        <f t="shared" si="186"/>
        <v>#DIV/0!</v>
      </c>
      <c r="E545" s="10" t="e">
        <f t="shared" si="186"/>
        <v>#DIV/0!</v>
      </c>
      <c r="F545" s="10" t="e">
        <f t="shared" si="186"/>
        <v>#DIV/0!</v>
      </c>
      <c r="G545" s="10" t="e">
        <f t="shared" si="186"/>
        <v>#DIV/0!</v>
      </c>
      <c r="H545" s="10" t="e">
        <f t="shared" si="186"/>
        <v>#DIV/0!</v>
      </c>
      <c r="I545" s="10" t="e">
        <f t="shared" si="186"/>
        <v>#DIV/0!</v>
      </c>
      <c r="J545" s="10" t="e">
        <f t="shared" si="186"/>
        <v>#DIV/0!</v>
      </c>
      <c r="K545" s="10" t="e">
        <f t="shared" si="186"/>
        <v>#DIV/0!</v>
      </c>
      <c r="L545" s="10" t="e">
        <f t="shared" si="186"/>
        <v>#DIV/0!</v>
      </c>
      <c r="M545" s="10" t="e">
        <f t="shared" si="186"/>
        <v>#DIV/0!</v>
      </c>
      <c r="N545" s="10" t="e">
        <f>+N544/N$537</f>
        <v>#VALUE!</v>
      </c>
      <c r="O545" s="10" t="e">
        <f>+O544/O$537</f>
        <v>#VALUE!</v>
      </c>
      <c r="P545" s="6"/>
      <c r="Q545" s="11" t="s">
        <v>31</v>
      </c>
    </row>
    <row r="546" spans="1:17" x14ac:dyDescent="0.3">
      <c r="B546" s="176" t="s">
        <v>2399</v>
      </c>
      <c r="C546" s="176"/>
      <c r="D546" s="176"/>
      <c r="E546" s="176"/>
      <c r="F546" s="176"/>
      <c r="G546" s="176"/>
      <c r="H546" s="176"/>
      <c r="I546" s="176"/>
      <c r="J546" s="176"/>
      <c r="K546" s="176"/>
      <c r="L546" s="176"/>
      <c r="M546" s="176"/>
      <c r="N546" s="176"/>
      <c r="O546" s="176"/>
      <c r="P546" s="6"/>
      <c r="Q546" s="3"/>
    </row>
    <row r="547" spans="1:17" x14ac:dyDescent="0.3">
      <c r="B547" s="16" t="str">
        <f t="shared" ref="B547:O550" si="187">IFERROR(VLOOKUP($B$546,$127:$213,MATCH($Q547&amp;"/"&amp;B$347,$125:$125,0),FALSE),"")</f>
        <v/>
      </c>
      <c r="C547" s="16" t="str">
        <f t="shared" si="187"/>
        <v/>
      </c>
      <c r="D547" s="16" t="str">
        <f t="shared" si="187"/>
        <v/>
      </c>
      <c r="E547" s="16" t="str">
        <f t="shared" si="187"/>
        <v/>
      </c>
      <c r="F547" s="16" t="str">
        <f t="shared" si="187"/>
        <v/>
      </c>
      <c r="G547" s="16" t="str">
        <f t="shared" si="187"/>
        <v/>
      </c>
      <c r="H547" s="16" t="str">
        <f t="shared" si="187"/>
        <v/>
      </c>
      <c r="I547" s="16" t="str">
        <f t="shared" si="187"/>
        <v/>
      </c>
      <c r="J547" s="16" t="str">
        <f t="shared" si="187"/>
        <v/>
      </c>
      <c r="K547" s="16" t="str">
        <f t="shared" si="187"/>
        <v/>
      </c>
      <c r="L547" s="16" t="str">
        <f t="shared" si="187"/>
        <v/>
      </c>
      <c r="M547" s="16" t="str">
        <f t="shared" si="187"/>
        <v/>
      </c>
      <c r="N547" s="16" t="str">
        <f t="shared" si="187"/>
        <v/>
      </c>
      <c r="O547" s="16" t="str">
        <f t="shared" si="187"/>
        <v/>
      </c>
      <c r="P547" s="6"/>
      <c r="Q547" s="9" t="s">
        <v>12</v>
      </c>
    </row>
    <row r="548" spans="1:17" x14ac:dyDescent="0.3">
      <c r="B548" s="7" t="str">
        <f t="shared" si="187"/>
        <v/>
      </c>
      <c r="C548" s="7" t="str">
        <f t="shared" si="187"/>
        <v/>
      </c>
      <c r="D548" s="7" t="str">
        <f t="shared" si="187"/>
        <v/>
      </c>
      <c r="E548" s="7" t="str">
        <f t="shared" si="187"/>
        <v/>
      </c>
      <c r="F548" s="7" t="str">
        <f t="shared" si="187"/>
        <v/>
      </c>
      <c r="G548" s="7" t="str">
        <f t="shared" si="187"/>
        <v/>
      </c>
      <c r="H548" s="7" t="str">
        <f t="shared" si="187"/>
        <v/>
      </c>
      <c r="I548" s="7" t="str">
        <f t="shared" si="187"/>
        <v/>
      </c>
      <c r="J548" s="7" t="str">
        <f t="shared" si="187"/>
        <v/>
      </c>
      <c r="K548" s="7" t="str">
        <f t="shared" si="187"/>
        <v/>
      </c>
      <c r="L548" s="7" t="str">
        <f t="shared" si="187"/>
        <v/>
      </c>
      <c r="M548" s="7" t="str">
        <f t="shared" si="187"/>
        <v/>
      </c>
      <c r="N548" s="7" t="str">
        <f t="shared" si="187"/>
        <v/>
      </c>
      <c r="O548" s="7" t="str">
        <f t="shared" si="187"/>
        <v/>
      </c>
      <c r="P548" s="6"/>
      <c r="Q548" s="9" t="s">
        <v>13</v>
      </c>
    </row>
    <row r="549" spans="1:17" x14ac:dyDescent="0.3">
      <c r="B549" s="7" t="str">
        <f t="shared" si="187"/>
        <v/>
      </c>
      <c r="C549" s="7" t="str">
        <f t="shared" si="187"/>
        <v/>
      </c>
      <c r="D549" s="7" t="str">
        <f t="shared" si="187"/>
        <v/>
      </c>
      <c r="E549" s="7" t="str">
        <f t="shared" si="187"/>
        <v/>
      </c>
      <c r="F549" s="7" t="str">
        <f t="shared" si="187"/>
        <v/>
      </c>
      <c r="G549" s="7" t="str">
        <f t="shared" si="187"/>
        <v/>
      </c>
      <c r="H549" s="7" t="str">
        <f t="shared" si="187"/>
        <v/>
      </c>
      <c r="I549" s="7" t="str">
        <f t="shared" si="187"/>
        <v/>
      </c>
      <c r="J549" s="7" t="str">
        <f t="shared" si="187"/>
        <v/>
      </c>
      <c r="K549" s="7" t="str">
        <f t="shared" si="187"/>
        <v/>
      </c>
      <c r="L549" s="7" t="str">
        <f t="shared" si="187"/>
        <v/>
      </c>
      <c r="M549" s="7" t="str">
        <f t="shared" si="187"/>
        <v/>
      </c>
      <c r="N549" s="7" t="str">
        <f t="shared" si="187"/>
        <v/>
      </c>
      <c r="O549" s="7" t="str">
        <f t="shared" si="187"/>
        <v/>
      </c>
      <c r="P549" s="6"/>
      <c r="Q549" s="9" t="s">
        <v>14</v>
      </c>
    </row>
    <row r="550" spans="1:17" x14ac:dyDescent="0.3">
      <c r="B550" s="7" t="str">
        <f t="shared" si="187"/>
        <v/>
      </c>
      <c r="C550" s="18" t="str">
        <f t="shared" si="187"/>
        <v/>
      </c>
      <c r="D550" s="18" t="str">
        <f t="shared" si="187"/>
        <v/>
      </c>
      <c r="E550" s="18" t="str">
        <f t="shared" si="187"/>
        <v/>
      </c>
      <c r="F550" s="18" t="str">
        <f t="shared" si="187"/>
        <v/>
      </c>
      <c r="G550" s="18" t="str">
        <f t="shared" si="187"/>
        <v/>
      </c>
      <c r="H550" s="18" t="str">
        <f t="shared" si="187"/>
        <v/>
      </c>
      <c r="I550" s="18" t="str">
        <f t="shared" si="187"/>
        <v/>
      </c>
      <c r="J550" s="18" t="str">
        <f t="shared" si="187"/>
        <v/>
      </c>
      <c r="K550" s="18" t="str">
        <f t="shared" si="187"/>
        <v/>
      </c>
      <c r="L550" s="18" t="str">
        <f t="shared" si="187"/>
        <v/>
      </c>
      <c r="M550" s="18" t="str">
        <f t="shared" si="187"/>
        <v/>
      </c>
      <c r="N550" s="18" t="str">
        <f t="shared" si="187"/>
        <v/>
      </c>
      <c r="O550" s="18" t="str">
        <f t="shared" si="187"/>
        <v/>
      </c>
      <c r="P550" s="6"/>
      <c r="Q550" s="9" t="s">
        <v>19</v>
      </c>
    </row>
    <row r="551" spans="1:17" x14ac:dyDescent="0.3">
      <c r="B551" s="26">
        <f>SUM(B547:B550)</f>
        <v>0</v>
      </c>
      <c r="C551" s="18">
        <f t="shared" ref="C551:M551" si="188">SUM(C547:C550)</f>
        <v>0</v>
      </c>
      <c r="D551" s="18">
        <f t="shared" si="188"/>
        <v>0</v>
      </c>
      <c r="E551" s="18">
        <f t="shared" si="188"/>
        <v>0</v>
      </c>
      <c r="F551" s="18">
        <f t="shared" si="188"/>
        <v>0</v>
      </c>
      <c r="G551" s="18">
        <f t="shared" si="188"/>
        <v>0</v>
      </c>
      <c r="H551" s="18">
        <f t="shared" si="188"/>
        <v>0</v>
      </c>
      <c r="I551" s="18">
        <f t="shared" si="188"/>
        <v>0</v>
      </c>
      <c r="J551" s="18">
        <f t="shared" si="188"/>
        <v>0</v>
      </c>
      <c r="K551" s="18">
        <f t="shared" si="188"/>
        <v>0</v>
      </c>
      <c r="L551" s="18">
        <f t="shared" si="188"/>
        <v>0</v>
      </c>
      <c r="M551" s="18">
        <f t="shared" si="188"/>
        <v>0</v>
      </c>
      <c r="N551" s="18" t="e">
        <f>IF(N548="",N547*4,IF(N549="",(N548+N547)*2,IF(N550="",((N549+N548+N547)/3)*4,SUM(N547:N550))))</f>
        <v>#VALUE!</v>
      </c>
      <c r="O551" s="18" t="e">
        <f>IF(O548="",O547*4,IF(O549="",(O548+O547)*2,IF(O550="",((O549+O548+O547)/3)*4,SUM(O547:O550))))</f>
        <v>#VALUE!</v>
      </c>
      <c r="P551" s="6"/>
      <c r="Q551" s="9" t="s">
        <v>15</v>
      </c>
    </row>
    <row r="552" spans="1:17" x14ac:dyDescent="0.3">
      <c r="B552" s="10" t="e">
        <f t="shared" ref="B552:O552" si="189">+B551/(B$446+B$454)</f>
        <v>#DIV/0!</v>
      </c>
      <c r="C552" s="10" t="e">
        <f t="shared" si="189"/>
        <v>#DIV/0!</v>
      </c>
      <c r="D552" s="10" t="e">
        <f t="shared" si="189"/>
        <v>#DIV/0!</v>
      </c>
      <c r="E552" s="10" t="e">
        <f t="shared" si="189"/>
        <v>#DIV/0!</v>
      </c>
      <c r="F552" s="10" t="e">
        <f t="shared" si="189"/>
        <v>#DIV/0!</v>
      </c>
      <c r="G552" s="10" t="e">
        <f t="shared" si="189"/>
        <v>#DIV/0!</v>
      </c>
      <c r="H552" s="10" t="e">
        <f t="shared" si="189"/>
        <v>#DIV/0!</v>
      </c>
      <c r="I552" s="10" t="e">
        <f t="shared" si="189"/>
        <v>#DIV/0!</v>
      </c>
      <c r="J552" s="10" t="e">
        <f t="shared" si="189"/>
        <v>#DIV/0!</v>
      </c>
      <c r="K552" s="10" t="e">
        <f t="shared" si="189"/>
        <v>#DIV/0!</v>
      </c>
      <c r="L552" s="10" t="e">
        <f t="shared" si="189"/>
        <v>#DIV/0!</v>
      </c>
      <c r="M552" s="10" t="e">
        <f t="shared" si="189"/>
        <v>#DIV/0!</v>
      </c>
      <c r="N552" s="10" t="e">
        <f t="shared" si="189"/>
        <v>#VALUE!</v>
      </c>
      <c r="O552" s="10" t="e">
        <f t="shared" si="189"/>
        <v>#VALUE!</v>
      </c>
      <c r="P552" s="6"/>
      <c r="Q552" s="11" t="s">
        <v>32</v>
      </c>
    </row>
    <row r="553" spans="1:17" s="87" customFormat="1" x14ac:dyDescent="0.3">
      <c r="A553" s="86"/>
      <c r="B553" s="19"/>
      <c r="C553" s="12" t="e">
        <f t="shared" ref="C553:M553" si="190">C551/B551-1</f>
        <v>#DIV/0!</v>
      </c>
      <c r="D553" s="12" t="e">
        <f t="shared" si="190"/>
        <v>#DIV/0!</v>
      </c>
      <c r="E553" s="12" t="e">
        <f t="shared" si="190"/>
        <v>#DIV/0!</v>
      </c>
      <c r="F553" s="12" t="e">
        <f t="shared" si="190"/>
        <v>#DIV/0!</v>
      </c>
      <c r="G553" s="12" t="e">
        <f t="shared" si="190"/>
        <v>#DIV/0!</v>
      </c>
      <c r="H553" s="12" t="e">
        <f t="shared" si="190"/>
        <v>#DIV/0!</v>
      </c>
      <c r="I553" s="12" t="e">
        <f t="shared" si="190"/>
        <v>#DIV/0!</v>
      </c>
      <c r="J553" s="12" t="e">
        <f t="shared" si="190"/>
        <v>#DIV/0!</v>
      </c>
      <c r="K553" s="12" t="e">
        <f t="shared" si="190"/>
        <v>#DIV/0!</v>
      </c>
      <c r="L553" s="12" t="e">
        <f t="shared" si="190"/>
        <v>#DIV/0!</v>
      </c>
      <c r="M553" s="12" t="e">
        <f t="shared" si="190"/>
        <v>#DIV/0!</v>
      </c>
      <c r="N553" s="12" t="e">
        <f>N551/M551-1</f>
        <v>#VALUE!</v>
      </c>
      <c r="O553" s="12" t="e">
        <f>O551/N551-1</f>
        <v>#VALUE!</v>
      </c>
      <c r="P553" s="17"/>
      <c r="Q553" s="14" t="s">
        <v>20</v>
      </c>
    </row>
    <row r="554" spans="1:17" x14ac:dyDescent="0.3">
      <c r="B554" s="171" t="s">
        <v>9</v>
      </c>
      <c r="C554" s="171"/>
      <c r="D554" s="171"/>
      <c r="E554" s="171"/>
      <c r="F554" s="171"/>
      <c r="G554" s="171"/>
      <c r="H554" s="171"/>
      <c r="I554" s="171"/>
      <c r="J554" s="171"/>
      <c r="K554" s="171"/>
      <c r="L554" s="171"/>
      <c r="M554" s="171"/>
      <c r="N554" s="171"/>
      <c r="O554" s="171"/>
    </row>
    <row r="555" spans="1:17" x14ac:dyDescent="0.3">
      <c r="B555" s="181" t="s">
        <v>877</v>
      </c>
      <c r="C555" s="181"/>
      <c r="D555" s="181"/>
      <c r="E555" s="181"/>
      <c r="F555" s="181"/>
      <c r="G555" s="181"/>
      <c r="H555" s="181"/>
      <c r="I555" s="181"/>
      <c r="J555" s="181"/>
      <c r="K555" s="181"/>
      <c r="L555" s="181"/>
      <c r="M555" s="181"/>
      <c r="N555" s="181"/>
      <c r="O555" s="181"/>
    </row>
    <row r="556" spans="1:17" x14ac:dyDescent="0.3">
      <c r="B556" s="7" t="str">
        <f t="shared" ref="B556:O558" si="191">IFERROR(VLOOKUP($B$555,$218:$342,MATCH($Q556&amp;"/"&amp;B$347,$216:$216,0),FALSE),"")</f>
        <v/>
      </c>
      <c r="C556" s="7" t="str">
        <f t="shared" si="191"/>
        <v/>
      </c>
      <c r="D556" s="7" t="str">
        <f t="shared" si="191"/>
        <v/>
      </c>
      <c r="E556" s="7" t="str">
        <f t="shared" si="191"/>
        <v/>
      </c>
      <c r="F556" s="7" t="str">
        <f t="shared" si="191"/>
        <v/>
      </c>
      <c r="G556" s="7" t="str">
        <f t="shared" si="191"/>
        <v/>
      </c>
      <c r="H556" s="7" t="str">
        <f t="shared" si="191"/>
        <v/>
      </c>
      <c r="I556" s="7" t="str">
        <f t="shared" si="191"/>
        <v/>
      </c>
      <c r="J556" s="7" t="str">
        <f t="shared" si="191"/>
        <v/>
      </c>
      <c r="K556" s="7" t="str">
        <f t="shared" si="191"/>
        <v/>
      </c>
      <c r="L556" s="7" t="str">
        <f t="shared" si="191"/>
        <v/>
      </c>
      <c r="M556" s="7" t="str">
        <f t="shared" si="191"/>
        <v/>
      </c>
      <c r="N556" s="8" t="str">
        <f t="shared" si="191"/>
        <v/>
      </c>
      <c r="O556" s="8" t="str">
        <f t="shared" si="191"/>
        <v/>
      </c>
      <c r="P556" s="6"/>
      <c r="Q556" s="9" t="s">
        <v>12</v>
      </c>
    </row>
    <row r="557" spans="1:17" x14ac:dyDescent="0.3">
      <c r="B557" s="7" t="str">
        <f t="shared" si="191"/>
        <v/>
      </c>
      <c r="C557" s="7" t="str">
        <f t="shared" si="191"/>
        <v/>
      </c>
      <c r="D557" s="7" t="str">
        <f t="shared" si="191"/>
        <v/>
      </c>
      <c r="E557" s="7" t="str">
        <f t="shared" si="191"/>
        <v/>
      </c>
      <c r="F557" s="7" t="str">
        <f t="shared" si="191"/>
        <v/>
      </c>
      <c r="G557" s="7" t="str">
        <f t="shared" si="191"/>
        <v/>
      </c>
      <c r="H557" s="7" t="str">
        <f t="shared" si="191"/>
        <v/>
      </c>
      <c r="I557" s="7" t="str">
        <f t="shared" si="191"/>
        <v/>
      </c>
      <c r="J557" s="7" t="str">
        <f t="shared" si="191"/>
        <v/>
      </c>
      <c r="K557" s="7" t="str">
        <f t="shared" si="191"/>
        <v/>
      </c>
      <c r="L557" s="7" t="str">
        <f t="shared" si="191"/>
        <v/>
      </c>
      <c r="M557" s="7" t="str">
        <f t="shared" si="191"/>
        <v/>
      </c>
      <c r="N557" s="8" t="str">
        <f t="shared" si="191"/>
        <v/>
      </c>
      <c r="O557" s="8" t="str">
        <f t="shared" si="191"/>
        <v/>
      </c>
      <c r="P557" s="6"/>
      <c r="Q557" s="9" t="s">
        <v>13</v>
      </c>
    </row>
    <row r="558" spans="1:17" x14ac:dyDescent="0.3">
      <c r="B558" s="7" t="str">
        <f t="shared" si="191"/>
        <v/>
      </c>
      <c r="C558" s="7" t="str">
        <f t="shared" si="191"/>
        <v/>
      </c>
      <c r="D558" s="7" t="str">
        <f t="shared" si="191"/>
        <v/>
      </c>
      <c r="E558" s="7" t="str">
        <f t="shared" si="191"/>
        <v/>
      </c>
      <c r="F558" s="7" t="str">
        <f t="shared" si="191"/>
        <v/>
      </c>
      <c r="G558" s="7" t="str">
        <f t="shared" si="191"/>
        <v/>
      </c>
      <c r="H558" s="7" t="str">
        <f t="shared" si="191"/>
        <v/>
      </c>
      <c r="I558" s="7" t="str">
        <f t="shared" si="191"/>
        <v/>
      </c>
      <c r="J558" s="7" t="str">
        <f t="shared" si="191"/>
        <v/>
      </c>
      <c r="K558" s="7" t="str">
        <f t="shared" si="191"/>
        <v/>
      </c>
      <c r="L558" s="7" t="str">
        <f t="shared" si="191"/>
        <v/>
      </c>
      <c r="M558" s="7" t="str">
        <f t="shared" si="191"/>
        <v/>
      </c>
      <c r="N558" s="8" t="str">
        <f t="shared" si="191"/>
        <v/>
      </c>
      <c r="O558" s="8" t="str">
        <f t="shared" si="191"/>
        <v/>
      </c>
      <c r="P558" s="6"/>
      <c r="Q558" s="9" t="s">
        <v>14</v>
      </c>
    </row>
    <row r="559" spans="1:17" x14ac:dyDescent="0.3">
      <c r="B559" s="7" t="str">
        <f t="shared" ref="B559:M559" si="192">IFERROR(VLOOKUP($B$555,$218:$342,MATCH($Q559&amp;"/"&amp;B$347,$216:$216,0),FALSE),"")</f>
        <v/>
      </c>
      <c r="C559" s="7" t="str">
        <f t="shared" si="192"/>
        <v/>
      </c>
      <c r="D559" s="7" t="str">
        <f t="shared" si="192"/>
        <v/>
      </c>
      <c r="E559" s="7" t="str">
        <f t="shared" si="192"/>
        <v/>
      </c>
      <c r="F559" s="7" t="str">
        <f t="shared" si="192"/>
        <v/>
      </c>
      <c r="G559" s="7" t="str">
        <f t="shared" si="192"/>
        <v/>
      </c>
      <c r="H559" s="7" t="str">
        <f t="shared" si="192"/>
        <v/>
      </c>
      <c r="I559" s="7" t="str">
        <f t="shared" si="192"/>
        <v/>
      </c>
      <c r="J559" s="7" t="str">
        <f t="shared" si="192"/>
        <v/>
      </c>
      <c r="K559" s="7" t="str">
        <f t="shared" si="192"/>
        <v/>
      </c>
      <c r="L559" s="7" t="str">
        <f t="shared" si="192"/>
        <v/>
      </c>
      <c r="M559" s="7" t="str">
        <f t="shared" si="192"/>
        <v/>
      </c>
      <c r="N559" s="8" t="str">
        <f>IFERROR(VLOOKUP($B$555,$218:$342,MATCH($Q559&amp;"/"&amp;N$347,$216:$216,0),FALSE),IFERROR((VLOOKUP($B$555,$218:$342,MATCH($Q558&amp;"/"&amp;N$347,$216:$216,0),FALSE)/3)*4,IFERROR(VLOOKUP($B$555,$218:$342,MATCH($Q557&amp;"/"&amp;N$347,$216:$216,0),FALSE)*2,IFERROR(VLOOKUP($B$555,$218:$342,MATCH($Q556&amp;"/"&amp;N$347,$216:$216,0),FALSE)*4,""))))</f>
        <v/>
      </c>
      <c r="O559" s="8" t="str">
        <f>IFERROR(VLOOKUP($B$555,$218:$342,MATCH($Q559&amp;"/"&amp;O$347,$216:$216,0),FALSE),IFERROR((VLOOKUP($B$555,$218:$342,MATCH($Q558&amp;"/"&amp;O$347,$216:$216,0),FALSE)/3)*4,IFERROR(VLOOKUP($B$555,$218:$342,MATCH($Q557&amp;"/"&amp;O$347,$216:$216,0),FALSE)*2,IFERROR(VLOOKUP($B$555,$218:$342,MATCH($Q556&amp;"/"&amp;O$347,$216:$216,0),FALSE)*4,""))))</f>
        <v/>
      </c>
      <c r="P559" s="6"/>
      <c r="Q559" s="9" t="s">
        <v>15</v>
      </c>
    </row>
    <row r="560" spans="1:17" x14ac:dyDescent="0.3">
      <c r="B560" s="12" t="e">
        <f t="shared" ref="B560:O560" si="193">B559/(B$446+B454)</f>
        <v>#VALUE!</v>
      </c>
      <c r="C560" s="12" t="e">
        <f t="shared" si="193"/>
        <v>#VALUE!</v>
      </c>
      <c r="D560" s="12" t="e">
        <f t="shared" si="193"/>
        <v>#VALUE!</v>
      </c>
      <c r="E560" s="12" t="e">
        <f t="shared" si="193"/>
        <v>#VALUE!</v>
      </c>
      <c r="F560" s="12" t="e">
        <f t="shared" si="193"/>
        <v>#VALUE!</v>
      </c>
      <c r="G560" s="12" t="e">
        <f t="shared" si="193"/>
        <v>#VALUE!</v>
      </c>
      <c r="H560" s="12" t="e">
        <f t="shared" si="193"/>
        <v>#VALUE!</v>
      </c>
      <c r="I560" s="12" t="e">
        <f t="shared" si="193"/>
        <v>#VALUE!</v>
      </c>
      <c r="J560" s="12" t="e">
        <f t="shared" si="193"/>
        <v>#VALUE!</v>
      </c>
      <c r="K560" s="12" t="e">
        <f t="shared" si="193"/>
        <v>#VALUE!</v>
      </c>
      <c r="L560" s="12" t="e">
        <f t="shared" si="193"/>
        <v>#VALUE!</v>
      </c>
      <c r="M560" s="12" t="e">
        <f t="shared" si="193"/>
        <v>#VALUE!</v>
      </c>
      <c r="N560" s="12" t="e">
        <f t="shared" si="193"/>
        <v>#VALUE!</v>
      </c>
      <c r="O560" s="12" t="e">
        <f t="shared" si="193"/>
        <v>#VALUE!</v>
      </c>
      <c r="P560" s="6"/>
      <c r="Q560" s="11" t="s">
        <v>1747</v>
      </c>
    </row>
    <row r="561" spans="2:17" x14ac:dyDescent="0.3">
      <c r="B561" s="171" t="s">
        <v>879</v>
      </c>
      <c r="C561" s="171"/>
      <c r="D561" s="171"/>
      <c r="E561" s="171"/>
      <c r="F561" s="171"/>
      <c r="G561" s="171"/>
      <c r="H561" s="171"/>
      <c r="I561" s="171"/>
      <c r="J561" s="171"/>
      <c r="K561" s="171"/>
      <c r="L561" s="171"/>
      <c r="M561" s="171"/>
      <c r="N561" s="171"/>
      <c r="O561" s="171"/>
    </row>
    <row r="562" spans="2:17" x14ac:dyDescent="0.3">
      <c r="B562" s="7" t="str">
        <f t="shared" ref="B562:O565" si="194">IFERROR(VLOOKUP($B$561,$218:$342,MATCH($Q562&amp;"/"&amp;B$347,$216:$216,0),FALSE),"")</f>
        <v/>
      </c>
      <c r="C562" s="7" t="str">
        <f t="shared" si="194"/>
        <v/>
      </c>
      <c r="D562" s="7" t="str">
        <f t="shared" si="194"/>
        <v/>
      </c>
      <c r="E562" s="7" t="str">
        <f t="shared" si="194"/>
        <v/>
      </c>
      <c r="F562" s="7" t="str">
        <f t="shared" si="194"/>
        <v/>
      </c>
      <c r="G562" s="7" t="str">
        <f t="shared" si="194"/>
        <v/>
      </c>
      <c r="H562" s="7" t="str">
        <f t="shared" si="194"/>
        <v/>
      </c>
      <c r="I562" s="7" t="str">
        <f t="shared" si="194"/>
        <v/>
      </c>
      <c r="J562" s="7" t="str">
        <f t="shared" si="194"/>
        <v/>
      </c>
      <c r="K562" s="7" t="str">
        <f t="shared" si="194"/>
        <v/>
      </c>
      <c r="L562" s="7" t="str">
        <f t="shared" si="194"/>
        <v/>
      </c>
      <c r="M562" s="7" t="str">
        <f t="shared" si="194"/>
        <v/>
      </c>
      <c r="N562" s="8" t="str">
        <f t="shared" si="194"/>
        <v/>
      </c>
      <c r="O562" s="8" t="str">
        <f t="shared" si="194"/>
        <v/>
      </c>
      <c r="P562" s="6"/>
      <c r="Q562" s="9" t="s">
        <v>12</v>
      </c>
    </row>
    <row r="563" spans="2:17" x14ac:dyDescent="0.3">
      <c r="B563" s="7" t="str">
        <f t="shared" si="194"/>
        <v/>
      </c>
      <c r="C563" s="7" t="str">
        <f t="shared" si="194"/>
        <v/>
      </c>
      <c r="D563" s="7" t="str">
        <f t="shared" si="194"/>
        <v/>
      </c>
      <c r="E563" s="7" t="str">
        <f t="shared" si="194"/>
        <v/>
      </c>
      <c r="F563" s="7" t="str">
        <f t="shared" si="194"/>
        <v/>
      </c>
      <c r="G563" s="7" t="str">
        <f t="shared" si="194"/>
        <v/>
      </c>
      <c r="H563" s="7" t="str">
        <f t="shared" si="194"/>
        <v/>
      </c>
      <c r="I563" s="7" t="str">
        <f t="shared" si="194"/>
        <v/>
      </c>
      <c r="J563" s="7" t="str">
        <f t="shared" si="194"/>
        <v/>
      </c>
      <c r="K563" s="7" t="str">
        <f t="shared" si="194"/>
        <v/>
      </c>
      <c r="L563" s="7" t="str">
        <f t="shared" si="194"/>
        <v/>
      </c>
      <c r="M563" s="7" t="str">
        <f t="shared" si="194"/>
        <v/>
      </c>
      <c r="N563" s="8" t="str">
        <f t="shared" si="194"/>
        <v/>
      </c>
      <c r="O563" s="8" t="str">
        <f t="shared" si="194"/>
        <v/>
      </c>
      <c r="P563" s="6"/>
      <c r="Q563" s="9" t="s">
        <v>13</v>
      </c>
    </row>
    <row r="564" spans="2:17" x14ac:dyDescent="0.3">
      <c r="B564" s="7" t="str">
        <f t="shared" si="194"/>
        <v/>
      </c>
      <c r="C564" s="7" t="str">
        <f t="shared" si="194"/>
        <v/>
      </c>
      <c r="D564" s="7" t="str">
        <f t="shared" si="194"/>
        <v/>
      </c>
      <c r="E564" s="7" t="str">
        <f t="shared" si="194"/>
        <v/>
      </c>
      <c r="F564" s="7" t="str">
        <f t="shared" si="194"/>
        <v/>
      </c>
      <c r="G564" s="7" t="str">
        <f t="shared" si="194"/>
        <v/>
      </c>
      <c r="H564" s="7" t="str">
        <f t="shared" si="194"/>
        <v/>
      </c>
      <c r="I564" s="7" t="str">
        <f t="shared" si="194"/>
        <v/>
      </c>
      <c r="J564" s="7" t="str">
        <f t="shared" si="194"/>
        <v/>
      </c>
      <c r="K564" s="7" t="str">
        <f t="shared" si="194"/>
        <v/>
      </c>
      <c r="L564" s="7" t="str">
        <f t="shared" si="194"/>
        <v/>
      </c>
      <c r="M564" s="7" t="str">
        <f t="shared" si="194"/>
        <v/>
      </c>
      <c r="N564" s="8" t="str">
        <f t="shared" si="194"/>
        <v/>
      </c>
      <c r="O564" s="8" t="str">
        <f t="shared" si="194"/>
        <v/>
      </c>
      <c r="P564" s="6"/>
      <c r="Q564" s="9" t="s">
        <v>14</v>
      </c>
    </row>
    <row r="565" spans="2:17" x14ac:dyDescent="0.3">
      <c r="B565" s="7" t="str">
        <f t="shared" si="194"/>
        <v/>
      </c>
      <c r="C565" s="7" t="str">
        <f t="shared" si="194"/>
        <v/>
      </c>
      <c r="D565" s="7" t="str">
        <f t="shared" si="194"/>
        <v/>
      </c>
      <c r="E565" s="7" t="str">
        <f t="shared" si="194"/>
        <v/>
      </c>
      <c r="F565" s="7" t="str">
        <f t="shared" si="194"/>
        <v/>
      </c>
      <c r="G565" s="7" t="str">
        <f t="shared" si="194"/>
        <v/>
      </c>
      <c r="H565" s="7" t="str">
        <f t="shared" si="194"/>
        <v/>
      </c>
      <c r="I565" s="7" t="str">
        <f t="shared" si="194"/>
        <v/>
      </c>
      <c r="J565" s="7" t="str">
        <f t="shared" si="194"/>
        <v/>
      </c>
      <c r="K565" s="7" t="str">
        <f t="shared" si="194"/>
        <v/>
      </c>
      <c r="L565" s="7" t="str">
        <f t="shared" si="194"/>
        <v/>
      </c>
      <c r="M565" s="7" t="str">
        <f t="shared" si="194"/>
        <v/>
      </c>
      <c r="N565" s="8" t="str">
        <f t="shared" si="194"/>
        <v/>
      </c>
      <c r="O565" s="8" t="str">
        <f t="shared" si="194"/>
        <v/>
      </c>
      <c r="P565" s="6"/>
      <c r="Q565" s="9" t="s">
        <v>15</v>
      </c>
    </row>
    <row r="566" spans="2:17" x14ac:dyDescent="0.3">
      <c r="B566" s="157" t="e">
        <f t="shared" ref="B566:M566" si="195">B565/B$551</f>
        <v>#VALUE!</v>
      </c>
      <c r="C566" s="157" t="e">
        <f t="shared" si="195"/>
        <v>#VALUE!</v>
      </c>
      <c r="D566" s="157" t="e">
        <f t="shared" si="195"/>
        <v>#VALUE!</v>
      </c>
      <c r="E566" s="157" t="e">
        <f t="shared" si="195"/>
        <v>#VALUE!</v>
      </c>
      <c r="F566" s="157" t="e">
        <f t="shared" si="195"/>
        <v>#VALUE!</v>
      </c>
      <c r="G566" s="157" t="e">
        <f t="shared" si="195"/>
        <v>#VALUE!</v>
      </c>
      <c r="H566" s="157" t="e">
        <f t="shared" si="195"/>
        <v>#VALUE!</v>
      </c>
      <c r="I566" s="157" t="e">
        <f t="shared" si="195"/>
        <v>#VALUE!</v>
      </c>
      <c r="J566" s="157" t="e">
        <f t="shared" si="195"/>
        <v>#VALUE!</v>
      </c>
      <c r="K566" s="157" t="e">
        <f t="shared" si="195"/>
        <v>#VALUE!</v>
      </c>
      <c r="L566" s="157" t="e">
        <f t="shared" si="195"/>
        <v>#VALUE!</v>
      </c>
      <c r="M566" s="157" t="e">
        <f t="shared" si="195"/>
        <v>#VALUE!</v>
      </c>
      <c r="N566" s="157" t="e">
        <f>IFERROR(N565/N$551,IFERROR(N564/N$551,IFERROR(N563/N$551,N562/N$551)))</f>
        <v>#VALUE!</v>
      </c>
      <c r="O566" s="157" t="e">
        <f>IFERROR(O565/O$551,IFERROR(O564/O$551,IFERROR(O563/O$551,O562/O$551)))</f>
        <v>#VALUE!</v>
      </c>
      <c r="P566" s="6"/>
      <c r="Q566" s="11" t="s">
        <v>33</v>
      </c>
    </row>
    <row r="567" spans="2:17" x14ac:dyDescent="0.3">
      <c r="B567" s="176" t="s">
        <v>34</v>
      </c>
      <c r="C567" s="176"/>
      <c r="D567" s="176"/>
      <c r="E567" s="176"/>
      <c r="F567" s="176"/>
      <c r="G567" s="176"/>
      <c r="H567" s="176"/>
      <c r="I567" s="176"/>
      <c r="J567" s="176"/>
      <c r="K567" s="176"/>
      <c r="L567" s="176"/>
      <c r="M567" s="176"/>
      <c r="N567" s="176"/>
      <c r="O567" s="176"/>
    </row>
    <row r="568" spans="2:17" x14ac:dyDescent="0.3">
      <c r="B568" s="7" t="str">
        <f>IFERROR(B562+B574,"")</f>
        <v/>
      </c>
      <c r="C568" s="7" t="str">
        <f t="shared" ref="C568:O571" si="196">IFERROR(C562+C574,"")</f>
        <v/>
      </c>
      <c r="D568" s="7" t="str">
        <f t="shared" si="196"/>
        <v/>
      </c>
      <c r="E568" s="7" t="str">
        <f t="shared" si="196"/>
        <v/>
      </c>
      <c r="F568" s="7" t="str">
        <f t="shared" si="196"/>
        <v/>
      </c>
      <c r="G568" s="7" t="str">
        <f t="shared" si="196"/>
        <v/>
      </c>
      <c r="H568" s="7" t="str">
        <f t="shared" si="196"/>
        <v/>
      </c>
      <c r="I568" s="7" t="str">
        <f t="shared" si="196"/>
        <v/>
      </c>
      <c r="J568" s="7" t="str">
        <f t="shared" si="196"/>
        <v/>
      </c>
      <c r="K568" s="7" t="str">
        <f t="shared" si="196"/>
        <v/>
      </c>
      <c r="L568" s="7" t="str">
        <f t="shared" si="196"/>
        <v/>
      </c>
      <c r="M568" s="7" t="str">
        <f t="shared" si="196"/>
        <v/>
      </c>
      <c r="N568" s="8" t="str">
        <f t="shared" si="196"/>
        <v/>
      </c>
      <c r="O568" s="8" t="str">
        <f t="shared" si="196"/>
        <v/>
      </c>
      <c r="P568" s="6"/>
      <c r="Q568" s="9" t="s">
        <v>12</v>
      </c>
    </row>
    <row r="569" spans="2:17" x14ac:dyDescent="0.3">
      <c r="B569" s="7" t="str">
        <f t="shared" ref="B569:N571" si="197">IFERROR(B563+B575,"")</f>
        <v/>
      </c>
      <c r="C569" s="7" t="str">
        <f t="shared" si="197"/>
        <v/>
      </c>
      <c r="D569" s="7" t="str">
        <f t="shared" si="197"/>
        <v/>
      </c>
      <c r="E569" s="7" t="str">
        <f t="shared" si="197"/>
        <v/>
      </c>
      <c r="F569" s="7" t="str">
        <f t="shared" si="197"/>
        <v/>
      </c>
      <c r="G569" s="7" t="str">
        <f t="shared" si="197"/>
        <v/>
      </c>
      <c r="H569" s="7" t="str">
        <f t="shared" si="197"/>
        <v/>
      </c>
      <c r="I569" s="7" t="str">
        <f t="shared" si="197"/>
        <v/>
      </c>
      <c r="J569" s="7" t="str">
        <f t="shared" si="197"/>
        <v/>
      </c>
      <c r="K569" s="7" t="str">
        <f t="shared" si="197"/>
        <v/>
      </c>
      <c r="L569" s="7" t="str">
        <f t="shared" si="197"/>
        <v/>
      </c>
      <c r="M569" s="7" t="str">
        <f t="shared" si="197"/>
        <v/>
      </c>
      <c r="N569" s="8" t="str">
        <f t="shared" si="197"/>
        <v/>
      </c>
      <c r="O569" s="8" t="str">
        <f t="shared" si="196"/>
        <v/>
      </c>
      <c r="P569" s="6"/>
      <c r="Q569" s="9" t="s">
        <v>13</v>
      </c>
    </row>
    <row r="570" spans="2:17" x14ac:dyDescent="0.3">
      <c r="B570" s="7" t="str">
        <f t="shared" si="197"/>
        <v/>
      </c>
      <c r="C570" s="7" t="str">
        <f t="shared" si="197"/>
        <v/>
      </c>
      <c r="D570" s="7" t="str">
        <f t="shared" si="197"/>
        <v/>
      </c>
      <c r="E570" s="7" t="str">
        <f t="shared" si="197"/>
        <v/>
      </c>
      <c r="F570" s="7" t="str">
        <f t="shared" si="197"/>
        <v/>
      </c>
      <c r="G570" s="7" t="str">
        <f t="shared" si="197"/>
        <v/>
      </c>
      <c r="H570" s="7" t="str">
        <f t="shared" si="197"/>
        <v/>
      </c>
      <c r="I570" s="7" t="str">
        <f t="shared" si="197"/>
        <v/>
      </c>
      <c r="J570" s="7" t="str">
        <f t="shared" si="197"/>
        <v/>
      </c>
      <c r="K570" s="7" t="str">
        <f t="shared" si="197"/>
        <v/>
      </c>
      <c r="L570" s="7" t="str">
        <f t="shared" si="197"/>
        <v/>
      </c>
      <c r="M570" s="7" t="str">
        <f t="shared" si="197"/>
        <v/>
      </c>
      <c r="N570" s="8" t="str">
        <f t="shared" si="197"/>
        <v/>
      </c>
      <c r="O570" s="8" t="str">
        <f t="shared" si="196"/>
        <v/>
      </c>
      <c r="P570" s="6"/>
      <c r="Q570" s="9" t="s">
        <v>14</v>
      </c>
    </row>
    <row r="571" spans="2:17" x14ac:dyDescent="0.3">
      <c r="B571" s="7" t="str">
        <f t="shared" si="197"/>
        <v/>
      </c>
      <c r="C571" s="7" t="str">
        <f t="shared" si="197"/>
        <v/>
      </c>
      <c r="D571" s="7" t="str">
        <f t="shared" si="197"/>
        <v/>
      </c>
      <c r="E571" s="7" t="str">
        <f t="shared" si="197"/>
        <v/>
      </c>
      <c r="F571" s="7" t="str">
        <f t="shared" si="197"/>
        <v/>
      </c>
      <c r="G571" s="7" t="str">
        <f t="shared" si="197"/>
        <v/>
      </c>
      <c r="H571" s="7" t="str">
        <f t="shared" si="197"/>
        <v/>
      </c>
      <c r="I571" s="7" t="str">
        <f t="shared" si="197"/>
        <v/>
      </c>
      <c r="J571" s="7" t="str">
        <f t="shared" si="197"/>
        <v/>
      </c>
      <c r="K571" s="7" t="str">
        <f t="shared" si="197"/>
        <v/>
      </c>
      <c r="L571" s="7" t="str">
        <f t="shared" si="197"/>
        <v/>
      </c>
      <c r="M571" s="7" t="str">
        <f t="shared" si="197"/>
        <v/>
      </c>
      <c r="N571" s="7" t="str">
        <f t="shared" si="197"/>
        <v/>
      </c>
      <c r="O571" s="7" t="str">
        <f t="shared" si="196"/>
        <v/>
      </c>
      <c r="P571" s="6"/>
      <c r="Q571" s="9" t="s">
        <v>15</v>
      </c>
    </row>
    <row r="572" spans="2:17" x14ac:dyDescent="0.3">
      <c r="B572" s="212" t="s">
        <v>10</v>
      </c>
      <c r="C572" s="212"/>
      <c r="D572" s="212"/>
      <c r="E572" s="212"/>
      <c r="F572" s="212"/>
      <c r="G572" s="212"/>
      <c r="H572" s="212"/>
      <c r="I572" s="212"/>
      <c r="J572" s="212"/>
      <c r="K572" s="212"/>
      <c r="L572" s="212"/>
      <c r="M572" s="212"/>
      <c r="N572" s="212"/>
      <c r="O572" s="212"/>
      <c r="P572" s="6"/>
      <c r="Q572" s="9"/>
    </row>
    <row r="573" spans="2:17" x14ac:dyDescent="0.3">
      <c r="B573" s="174" t="s">
        <v>880</v>
      </c>
      <c r="C573" s="174"/>
      <c r="D573" s="174"/>
      <c r="E573" s="174"/>
      <c r="F573" s="174"/>
      <c r="G573" s="174"/>
      <c r="H573" s="174"/>
      <c r="I573" s="174"/>
      <c r="J573" s="174"/>
      <c r="K573" s="174"/>
      <c r="L573" s="174"/>
      <c r="M573" s="174"/>
      <c r="N573" s="174"/>
      <c r="O573" s="174"/>
    </row>
    <row r="574" spans="2:17" x14ac:dyDescent="0.3">
      <c r="B574" s="7" t="str">
        <f t="shared" ref="B574:O577" si="198">IFERROR(VLOOKUP($B$573,$218:$342,MATCH($Q574&amp;"/"&amp;B$347,$216:$216,0),FALSE),"")</f>
        <v/>
      </c>
      <c r="C574" s="7" t="str">
        <f t="shared" si="198"/>
        <v/>
      </c>
      <c r="D574" s="7" t="str">
        <f t="shared" si="198"/>
        <v/>
      </c>
      <c r="E574" s="7" t="str">
        <f t="shared" si="198"/>
        <v/>
      </c>
      <c r="F574" s="7" t="str">
        <f t="shared" si="198"/>
        <v/>
      </c>
      <c r="G574" s="7" t="str">
        <f t="shared" si="198"/>
        <v/>
      </c>
      <c r="H574" s="7" t="str">
        <f t="shared" si="198"/>
        <v/>
      </c>
      <c r="I574" s="7" t="str">
        <f t="shared" si="198"/>
        <v/>
      </c>
      <c r="J574" s="7" t="str">
        <f t="shared" si="198"/>
        <v/>
      </c>
      <c r="K574" s="7" t="str">
        <f t="shared" si="198"/>
        <v/>
      </c>
      <c r="L574" s="7" t="str">
        <f t="shared" si="198"/>
        <v/>
      </c>
      <c r="M574" s="7" t="str">
        <f t="shared" si="198"/>
        <v/>
      </c>
      <c r="N574" s="8" t="str">
        <f t="shared" si="198"/>
        <v/>
      </c>
      <c r="O574" s="8" t="str">
        <f t="shared" si="198"/>
        <v/>
      </c>
      <c r="P574" s="6"/>
      <c r="Q574" s="9" t="s">
        <v>12</v>
      </c>
    </row>
    <row r="575" spans="2:17" x14ac:dyDescent="0.3">
      <c r="B575" s="7" t="str">
        <f t="shared" si="198"/>
        <v/>
      </c>
      <c r="C575" s="7" t="str">
        <f t="shared" si="198"/>
        <v/>
      </c>
      <c r="D575" s="7" t="str">
        <f t="shared" si="198"/>
        <v/>
      </c>
      <c r="E575" s="7" t="str">
        <f t="shared" si="198"/>
        <v/>
      </c>
      <c r="F575" s="7" t="str">
        <f t="shared" si="198"/>
        <v/>
      </c>
      <c r="G575" s="7" t="str">
        <f t="shared" si="198"/>
        <v/>
      </c>
      <c r="H575" s="7" t="str">
        <f t="shared" si="198"/>
        <v/>
      </c>
      <c r="I575" s="7" t="str">
        <f t="shared" si="198"/>
        <v/>
      </c>
      <c r="J575" s="7" t="str">
        <f t="shared" si="198"/>
        <v/>
      </c>
      <c r="K575" s="7" t="str">
        <f t="shared" si="198"/>
        <v/>
      </c>
      <c r="L575" s="7" t="str">
        <f t="shared" si="198"/>
        <v/>
      </c>
      <c r="M575" s="7" t="str">
        <f t="shared" si="198"/>
        <v/>
      </c>
      <c r="N575" s="8" t="str">
        <f t="shared" si="198"/>
        <v/>
      </c>
      <c r="O575" s="8" t="str">
        <f t="shared" si="198"/>
        <v/>
      </c>
      <c r="P575" s="6"/>
      <c r="Q575" s="9" t="s">
        <v>13</v>
      </c>
    </row>
    <row r="576" spans="2:17" x14ac:dyDescent="0.3">
      <c r="B576" s="7" t="str">
        <f t="shared" si="198"/>
        <v/>
      </c>
      <c r="C576" s="7" t="str">
        <f t="shared" si="198"/>
        <v/>
      </c>
      <c r="D576" s="7" t="str">
        <f t="shared" si="198"/>
        <v/>
      </c>
      <c r="E576" s="7" t="str">
        <f t="shared" si="198"/>
        <v/>
      </c>
      <c r="F576" s="7" t="str">
        <f t="shared" si="198"/>
        <v/>
      </c>
      <c r="G576" s="7" t="str">
        <f t="shared" si="198"/>
        <v/>
      </c>
      <c r="H576" s="7" t="str">
        <f t="shared" si="198"/>
        <v/>
      </c>
      <c r="I576" s="7" t="str">
        <f t="shared" si="198"/>
        <v/>
      </c>
      <c r="J576" s="7" t="str">
        <f t="shared" si="198"/>
        <v/>
      </c>
      <c r="K576" s="7" t="str">
        <f t="shared" si="198"/>
        <v/>
      </c>
      <c r="L576" s="7" t="str">
        <f t="shared" si="198"/>
        <v/>
      </c>
      <c r="M576" s="7" t="str">
        <f t="shared" si="198"/>
        <v/>
      </c>
      <c r="N576" s="8" t="str">
        <f t="shared" si="198"/>
        <v/>
      </c>
      <c r="O576" s="8" t="str">
        <f t="shared" si="198"/>
        <v/>
      </c>
      <c r="P576" s="6"/>
      <c r="Q576" s="9" t="s">
        <v>14</v>
      </c>
    </row>
    <row r="577" spans="2:17" x14ac:dyDescent="0.3">
      <c r="B577" s="7" t="str">
        <f t="shared" si="198"/>
        <v/>
      </c>
      <c r="C577" s="7" t="str">
        <f t="shared" si="198"/>
        <v/>
      </c>
      <c r="D577" s="7" t="str">
        <f t="shared" si="198"/>
        <v/>
      </c>
      <c r="E577" s="7" t="str">
        <f t="shared" si="198"/>
        <v/>
      </c>
      <c r="F577" s="7" t="str">
        <f t="shared" si="198"/>
        <v/>
      </c>
      <c r="G577" s="7" t="str">
        <f t="shared" si="198"/>
        <v/>
      </c>
      <c r="H577" s="7" t="str">
        <f t="shared" si="198"/>
        <v/>
      </c>
      <c r="I577" s="7" t="str">
        <f t="shared" si="198"/>
        <v/>
      </c>
      <c r="J577" s="7" t="str">
        <f t="shared" si="198"/>
        <v/>
      </c>
      <c r="K577" s="7" t="str">
        <f t="shared" si="198"/>
        <v/>
      </c>
      <c r="L577" s="7" t="str">
        <f t="shared" si="198"/>
        <v/>
      </c>
      <c r="M577" s="7" t="str">
        <f t="shared" si="198"/>
        <v/>
      </c>
      <c r="N577" s="8" t="str">
        <f t="shared" si="198"/>
        <v/>
      </c>
      <c r="O577" s="8" t="str">
        <f t="shared" si="198"/>
        <v/>
      </c>
      <c r="P577" s="6"/>
      <c r="Q577" s="9" t="s">
        <v>15</v>
      </c>
    </row>
    <row r="578" spans="2:17" x14ac:dyDescent="0.3">
      <c r="B578" s="178" t="s">
        <v>881</v>
      </c>
      <c r="C578" s="178"/>
      <c r="D578" s="178"/>
      <c r="E578" s="178"/>
      <c r="F578" s="178"/>
      <c r="G578" s="178"/>
      <c r="H578" s="178"/>
      <c r="I578" s="178"/>
      <c r="J578" s="178"/>
      <c r="K578" s="178"/>
      <c r="L578" s="178"/>
      <c r="M578" s="178"/>
      <c r="N578" s="178"/>
      <c r="O578" s="178"/>
    </row>
    <row r="579" spans="2:17" x14ac:dyDescent="0.3">
      <c r="B579" s="7" t="str">
        <f t="shared" ref="B579:O582" si="199">IFERROR(VLOOKUP($B$578,$218:$342,MATCH($Q579&amp;"/"&amp;B$347,$216:$216,0),FALSE),"")</f>
        <v/>
      </c>
      <c r="C579" s="7" t="str">
        <f t="shared" si="199"/>
        <v/>
      </c>
      <c r="D579" s="7" t="str">
        <f t="shared" si="199"/>
        <v/>
      </c>
      <c r="E579" s="7" t="str">
        <f t="shared" si="199"/>
        <v/>
      </c>
      <c r="F579" s="7" t="str">
        <f t="shared" si="199"/>
        <v/>
      </c>
      <c r="G579" s="7" t="str">
        <f t="shared" si="199"/>
        <v/>
      </c>
      <c r="H579" s="7" t="str">
        <f t="shared" si="199"/>
        <v/>
      </c>
      <c r="I579" s="7" t="str">
        <f t="shared" si="199"/>
        <v/>
      </c>
      <c r="J579" s="7" t="str">
        <f t="shared" si="199"/>
        <v/>
      </c>
      <c r="K579" s="7" t="str">
        <f t="shared" si="199"/>
        <v/>
      </c>
      <c r="L579" s="7" t="str">
        <f t="shared" si="199"/>
        <v/>
      </c>
      <c r="M579" s="7" t="str">
        <f t="shared" si="199"/>
        <v/>
      </c>
      <c r="N579" s="8" t="str">
        <f t="shared" si="199"/>
        <v/>
      </c>
      <c r="O579" s="8" t="str">
        <f t="shared" si="199"/>
        <v/>
      </c>
      <c r="P579" s="6"/>
      <c r="Q579" s="9" t="s">
        <v>12</v>
      </c>
    </row>
    <row r="580" spans="2:17" x14ac:dyDescent="0.3">
      <c r="B580" s="7" t="str">
        <f t="shared" si="199"/>
        <v/>
      </c>
      <c r="C580" s="7" t="str">
        <f t="shared" si="199"/>
        <v/>
      </c>
      <c r="D580" s="7" t="str">
        <f t="shared" si="199"/>
        <v/>
      </c>
      <c r="E580" s="7" t="str">
        <f t="shared" si="199"/>
        <v/>
      </c>
      <c r="F580" s="7" t="str">
        <f t="shared" si="199"/>
        <v/>
      </c>
      <c r="G580" s="7" t="str">
        <f t="shared" si="199"/>
        <v/>
      </c>
      <c r="H580" s="7" t="str">
        <f t="shared" si="199"/>
        <v/>
      </c>
      <c r="I580" s="7" t="str">
        <f t="shared" si="199"/>
        <v/>
      </c>
      <c r="J580" s="7" t="str">
        <f t="shared" si="199"/>
        <v/>
      </c>
      <c r="K580" s="7" t="str">
        <f t="shared" si="199"/>
        <v/>
      </c>
      <c r="L580" s="7" t="str">
        <f t="shared" si="199"/>
        <v/>
      </c>
      <c r="M580" s="7" t="str">
        <f t="shared" si="199"/>
        <v/>
      </c>
      <c r="N580" s="8" t="str">
        <f t="shared" si="199"/>
        <v/>
      </c>
      <c r="O580" s="8" t="str">
        <f t="shared" si="199"/>
        <v/>
      </c>
      <c r="P580" s="6"/>
      <c r="Q580" s="9" t="s">
        <v>13</v>
      </c>
    </row>
    <row r="581" spans="2:17" x14ac:dyDescent="0.3">
      <c r="B581" s="7" t="str">
        <f t="shared" si="199"/>
        <v/>
      </c>
      <c r="C581" s="7" t="str">
        <f t="shared" si="199"/>
        <v/>
      </c>
      <c r="D581" s="7" t="str">
        <f t="shared" si="199"/>
        <v/>
      </c>
      <c r="E581" s="7" t="str">
        <f t="shared" si="199"/>
        <v/>
      </c>
      <c r="F581" s="7" t="str">
        <f t="shared" si="199"/>
        <v/>
      </c>
      <c r="G581" s="7" t="str">
        <f t="shared" si="199"/>
        <v/>
      </c>
      <c r="H581" s="7" t="str">
        <f t="shared" si="199"/>
        <v/>
      </c>
      <c r="I581" s="7" t="str">
        <f t="shared" si="199"/>
        <v/>
      </c>
      <c r="J581" s="7" t="str">
        <f t="shared" si="199"/>
        <v/>
      </c>
      <c r="K581" s="7" t="str">
        <f t="shared" si="199"/>
        <v/>
      </c>
      <c r="L581" s="7" t="str">
        <f t="shared" si="199"/>
        <v/>
      </c>
      <c r="M581" s="7" t="str">
        <f t="shared" si="199"/>
        <v/>
      </c>
      <c r="N581" s="8" t="str">
        <f t="shared" si="199"/>
        <v/>
      </c>
      <c r="O581" s="8" t="str">
        <f t="shared" si="199"/>
        <v/>
      </c>
      <c r="P581" s="6"/>
      <c r="Q581" s="9" t="s">
        <v>14</v>
      </c>
    </row>
    <row r="582" spans="2:17" x14ac:dyDescent="0.3">
      <c r="B582" s="7" t="str">
        <f t="shared" si="199"/>
        <v/>
      </c>
      <c r="C582" s="7" t="str">
        <f t="shared" si="199"/>
        <v/>
      </c>
      <c r="D582" s="7" t="str">
        <f t="shared" si="199"/>
        <v/>
      </c>
      <c r="E582" s="7" t="str">
        <f t="shared" si="199"/>
        <v/>
      </c>
      <c r="F582" s="7" t="str">
        <f t="shared" si="199"/>
        <v/>
      </c>
      <c r="G582" s="7" t="str">
        <f t="shared" si="199"/>
        <v/>
      </c>
      <c r="H582" s="7" t="str">
        <f t="shared" si="199"/>
        <v/>
      </c>
      <c r="I582" s="7" t="str">
        <f t="shared" si="199"/>
        <v/>
      </c>
      <c r="J582" s="7" t="str">
        <f t="shared" si="199"/>
        <v/>
      </c>
      <c r="K582" s="7" t="str">
        <f t="shared" si="199"/>
        <v/>
      </c>
      <c r="L582" s="7" t="str">
        <f t="shared" si="199"/>
        <v/>
      </c>
      <c r="M582" s="7" t="str">
        <f t="shared" si="199"/>
        <v/>
      </c>
      <c r="N582" s="8" t="str">
        <f t="shared" si="199"/>
        <v/>
      </c>
      <c r="O582" s="8" t="str">
        <f t="shared" si="199"/>
        <v/>
      </c>
      <c r="P582" s="6"/>
      <c r="Q582" s="9" t="s">
        <v>15</v>
      </c>
    </row>
    <row r="583" spans="2:17" x14ac:dyDescent="0.3">
      <c r="B583" s="176" t="s">
        <v>882</v>
      </c>
      <c r="C583" s="176"/>
      <c r="D583" s="176"/>
      <c r="E583" s="176"/>
      <c r="F583" s="176"/>
      <c r="G583" s="176"/>
      <c r="H583" s="176"/>
      <c r="I583" s="176"/>
      <c r="J583" s="176"/>
      <c r="K583" s="176"/>
      <c r="L583" s="176"/>
      <c r="M583" s="176"/>
      <c r="N583" s="176"/>
      <c r="O583" s="176"/>
    </row>
    <row r="584" spans="2:17" x14ac:dyDescent="0.3">
      <c r="B584" s="7" t="str">
        <f t="shared" ref="B584:O587" si="200">IFERROR(VLOOKUP($B$583,$218:$342,MATCH($Q584&amp;"/"&amp;B$347,$216:$216,0),FALSE),"")</f>
        <v/>
      </c>
      <c r="C584" s="7" t="str">
        <f t="shared" si="200"/>
        <v/>
      </c>
      <c r="D584" s="7" t="str">
        <f t="shared" si="200"/>
        <v/>
      </c>
      <c r="E584" s="7" t="str">
        <f t="shared" si="200"/>
        <v/>
      </c>
      <c r="F584" s="7" t="str">
        <f t="shared" si="200"/>
        <v/>
      </c>
      <c r="G584" s="7" t="str">
        <f t="shared" si="200"/>
        <v/>
      </c>
      <c r="H584" s="7" t="str">
        <f t="shared" si="200"/>
        <v/>
      </c>
      <c r="I584" s="7" t="str">
        <f t="shared" si="200"/>
        <v/>
      </c>
      <c r="J584" s="7" t="str">
        <f t="shared" si="200"/>
        <v/>
      </c>
      <c r="K584" s="7" t="str">
        <f t="shared" si="200"/>
        <v/>
      </c>
      <c r="L584" s="7" t="str">
        <f t="shared" si="200"/>
        <v/>
      </c>
      <c r="M584" s="7" t="str">
        <f t="shared" si="200"/>
        <v/>
      </c>
      <c r="N584" s="7" t="str">
        <f t="shared" si="200"/>
        <v/>
      </c>
      <c r="O584" s="7" t="str">
        <f t="shared" si="200"/>
        <v/>
      </c>
      <c r="P584" s="6"/>
      <c r="Q584" s="9" t="s">
        <v>12</v>
      </c>
    </row>
    <row r="585" spans="2:17" x14ac:dyDescent="0.3">
      <c r="B585" s="7" t="str">
        <f t="shared" si="200"/>
        <v/>
      </c>
      <c r="C585" s="7" t="str">
        <f t="shared" si="200"/>
        <v/>
      </c>
      <c r="D585" s="7" t="str">
        <f t="shared" si="200"/>
        <v/>
      </c>
      <c r="E585" s="7" t="str">
        <f t="shared" si="200"/>
        <v/>
      </c>
      <c r="F585" s="7" t="str">
        <f t="shared" si="200"/>
        <v/>
      </c>
      <c r="G585" s="7" t="str">
        <f t="shared" si="200"/>
        <v/>
      </c>
      <c r="H585" s="7" t="str">
        <f t="shared" si="200"/>
        <v/>
      </c>
      <c r="I585" s="7" t="str">
        <f t="shared" si="200"/>
        <v/>
      </c>
      <c r="J585" s="7" t="str">
        <f t="shared" si="200"/>
        <v/>
      </c>
      <c r="K585" s="7" t="str">
        <f t="shared" si="200"/>
        <v/>
      </c>
      <c r="L585" s="7" t="str">
        <f t="shared" si="200"/>
        <v/>
      </c>
      <c r="M585" s="7" t="str">
        <f t="shared" si="200"/>
        <v/>
      </c>
      <c r="N585" s="7" t="str">
        <f t="shared" si="200"/>
        <v/>
      </c>
      <c r="O585" s="7" t="str">
        <f t="shared" si="200"/>
        <v/>
      </c>
      <c r="P585" s="6"/>
      <c r="Q585" s="9" t="s">
        <v>13</v>
      </c>
    </row>
    <row r="586" spans="2:17" x14ac:dyDescent="0.3">
      <c r="B586" s="7" t="str">
        <f t="shared" si="200"/>
        <v/>
      </c>
      <c r="C586" s="7" t="str">
        <f t="shared" si="200"/>
        <v/>
      </c>
      <c r="D586" s="7" t="str">
        <f t="shared" si="200"/>
        <v/>
      </c>
      <c r="E586" s="7" t="str">
        <f t="shared" si="200"/>
        <v/>
      </c>
      <c r="F586" s="7" t="str">
        <f t="shared" si="200"/>
        <v/>
      </c>
      <c r="G586" s="7" t="str">
        <f t="shared" si="200"/>
        <v/>
      </c>
      <c r="H586" s="7" t="str">
        <f t="shared" si="200"/>
        <v/>
      </c>
      <c r="I586" s="7" t="str">
        <f t="shared" si="200"/>
        <v/>
      </c>
      <c r="J586" s="7" t="str">
        <f t="shared" si="200"/>
        <v/>
      </c>
      <c r="K586" s="7" t="str">
        <f t="shared" si="200"/>
        <v/>
      </c>
      <c r="L586" s="7" t="str">
        <f t="shared" si="200"/>
        <v/>
      </c>
      <c r="M586" s="7" t="str">
        <f t="shared" si="200"/>
        <v/>
      </c>
      <c r="N586" s="7" t="str">
        <f t="shared" si="200"/>
        <v/>
      </c>
      <c r="O586" s="7" t="str">
        <f t="shared" si="200"/>
        <v/>
      </c>
      <c r="P586" s="6"/>
      <c r="Q586" s="9" t="s">
        <v>14</v>
      </c>
    </row>
    <row r="587" spans="2:17" x14ac:dyDescent="0.3">
      <c r="B587" s="7" t="str">
        <f t="shared" si="200"/>
        <v/>
      </c>
      <c r="C587" s="7" t="str">
        <f t="shared" si="200"/>
        <v/>
      </c>
      <c r="D587" s="7" t="str">
        <f t="shared" si="200"/>
        <v/>
      </c>
      <c r="E587" s="7" t="str">
        <f t="shared" si="200"/>
        <v/>
      </c>
      <c r="F587" s="7" t="str">
        <f t="shared" si="200"/>
        <v/>
      </c>
      <c r="G587" s="7" t="str">
        <f t="shared" si="200"/>
        <v/>
      </c>
      <c r="H587" s="7" t="str">
        <f t="shared" si="200"/>
        <v/>
      </c>
      <c r="I587" s="7" t="str">
        <f t="shared" si="200"/>
        <v/>
      </c>
      <c r="J587" s="7" t="str">
        <f t="shared" si="200"/>
        <v/>
      </c>
      <c r="K587" s="7" t="str">
        <f t="shared" si="200"/>
        <v/>
      </c>
      <c r="L587" s="7" t="str">
        <f t="shared" si="200"/>
        <v/>
      </c>
      <c r="M587" s="7" t="str">
        <f t="shared" si="200"/>
        <v/>
      </c>
      <c r="N587" s="7" t="str">
        <f t="shared" si="200"/>
        <v/>
      </c>
      <c r="O587" s="7" t="str">
        <f t="shared" si="200"/>
        <v/>
      </c>
      <c r="P587" s="6"/>
      <c r="Q587" s="9" t="s">
        <v>15</v>
      </c>
    </row>
    <row r="588" spans="2:17" x14ac:dyDescent="0.3">
      <c r="B588" s="209" t="s">
        <v>883</v>
      </c>
      <c r="C588" s="209"/>
      <c r="D588" s="209"/>
      <c r="E588" s="209"/>
      <c r="F588" s="209"/>
      <c r="G588" s="209"/>
      <c r="H588" s="209"/>
      <c r="I588" s="209"/>
      <c r="J588" s="209"/>
      <c r="K588" s="209"/>
      <c r="L588" s="209"/>
      <c r="M588" s="209"/>
      <c r="N588" s="209"/>
      <c r="O588" s="209"/>
    </row>
    <row r="589" spans="2:17" x14ac:dyDescent="0.3">
      <c r="B589" s="7" t="str">
        <f t="shared" ref="B589:O592" si="201">IFERROR(VLOOKUP($B$588,$218:$342,MATCH($Q589&amp;"/"&amp;B$347,$216:$216,0),FALSE),"")</f>
        <v/>
      </c>
      <c r="C589" s="7" t="str">
        <f t="shared" si="201"/>
        <v/>
      </c>
      <c r="D589" s="7" t="str">
        <f t="shared" si="201"/>
        <v/>
      </c>
      <c r="E589" s="7" t="str">
        <f t="shared" si="201"/>
        <v/>
      </c>
      <c r="F589" s="7" t="str">
        <f t="shared" si="201"/>
        <v/>
      </c>
      <c r="G589" s="7" t="str">
        <f t="shared" si="201"/>
        <v/>
      </c>
      <c r="H589" s="7" t="str">
        <f t="shared" si="201"/>
        <v/>
      </c>
      <c r="I589" s="7" t="str">
        <f t="shared" si="201"/>
        <v/>
      </c>
      <c r="J589" s="7" t="str">
        <f t="shared" si="201"/>
        <v/>
      </c>
      <c r="K589" s="7" t="str">
        <f t="shared" si="201"/>
        <v/>
      </c>
      <c r="L589" s="7" t="str">
        <f t="shared" si="201"/>
        <v/>
      </c>
      <c r="M589" s="7" t="str">
        <f t="shared" si="201"/>
        <v/>
      </c>
      <c r="N589" s="8" t="str">
        <f t="shared" si="201"/>
        <v/>
      </c>
      <c r="O589" s="8" t="str">
        <f t="shared" si="201"/>
        <v/>
      </c>
      <c r="P589" s="6"/>
      <c r="Q589" s="9" t="s">
        <v>12</v>
      </c>
    </row>
    <row r="590" spans="2:17" x14ac:dyDescent="0.3">
      <c r="B590" s="7" t="str">
        <f t="shared" si="201"/>
        <v/>
      </c>
      <c r="C590" s="7" t="str">
        <f t="shared" si="201"/>
        <v/>
      </c>
      <c r="D590" s="7" t="str">
        <f t="shared" si="201"/>
        <v/>
      </c>
      <c r="E590" s="7" t="str">
        <f t="shared" si="201"/>
        <v/>
      </c>
      <c r="F590" s="7" t="str">
        <f t="shared" si="201"/>
        <v/>
      </c>
      <c r="G590" s="7" t="str">
        <f t="shared" si="201"/>
        <v/>
      </c>
      <c r="H590" s="7" t="str">
        <f t="shared" si="201"/>
        <v/>
      </c>
      <c r="I590" s="7" t="str">
        <f t="shared" si="201"/>
        <v/>
      </c>
      <c r="J590" s="7" t="str">
        <f t="shared" si="201"/>
        <v/>
      </c>
      <c r="K590" s="7" t="str">
        <f t="shared" si="201"/>
        <v/>
      </c>
      <c r="L590" s="7" t="str">
        <f t="shared" si="201"/>
        <v/>
      </c>
      <c r="M590" s="7" t="str">
        <f t="shared" si="201"/>
        <v/>
      </c>
      <c r="N590" s="8" t="str">
        <f t="shared" si="201"/>
        <v/>
      </c>
      <c r="O590" s="8" t="str">
        <f t="shared" si="201"/>
        <v/>
      </c>
      <c r="P590" s="6"/>
      <c r="Q590" s="9" t="s">
        <v>13</v>
      </c>
    </row>
    <row r="591" spans="2:17" x14ac:dyDescent="0.3">
      <c r="B591" s="7" t="str">
        <f t="shared" si="201"/>
        <v/>
      </c>
      <c r="C591" s="7" t="str">
        <f t="shared" si="201"/>
        <v/>
      </c>
      <c r="D591" s="7" t="str">
        <f t="shared" si="201"/>
        <v/>
      </c>
      <c r="E591" s="7" t="str">
        <f t="shared" si="201"/>
        <v/>
      </c>
      <c r="F591" s="7" t="str">
        <f t="shared" si="201"/>
        <v/>
      </c>
      <c r="G591" s="7" t="str">
        <f t="shared" si="201"/>
        <v/>
      </c>
      <c r="H591" s="7" t="str">
        <f t="shared" si="201"/>
        <v/>
      </c>
      <c r="I591" s="7" t="str">
        <f t="shared" si="201"/>
        <v/>
      </c>
      <c r="J591" s="7" t="str">
        <f t="shared" si="201"/>
        <v/>
      </c>
      <c r="K591" s="7" t="str">
        <f t="shared" si="201"/>
        <v/>
      </c>
      <c r="L591" s="7" t="str">
        <f t="shared" si="201"/>
        <v/>
      </c>
      <c r="M591" s="7" t="str">
        <f t="shared" si="201"/>
        <v/>
      </c>
      <c r="N591" s="8" t="str">
        <f t="shared" si="201"/>
        <v/>
      </c>
      <c r="O591" s="8" t="str">
        <f t="shared" si="201"/>
        <v/>
      </c>
      <c r="P591" s="6"/>
      <c r="Q591" s="9" t="s">
        <v>14</v>
      </c>
    </row>
    <row r="592" spans="2:17" x14ac:dyDescent="0.3">
      <c r="B592" s="7" t="str">
        <f t="shared" si="201"/>
        <v/>
      </c>
      <c r="C592" s="7" t="str">
        <f t="shared" si="201"/>
        <v/>
      </c>
      <c r="D592" s="7" t="str">
        <f t="shared" si="201"/>
        <v/>
      </c>
      <c r="E592" s="7" t="str">
        <f t="shared" si="201"/>
        <v/>
      </c>
      <c r="F592" s="7" t="str">
        <f t="shared" si="201"/>
        <v/>
      </c>
      <c r="G592" s="7" t="str">
        <f t="shared" si="201"/>
        <v/>
      </c>
      <c r="H592" s="7" t="str">
        <f t="shared" si="201"/>
        <v/>
      </c>
      <c r="I592" s="7" t="str">
        <f t="shared" si="201"/>
        <v/>
      </c>
      <c r="J592" s="7" t="str">
        <f t="shared" si="201"/>
        <v/>
      </c>
      <c r="K592" s="7" t="str">
        <f t="shared" si="201"/>
        <v/>
      </c>
      <c r="L592" s="7" t="str">
        <f t="shared" si="201"/>
        <v/>
      </c>
      <c r="M592" s="7" t="str">
        <f t="shared" si="201"/>
        <v/>
      </c>
      <c r="N592" s="8" t="str">
        <f t="shared" si="201"/>
        <v/>
      </c>
      <c r="O592" s="8" t="str">
        <f t="shared" si="201"/>
        <v/>
      </c>
      <c r="P592" s="6"/>
      <c r="Q592" s="9" t="s">
        <v>15</v>
      </c>
    </row>
    <row r="593" spans="2:17" x14ac:dyDescent="0.3">
      <c r="B593" s="210" t="s">
        <v>35</v>
      </c>
      <c r="C593" s="210"/>
      <c r="D593" s="210"/>
      <c r="E593" s="210"/>
      <c r="F593" s="210"/>
      <c r="G593" s="210"/>
      <c r="H593" s="210"/>
      <c r="I593" s="210"/>
      <c r="J593" s="210"/>
      <c r="K593" s="210"/>
      <c r="L593" s="210"/>
      <c r="M593" s="210"/>
      <c r="N593" s="210"/>
      <c r="O593" s="210"/>
      <c r="P593" s="28"/>
      <c r="Q593" s="89"/>
    </row>
    <row r="594" spans="2:17" x14ac:dyDescent="0.3">
      <c r="B594" s="211" t="s">
        <v>36</v>
      </c>
      <c r="C594" s="211"/>
      <c r="D594" s="211"/>
      <c r="E594" s="211"/>
      <c r="F594" s="211"/>
      <c r="G594" s="211"/>
      <c r="H594" s="211"/>
      <c r="I594" s="211"/>
      <c r="J594" s="211"/>
      <c r="K594" s="211"/>
      <c r="L594" s="211"/>
      <c r="M594" s="211"/>
      <c r="N594" s="211"/>
      <c r="O594" s="211"/>
      <c r="P594" s="28"/>
      <c r="Q594" s="89"/>
    </row>
    <row r="595" spans="2:17" x14ac:dyDescent="0.3">
      <c r="B595" s="158" t="e">
        <f t="shared" ref="B595:N595" si="202">B551/B401</f>
        <v>#VALUE!</v>
      </c>
      <c r="C595" s="158" t="e">
        <f t="shared" si="202"/>
        <v>#VALUE!</v>
      </c>
      <c r="D595" s="158" t="e">
        <f t="shared" si="202"/>
        <v>#VALUE!</v>
      </c>
      <c r="E595" s="158" t="e">
        <f t="shared" si="202"/>
        <v>#VALUE!</v>
      </c>
      <c r="F595" s="158" t="e">
        <f t="shared" si="202"/>
        <v>#VALUE!</v>
      </c>
      <c r="G595" s="158" t="e">
        <f t="shared" si="202"/>
        <v>#VALUE!</v>
      </c>
      <c r="H595" s="158" t="e">
        <f t="shared" si="202"/>
        <v>#VALUE!</v>
      </c>
      <c r="I595" s="158" t="e">
        <f t="shared" si="202"/>
        <v>#VALUE!</v>
      </c>
      <c r="J595" s="158" t="e">
        <f t="shared" si="202"/>
        <v>#VALUE!</v>
      </c>
      <c r="K595" s="158" t="e">
        <f t="shared" si="202"/>
        <v>#VALUE!</v>
      </c>
      <c r="L595" s="158" t="e">
        <f t="shared" si="202"/>
        <v>#VALUE!</v>
      </c>
      <c r="M595" s="158" t="e">
        <f t="shared" si="202"/>
        <v>#VALUE!</v>
      </c>
      <c r="N595" s="158" t="e">
        <f t="shared" si="202"/>
        <v>#VALUE!</v>
      </c>
      <c r="O595" s="158" t="e">
        <f>O551/O401</f>
        <v>#VALUE!</v>
      </c>
      <c r="P595" s="6"/>
      <c r="Q595" s="89" t="s">
        <v>37</v>
      </c>
    </row>
    <row r="596" spans="2:17" x14ac:dyDescent="0.3">
      <c r="B596" s="29" t="e">
        <f t="shared" ref="B596:N596" si="203">B551/B438</f>
        <v>#VALUE!</v>
      </c>
      <c r="C596" s="29" t="e">
        <f t="shared" si="203"/>
        <v>#VALUE!</v>
      </c>
      <c r="D596" s="29" t="e">
        <f t="shared" si="203"/>
        <v>#VALUE!</v>
      </c>
      <c r="E596" s="29" t="e">
        <f t="shared" si="203"/>
        <v>#VALUE!</v>
      </c>
      <c r="F596" s="29" t="e">
        <f t="shared" si="203"/>
        <v>#VALUE!</v>
      </c>
      <c r="G596" s="29" t="e">
        <f t="shared" si="203"/>
        <v>#VALUE!</v>
      </c>
      <c r="H596" s="29" t="e">
        <f t="shared" si="203"/>
        <v>#VALUE!</v>
      </c>
      <c r="I596" s="29" t="e">
        <f t="shared" si="203"/>
        <v>#VALUE!</v>
      </c>
      <c r="J596" s="29" t="e">
        <f t="shared" si="203"/>
        <v>#VALUE!</v>
      </c>
      <c r="K596" s="29" t="e">
        <f t="shared" si="203"/>
        <v>#VALUE!</v>
      </c>
      <c r="L596" s="29" t="e">
        <f t="shared" si="203"/>
        <v>#VALUE!</v>
      </c>
      <c r="M596" s="29" t="e">
        <f t="shared" si="203"/>
        <v>#VALUE!</v>
      </c>
      <c r="N596" s="29" t="e">
        <f t="shared" si="203"/>
        <v>#VALUE!</v>
      </c>
      <c r="O596" s="29" t="e">
        <f>O551/O438</f>
        <v>#VALUE!</v>
      </c>
      <c r="P596" s="6"/>
      <c r="Q596" s="89" t="s">
        <v>39</v>
      </c>
    </row>
    <row r="597" spans="2:17" x14ac:dyDescent="0.3">
      <c r="B597" s="211" t="s">
        <v>884</v>
      </c>
      <c r="C597" s="211"/>
      <c r="D597" s="211"/>
      <c r="E597" s="211"/>
      <c r="F597" s="211"/>
      <c r="G597" s="211"/>
      <c r="H597" s="211"/>
      <c r="I597" s="211"/>
      <c r="J597" s="211"/>
      <c r="K597" s="211"/>
      <c r="L597" s="211"/>
      <c r="M597" s="211"/>
      <c r="N597" s="211"/>
      <c r="O597" s="211"/>
      <c r="P597" s="28"/>
      <c r="Q597" s="89"/>
    </row>
    <row r="598" spans="2:17" x14ac:dyDescent="0.3">
      <c r="B598" s="159" t="e">
        <f t="shared" ref="B598:N598" si="204">B419/B438</f>
        <v>#VALUE!</v>
      </c>
      <c r="C598" s="159" t="e">
        <f t="shared" si="204"/>
        <v>#VALUE!</v>
      </c>
      <c r="D598" s="159" t="e">
        <f t="shared" si="204"/>
        <v>#VALUE!</v>
      </c>
      <c r="E598" s="159" t="e">
        <f t="shared" si="204"/>
        <v>#VALUE!</v>
      </c>
      <c r="F598" s="159" t="e">
        <f t="shared" si="204"/>
        <v>#VALUE!</v>
      </c>
      <c r="G598" s="159" t="e">
        <f t="shared" si="204"/>
        <v>#VALUE!</v>
      </c>
      <c r="H598" s="159" t="e">
        <f t="shared" si="204"/>
        <v>#VALUE!</v>
      </c>
      <c r="I598" s="159" t="e">
        <f t="shared" si="204"/>
        <v>#VALUE!</v>
      </c>
      <c r="J598" s="159" t="e">
        <f t="shared" si="204"/>
        <v>#VALUE!</v>
      </c>
      <c r="K598" s="159" t="e">
        <f t="shared" si="204"/>
        <v>#VALUE!</v>
      </c>
      <c r="L598" s="159" t="e">
        <f t="shared" si="204"/>
        <v>#VALUE!</v>
      </c>
      <c r="M598" s="159" t="e">
        <f t="shared" si="204"/>
        <v>#VALUE!</v>
      </c>
      <c r="N598" s="159" t="e">
        <f t="shared" si="204"/>
        <v>#VALUE!</v>
      </c>
      <c r="O598" s="159" t="e">
        <f>O419/O438</f>
        <v>#VALUE!</v>
      </c>
      <c r="P598" s="6"/>
      <c r="Q598" s="89" t="s">
        <v>40</v>
      </c>
    </row>
    <row r="599" spans="2:17" x14ac:dyDescent="0.3">
      <c r="B599" s="13" t="e">
        <f t="shared" ref="B599:N599" si="205">B419/B551</f>
        <v>#VALUE!</v>
      </c>
      <c r="C599" s="13" t="e">
        <f t="shared" si="205"/>
        <v>#VALUE!</v>
      </c>
      <c r="D599" s="13" t="e">
        <f t="shared" si="205"/>
        <v>#VALUE!</v>
      </c>
      <c r="E599" s="13" t="e">
        <f t="shared" si="205"/>
        <v>#VALUE!</v>
      </c>
      <c r="F599" s="13" t="e">
        <f t="shared" si="205"/>
        <v>#VALUE!</v>
      </c>
      <c r="G599" s="13" t="e">
        <f t="shared" si="205"/>
        <v>#VALUE!</v>
      </c>
      <c r="H599" s="13" t="e">
        <f t="shared" si="205"/>
        <v>#VALUE!</v>
      </c>
      <c r="I599" s="13" t="e">
        <f t="shared" si="205"/>
        <v>#VALUE!</v>
      </c>
      <c r="J599" s="13" t="e">
        <f t="shared" si="205"/>
        <v>#VALUE!</v>
      </c>
      <c r="K599" s="13" t="e">
        <f t="shared" si="205"/>
        <v>#VALUE!</v>
      </c>
      <c r="L599" s="13" t="e">
        <f t="shared" si="205"/>
        <v>#VALUE!</v>
      </c>
      <c r="M599" s="13" t="e">
        <f t="shared" si="205"/>
        <v>#VALUE!</v>
      </c>
      <c r="N599" s="13" t="e">
        <f t="shared" si="205"/>
        <v>#VALUE!</v>
      </c>
      <c r="O599" s="13" t="e">
        <f>O419/O551</f>
        <v>#VALUE!</v>
      </c>
      <c r="P599" s="6"/>
      <c r="Q599" s="89" t="s">
        <v>41</v>
      </c>
    </row>
    <row r="600" spans="2:17" x14ac:dyDescent="0.3">
      <c r="B600" s="211" t="s">
        <v>42</v>
      </c>
      <c r="C600" s="211"/>
      <c r="D600" s="211"/>
      <c r="E600" s="211"/>
      <c r="F600" s="211"/>
      <c r="G600" s="211"/>
      <c r="H600" s="211"/>
      <c r="I600" s="211"/>
      <c r="J600" s="211"/>
      <c r="K600" s="211"/>
      <c r="L600" s="211"/>
      <c r="M600" s="211"/>
      <c r="N600" s="211"/>
      <c r="O600" s="211"/>
      <c r="P600" s="28"/>
      <c r="Q600" s="89"/>
    </row>
    <row r="601" spans="2:17" x14ac:dyDescent="0.3">
      <c r="B601" s="160"/>
      <c r="C601" s="160"/>
      <c r="D601" s="160"/>
      <c r="E601" s="160"/>
      <c r="F601" s="160"/>
      <c r="G601" s="160"/>
      <c r="H601" s="160"/>
      <c r="I601" s="160"/>
      <c r="J601" s="160"/>
      <c r="K601" s="160"/>
      <c r="L601" s="160"/>
      <c r="M601" s="160"/>
      <c r="N601" s="160"/>
      <c r="O601" s="160"/>
      <c r="P601" s="30"/>
      <c r="Q601" s="90" t="s">
        <v>43</v>
      </c>
    </row>
    <row r="602" spans="2:17" x14ac:dyDescent="0.3">
      <c r="B602" s="13" t="e">
        <f t="shared" ref="B602:O602" si="206">B438/B601</f>
        <v>#VALUE!</v>
      </c>
      <c r="C602" s="13" t="e">
        <f t="shared" si="206"/>
        <v>#VALUE!</v>
      </c>
      <c r="D602" s="13" t="e">
        <f t="shared" si="206"/>
        <v>#VALUE!</v>
      </c>
      <c r="E602" s="13" t="e">
        <f t="shared" si="206"/>
        <v>#VALUE!</v>
      </c>
      <c r="F602" s="13" t="e">
        <f t="shared" si="206"/>
        <v>#VALUE!</v>
      </c>
      <c r="G602" s="13" t="e">
        <f t="shared" si="206"/>
        <v>#VALUE!</v>
      </c>
      <c r="H602" s="13" t="e">
        <f t="shared" si="206"/>
        <v>#VALUE!</v>
      </c>
      <c r="I602" s="13" t="e">
        <f t="shared" si="206"/>
        <v>#VALUE!</v>
      </c>
      <c r="J602" s="13" t="e">
        <f t="shared" si="206"/>
        <v>#VALUE!</v>
      </c>
      <c r="K602" s="13" t="e">
        <f t="shared" si="206"/>
        <v>#VALUE!</v>
      </c>
      <c r="L602" s="13" t="e">
        <f t="shared" si="206"/>
        <v>#VALUE!</v>
      </c>
      <c r="M602" s="13" t="e">
        <f t="shared" si="206"/>
        <v>#VALUE!</v>
      </c>
      <c r="N602" s="13" t="e">
        <f t="shared" si="206"/>
        <v>#VALUE!</v>
      </c>
      <c r="O602" s="13" t="e">
        <f t="shared" si="206"/>
        <v>#VALUE!</v>
      </c>
      <c r="P602" s="6"/>
      <c r="Q602" s="90" t="s">
        <v>44</v>
      </c>
    </row>
    <row r="603" spans="2:17" x14ac:dyDescent="0.3">
      <c r="B603" s="13" t="e">
        <f t="shared" ref="B603:O603" si="207">B551/B601</f>
        <v>#DIV/0!</v>
      </c>
      <c r="C603" s="13" t="e">
        <f t="shared" si="207"/>
        <v>#DIV/0!</v>
      </c>
      <c r="D603" s="13" t="e">
        <f t="shared" si="207"/>
        <v>#DIV/0!</v>
      </c>
      <c r="E603" s="13" t="e">
        <f t="shared" si="207"/>
        <v>#DIV/0!</v>
      </c>
      <c r="F603" s="13" t="e">
        <f t="shared" si="207"/>
        <v>#DIV/0!</v>
      </c>
      <c r="G603" s="13" t="e">
        <f t="shared" si="207"/>
        <v>#DIV/0!</v>
      </c>
      <c r="H603" s="13" t="e">
        <f t="shared" si="207"/>
        <v>#DIV/0!</v>
      </c>
      <c r="I603" s="13" t="e">
        <f t="shared" si="207"/>
        <v>#DIV/0!</v>
      </c>
      <c r="J603" s="13" t="e">
        <f t="shared" si="207"/>
        <v>#DIV/0!</v>
      </c>
      <c r="K603" s="13" t="e">
        <f t="shared" si="207"/>
        <v>#DIV/0!</v>
      </c>
      <c r="L603" s="13" t="e">
        <f t="shared" si="207"/>
        <v>#DIV/0!</v>
      </c>
      <c r="M603" s="13" t="e">
        <f t="shared" si="207"/>
        <v>#DIV/0!</v>
      </c>
      <c r="N603" s="13" t="e">
        <f t="shared" si="207"/>
        <v>#VALUE!</v>
      </c>
      <c r="O603" s="13" t="e">
        <f t="shared" si="207"/>
        <v>#VALUE!</v>
      </c>
      <c r="P603" s="6"/>
      <c r="Q603" s="89" t="s">
        <v>45</v>
      </c>
    </row>
    <row r="604" spans="2:17" x14ac:dyDescent="0.3">
      <c r="B604" s="91"/>
      <c r="C604" s="91" t="e">
        <f t="shared" ref="C604:M604" si="208">+C603/B603-1</f>
        <v>#DIV/0!</v>
      </c>
      <c r="D604" s="92" t="e">
        <f t="shared" si="208"/>
        <v>#DIV/0!</v>
      </c>
      <c r="E604" s="91" t="e">
        <f t="shared" si="208"/>
        <v>#DIV/0!</v>
      </c>
      <c r="F604" s="92" t="e">
        <f t="shared" si="208"/>
        <v>#DIV/0!</v>
      </c>
      <c r="G604" s="91" t="e">
        <f t="shared" si="208"/>
        <v>#DIV/0!</v>
      </c>
      <c r="H604" s="92" t="e">
        <f t="shared" si="208"/>
        <v>#DIV/0!</v>
      </c>
      <c r="I604" s="91" t="e">
        <f t="shared" si="208"/>
        <v>#DIV/0!</v>
      </c>
      <c r="J604" s="92" t="e">
        <f t="shared" si="208"/>
        <v>#DIV/0!</v>
      </c>
      <c r="K604" s="91" t="e">
        <f t="shared" si="208"/>
        <v>#DIV/0!</v>
      </c>
      <c r="L604" s="92" t="e">
        <f t="shared" si="208"/>
        <v>#DIV/0!</v>
      </c>
      <c r="M604" s="91" t="e">
        <f t="shared" si="208"/>
        <v>#DIV/0!</v>
      </c>
      <c r="N604" s="93" t="e">
        <f>+N603/M603-1</f>
        <v>#VALUE!</v>
      </c>
      <c r="O604" s="93" t="e">
        <f>+O603/N603-1</f>
        <v>#VALUE!</v>
      </c>
      <c r="P604" s="31"/>
      <c r="Q604" s="94" t="s">
        <v>46</v>
      </c>
    </row>
    <row r="605" spans="2:17" x14ac:dyDescent="0.3">
      <c r="B605" s="140"/>
      <c r="C605" s="140"/>
      <c r="D605" s="140"/>
      <c r="E605" s="140"/>
      <c r="F605" s="140"/>
      <c r="G605" s="140"/>
      <c r="H605" s="140"/>
      <c r="I605" s="140"/>
      <c r="J605" s="140"/>
      <c r="K605" s="140"/>
      <c r="L605" s="140"/>
      <c r="M605" s="140"/>
      <c r="N605" s="140"/>
      <c r="O605" s="140"/>
      <c r="P605" s="6"/>
      <c r="Q605" s="90" t="s">
        <v>47</v>
      </c>
    </row>
    <row r="606" spans="2:17" x14ac:dyDescent="0.3">
      <c r="B606" s="91" t="e">
        <f t="shared" ref="B606:O606" si="209">+B605/B614</f>
        <v>#DIV/0!</v>
      </c>
      <c r="C606" s="91" t="e">
        <f t="shared" si="209"/>
        <v>#DIV/0!</v>
      </c>
      <c r="D606" s="92" t="e">
        <f t="shared" si="209"/>
        <v>#DIV/0!</v>
      </c>
      <c r="E606" s="91" t="e">
        <f t="shared" si="209"/>
        <v>#DIV/0!</v>
      </c>
      <c r="F606" s="92" t="e">
        <f t="shared" si="209"/>
        <v>#DIV/0!</v>
      </c>
      <c r="G606" s="91" t="e">
        <f t="shared" si="209"/>
        <v>#DIV/0!</v>
      </c>
      <c r="H606" s="92" t="e">
        <f t="shared" si="209"/>
        <v>#DIV/0!</v>
      </c>
      <c r="I606" s="91" t="e">
        <f t="shared" si="209"/>
        <v>#DIV/0!</v>
      </c>
      <c r="J606" s="92" t="e">
        <f t="shared" si="209"/>
        <v>#DIV/0!</v>
      </c>
      <c r="K606" s="91" t="e">
        <f t="shared" si="209"/>
        <v>#DIV/0!</v>
      </c>
      <c r="L606" s="92" t="e">
        <f t="shared" si="209"/>
        <v>#DIV/0!</v>
      </c>
      <c r="M606" s="91" t="e">
        <f t="shared" si="209"/>
        <v>#DIV/0!</v>
      </c>
      <c r="N606" s="93" t="e">
        <f t="shared" si="209"/>
        <v>#DIV/0!</v>
      </c>
      <c r="O606" s="93" t="e">
        <f t="shared" si="209"/>
        <v>#N/A</v>
      </c>
      <c r="P606" s="6"/>
      <c r="Q606" s="94" t="s">
        <v>48</v>
      </c>
    </row>
    <row r="607" spans="2:17" x14ac:dyDescent="0.3">
      <c r="B607" s="95" t="e">
        <f t="shared" ref="B607:M607" si="210">+B605/B603</f>
        <v>#DIV/0!</v>
      </c>
      <c r="C607" s="95" t="e">
        <f t="shared" si="210"/>
        <v>#DIV/0!</v>
      </c>
      <c r="D607" s="96" t="e">
        <f t="shared" si="210"/>
        <v>#DIV/0!</v>
      </c>
      <c r="E607" s="95" t="e">
        <f t="shared" si="210"/>
        <v>#DIV/0!</v>
      </c>
      <c r="F607" s="96" t="e">
        <f t="shared" si="210"/>
        <v>#DIV/0!</v>
      </c>
      <c r="G607" s="95" t="e">
        <f t="shared" si="210"/>
        <v>#DIV/0!</v>
      </c>
      <c r="H607" s="96" t="e">
        <f t="shared" si="210"/>
        <v>#DIV/0!</v>
      </c>
      <c r="I607" s="95" t="e">
        <f t="shared" si="210"/>
        <v>#DIV/0!</v>
      </c>
      <c r="J607" s="96" t="e">
        <f t="shared" si="210"/>
        <v>#DIV/0!</v>
      </c>
      <c r="K607" s="95" t="e">
        <f t="shared" si="210"/>
        <v>#DIV/0!</v>
      </c>
      <c r="L607" s="96" t="e">
        <f t="shared" si="210"/>
        <v>#DIV/0!</v>
      </c>
      <c r="M607" s="95" t="e">
        <f t="shared" si="210"/>
        <v>#DIV/0!</v>
      </c>
      <c r="N607" s="97" t="e">
        <f>+N605/N603</f>
        <v>#VALUE!</v>
      </c>
      <c r="O607" s="97" t="e">
        <f>+O605/O603</f>
        <v>#VALUE!</v>
      </c>
      <c r="P607" s="28"/>
      <c r="Q607" s="98" t="s">
        <v>49</v>
      </c>
    </row>
    <row r="608" spans="2:17" x14ac:dyDescent="0.3">
      <c r="B608" s="16">
        <f t="shared" ref="B608:O608" si="211">+B614*B601</f>
        <v>0</v>
      </c>
      <c r="C608" s="16">
        <f t="shared" si="211"/>
        <v>0</v>
      </c>
      <c r="D608" s="16">
        <f t="shared" si="211"/>
        <v>0</v>
      </c>
      <c r="E608" s="16">
        <f t="shared" si="211"/>
        <v>0</v>
      </c>
      <c r="F608" s="16">
        <f t="shared" si="211"/>
        <v>0</v>
      </c>
      <c r="G608" s="16">
        <f t="shared" si="211"/>
        <v>0</v>
      </c>
      <c r="H608" s="16">
        <f t="shared" si="211"/>
        <v>0</v>
      </c>
      <c r="I608" s="16">
        <f t="shared" si="211"/>
        <v>0</v>
      </c>
      <c r="J608" s="16">
        <f t="shared" si="211"/>
        <v>0</v>
      </c>
      <c r="K608" s="16">
        <f t="shared" si="211"/>
        <v>0</v>
      </c>
      <c r="L608" s="16">
        <f t="shared" si="211"/>
        <v>0</v>
      </c>
      <c r="M608" s="16">
        <f t="shared" si="211"/>
        <v>0</v>
      </c>
      <c r="N608" s="16">
        <f t="shared" si="211"/>
        <v>0</v>
      </c>
      <c r="O608" s="16" t="e">
        <f t="shared" si="211"/>
        <v>#N/A</v>
      </c>
      <c r="P608" s="6"/>
      <c r="Q608" s="89" t="s">
        <v>50</v>
      </c>
    </row>
    <row r="609" spans="1:17" x14ac:dyDescent="0.3">
      <c r="B609" s="32" t="e">
        <f t="shared" ref="B609:O609" si="212">+B614/B$602</f>
        <v>#VALUE!</v>
      </c>
      <c r="C609" s="32" t="e">
        <f t="shared" si="212"/>
        <v>#VALUE!</v>
      </c>
      <c r="D609" s="33" t="e">
        <f t="shared" si="212"/>
        <v>#VALUE!</v>
      </c>
      <c r="E609" s="32" t="e">
        <f t="shared" si="212"/>
        <v>#VALUE!</v>
      </c>
      <c r="F609" s="33" t="e">
        <f t="shared" si="212"/>
        <v>#VALUE!</v>
      </c>
      <c r="G609" s="32" t="e">
        <f t="shared" si="212"/>
        <v>#VALUE!</v>
      </c>
      <c r="H609" s="33" t="e">
        <f t="shared" si="212"/>
        <v>#VALUE!</v>
      </c>
      <c r="I609" s="32" t="e">
        <f t="shared" si="212"/>
        <v>#VALUE!</v>
      </c>
      <c r="J609" s="33" t="e">
        <f t="shared" si="212"/>
        <v>#VALUE!</v>
      </c>
      <c r="K609" s="32" t="e">
        <f t="shared" si="212"/>
        <v>#VALUE!</v>
      </c>
      <c r="L609" s="33" t="e">
        <f t="shared" si="212"/>
        <v>#VALUE!</v>
      </c>
      <c r="M609" s="32" t="e">
        <f t="shared" si="212"/>
        <v>#VALUE!</v>
      </c>
      <c r="N609" s="34" t="e">
        <f t="shared" si="212"/>
        <v>#VALUE!</v>
      </c>
      <c r="O609" s="34" t="e">
        <f t="shared" si="212"/>
        <v>#N/A</v>
      </c>
      <c r="P609" s="35" t="e">
        <f>(SUM(INDEX($B609:$O609,,$Q$347-$B$347-$P$347+1):INDEX($B609:$O609,$Q$347-$B$347+1))-MAX(INDEX($B609:$O609,,$Q$347-$B$347-$P$347+1):INDEX($B609:$O609,$Q$347-$B$347+1))-MIN(INDEX($B609:$O609,,$Q$347-$B$347-$P$347+1):INDEX($B609:$O609,$Q$347-$B$347+1)))/(COUNT(INDEX($B609:$O609,,$Q$347-$B$347-$P$347+1):INDEX($B609:$O609,$Q$347-$B$347+1))-2)</f>
        <v>#VALUE!</v>
      </c>
      <c r="Q609" s="36" t="s">
        <v>51</v>
      </c>
    </row>
    <row r="610" spans="1:17" x14ac:dyDescent="0.3">
      <c r="B610" s="32" t="e">
        <f t="shared" ref="B610:O610" si="213">+B614/B$603</f>
        <v>#DIV/0!</v>
      </c>
      <c r="C610" s="32" t="e">
        <f t="shared" si="213"/>
        <v>#DIV/0!</v>
      </c>
      <c r="D610" s="33" t="e">
        <f t="shared" si="213"/>
        <v>#DIV/0!</v>
      </c>
      <c r="E610" s="32" t="e">
        <f t="shared" si="213"/>
        <v>#DIV/0!</v>
      </c>
      <c r="F610" s="33" t="e">
        <f t="shared" si="213"/>
        <v>#DIV/0!</v>
      </c>
      <c r="G610" s="32" t="e">
        <f t="shared" si="213"/>
        <v>#DIV/0!</v>
      </c>
      <c r="H610" s="33" t="e">
        <f t="shared" si="213"/>
        <v>#DIV/0!</v>
      </c>
      <c r="I610" s="32" t="e">
        <f t="shared" si="213"/>
        <v>#DIV/0!</v>
      </c>
      <c r="J610" s="33" t="e">
        <f t="shared" si="213"/>
        <v>#DIV/0!</v>
      </c>
      <c r="K610" s="32" t="e">
        <f t="shared" si="213"/>
        <v>#DIV/0!</v>
      </c>
      <c r="L610" s="33" t="e">
        <f t="shared" si="213"/>
        <v>#DIV/0!</v>
      </c>
      <c r="M610" s="32" t="e">
        <f t="shared" si="213"/>
        <v>#DIV/0!</v>
      </c>
      <c r="N610" s="34" t="e">
        <f t="shared" si="213"/>
        <v>#VALUE!</v>
      </c>
      <c r="O610" s="34" t="e">
        <f t="shared" si="213"/>
        <v>#N/A</v>
      </c>
      <c r="P610" s="35" t="e">
        <f>(SUM(INDEX($B610:$O610,,$Q$347-$B$347-$P$347+1):INDEX($B610:$O610,$Q$347-$B$347+1))-MAX(INDEX($B610:$O610,,$Q$347-$B$347-$P$347+1):INDEX($B610:$O610,$Q$347-$B$347+1))-MIN(INDEX($B610:$O610,,$Q$347-$B$347-$P$347+1):INDEX($B610:$O610,$Q$347-$B$347+1)))/(COUNT(INDEX($B610:$O610,,$Q$347-$B$347-$P$347+1):INDEX($B610:$O610,$Q$347-$B$347+1))-2)</f>
        <v>#VALUE!</v>
      </c>
      <c r="Q610" s="36" t="s">
        <v>52</v>
      </c>
    </row>
    <row r="611" spans="1:17" x14ac:dyDescent="0.3">
      <c r="B611" s="32" t="e">
        <f t="shared" ref="B611:O611" si="214">B608/B446</f>
        <v>#DIV/0!</v>
      </c>
      <c r="C611" s="32" t="e">
        <f t="shared" si="214"/>
        <v>#DIV/0!</v>
      </c>
      <c r="D611" s="33" t="e">
        <f t="shared" si="214"/>
        <v>#DIV/0!</v>
      </c>
      <c r="E611" s="32" t="e">
        <f t="shared" si="214"/>
        <v>#DIV/0!</v>
      </c>
      <c r="F611" s="33" t="e">
        <f t="shared" si="214"/>
        <v>#DIV/0!</v>
      </c>
      <c r="G611" s="32" t="e">
        <f t="shared" si="214"/>
        <v>#DIV/0!</v>
      </c>
      <c r="H611" s="33" t="e">
        <f t="shared" si="214"/>
        <v>#DIV/0!</v>
      </c>
      <c r="I611" s="32" t="e">
        <f t="shared" si="214"/>
        <v>#DIV/0!</v>
      </c>
      <c r="J611" s="33" t="e">
        <f t="shared" si="214"/>
        <v>#DIV/0!</v>
      </c>
      <c r="K611" s="32" t="e">
        <f t="shared" si="214"/>
        <v>#DIV/0!</v>
      </c>
      <c r="L611" s="33" t="e">
        <f t="shared" si="214"/>
        <v>#DIV/0!</v>
      </c>
      <c r="M611" s="32" t="e">
        <f t="shared" si="214"/>
        <v>#DIV/0!</v>
      </c>
      <c r="N611" s="34" t="e">
        <f t="shared" si="214"/>
        <v>#VALUE!</v>
      </c>
      <c r="O611" s="34" t="e">
        <f t="shared" si="214"/>
        <v>#N/A</v>
      </c>
      <c r="P611" s="35" t="e">
        <f>(SUM(INDEX($B611:$O611,,$Q$347-$B$347-$P$347+1):INDEX($B611:$O611,$Q$347-$B$347+1))-MAX(INDEX($B611:$O611,,$Q$347-$B$347-$P$347+1):INDEX($B611:$O611,$Q$347-$B$347+1))-MIN(INDEX($B611:$O611,,$Q$347-$B$347-$P$347+1):INDEX($B611:$O611,$Q$347-$B$347+1)))/(COUNT(INDEX($B611:$O611,,$Q$347-$B$347-$P$347+1):INDEX($B611:$O611,$Q$347-$B$347+1))-2)</f>
        <v>#VALUE!</v>
      </c>
      <c r="Q611" s="36" t="s">
        <v>54</v>
      </c>
    </row>
    <row r="612" spans="1:17" s="15" customFormat="1" ht="14.25" x14ac:dyDescent="0.2">
      <c r="A612" s="99"/>
      <c r="B612" s="144"/>
      <c r="C612" s="144"/>
      <c r="D612" s="144"/>
      <c r="E612" s="144"/>
      <c r="F612" s="144"/>
      <c r="G612" s="144"/>
      <c r="H612" s="144"/>
      <c r="I612" s="144"/>
      <c r="J612" s="144"/>
      <c r="K612" s="144"/>
      <c r="L612" s="144"/>
      <c r="M612" s="144"/>
      <c r="N612" s="145"/>
      <c r="O612" s="145"/>
      <c r="P612" s="31"/>
      <c r="Q612" s="37" t="s">
        <v>55</v>
      </c>
    </row>
    <row r="613" spans="1:17" s="71" customFormat="1" ht="14.25" x14ac:dyDescent="0.2">
      <c r="A613" s="100"/>
      <c r="B613" s="146"/>
      <c r="C613" s="146"/>
      <c r="D613" s="146"/>
      <c r="E613" s="146"/>
      <c r="F613" s="146"/>
      <c r="G613" s="146"/>
      <c r="H613" s="146"/>
      <c r="I613" s="146"/>
      <c r="J613" s="146"/>
      <c r="K613" s="146"/>
      <c r="L613" s="146"/>
      <c r="M613" s="146"/>
      <c r="N613" s="147"/>
      <c r="O613" s="147"/>
      <c r="P613" s="38"/>
      <c r="Q613" s="39" t="s">
        <v>56</v>
      </c>
    </row>
    <row r="614" spans="1:17" s="3" customFormat="1" ht="14.25" x14ac:dyDescent="0.2">
      <c r="A614" s="101"/>
      <c r="B614" s="149"/>
      <c r="C614" s="149"/>
      <c r="D614" s="149"/>
      <c r="E614" s="149"/>
      <c r="F614" s="149"/>
      <c r="G614" s="149"/>
      <c r="H614" s="149"/>
      <c r="I614" s="149"/>
      <c r="J614" s="149"/>
      <c r="K614" s="149"/>
      <c r="L614" s="149"/>
      <c r="M614" s="149"/>
      <c r="N614" s="150"/>
      <c r="O614" s="152" t="e">
        <f>VLOOKUP($P614,Price!$A:$E,5,FALSE)</f>
        <v>#N/A</v>
      </c>
      <c r="P614" s="153" t="s">
        <v>1751</v>
      </c>
      <c r="Q614" s="36" t="s">
        <v>57</v>
      </c>
    </row>
    <row r="615" spans="1:17" x14ac:dyDescent="0.3">
      <c r="B615" s="200" t="s">
        <v>64</v>
      </c>
      <c r="C615" s="201"/>
      <c r="D615" s="201"/>
      <c r="E615" s="201"/>
      <c r="F615" s="201"/>
      <c r="G615" s="201"/>
      <c r="H615" s="201"/>
      <c r="I615" s="201"/>
      <c r="J615" s="201"/>
      <c r="K615" s="201"/>
      <c r="L615" s="201"/>
      <c r="M615" s="201"/>
      <c r="N615" s="201"/>
      <c r="O615" s="128"/>
      <c r="P615" s="28"/>
      <c r="Q615" s="89"/>
    </row>
    <row r="616" spans="1:17" x14ac:dyDescent="0.3">
      <c r="B616" s="102"/>
      <c r="C616" s="103" t="e">
        <f t="shared" ref="C616:O616" si="215">+C610/C604/100</f>
        <v>#DIV/0!</v>
      </c>
      <c r="D616" s="102" t="e">
        <f t="shared" si="215"/>
        <v>#DIV/0!</v>
      </c>
      <c r="E616" s="103" t="e">
        <f t="shared" si="215"/>
        <v>#DIV/0!</v>
      </c>
      <c r="F616" s="102" t="e">
        <f t="shared" si="215"/>
        <v>#DIV/0!</v>
      </c>
      <c r="G616" s="103" t="e">
        <f t="shared" si="215"/>
        <v>#DIV/0!</v>
      </c>
      <c r="H616" s="102" t="e">
        <f t="shared" si="215"/>
        <v>#DIV/0!</v>
      </c>
      <c r="I616" s="103" t="e">
        <f t="shared" si="215"/>
        <v>#DIV/0!</v>
      </c>
      <c r="J616" s="102" t="e">
        <f t="shared" si="215"/>
        <v>#DIV/0!</v>
      </c>
      <c r="K616" s="103" t="e">
        <f t="shared" si="215"/>
        <v>#DIV/0!</v>
      </c>
      <c r="L616" s="102" t="e">
        <f t="shared" si="215"/>
        <v>#DIV/0!</v>
      </c>
      <c r="M616" s="103" t="e">
        <f t="shared" si="215"/>
        <v>#DIV/0!</v>
      </c>
      <c r="N616" s="104" t="e">
        <f t="shared" si="215"/>
        <v>#VALUE!</v>
      </c>
      <c r="O616" s="104" t="e">
        <f t="shared" si="215"/>
        <v>#N/A</v>
      </c>
      <c r="P616" s="28"/>
      <c r="Q616" s="89" t="s">
        <v>65</v>
      </c>
    </row>
    <row r="617" spans="1:17" x14ac:dyDescent="0.3">
      <c r="B617" s="105"/>
      <c r="D617" s="105"/>
      <c r="F617" s="105"/>
      <c r="H617" s="105"/>
      <c r="I617" s="106"/>
      <c r="J617" s="107"/>
      <c r="K617" s="106"/>
      <c r="L617" s="107"/>
      <c r="M617" s="106"/>
      <c r="N617" s="108"/>
      <c r="O617" s="137" t="e">
        <f>IF(VLOOKUP($P614,Concensus!$A$2:$AO$481,14,FALSE)="-",VLOOKUP($P614,Concensus!$A$2:$AO$481,15,FALSE),VLOOKUP($P614,Concensus!$A$2:$AO$481,14,FALSE))</f>
        <v>#N/A</v>
      </c>
      <c r="P617" s="30"/>
      <c r="Q617" s="90" t="s">
        <v>66</v>
      </c>
    </row>
    <row r="618" spans="1:17" x14ac:dyDescent="0.3">
      <c r="B618" s="48" t="e">
        <f t="shared" ref="B618:O618" si="216">($P609-B609)/$P609</f>
        <v>#VALUE!</v>
      </c>
      <c r="C618" s="49" t="e">
        <f t="shared" si="216"/>
        <v>#VALUE!</v>
      </c>
      <c r="D618" s="48" t="e">
        <f t="shared" si="216"/>
        <v>#VALUE!</v>
      </c>
      <c r="E618" s="49" t="e">
        <f t="shared" si="216"/>
        <v>#VALUE!</v>
      </c>
      <c r="F618" s="48" t="e">
        <f t="shared" si="216"/>
        <v>#VALUE!</v>
      </c>
      <c r="G618" s="49" t="e">
        <f t="shared" si="216"/>
        <v>#VALUE!</v>
      </c>
      <c r="H618" s="48" t="e">
        <f t="shared" si="216"/>
        <v>#VALUE!</v>
      </c>
      <c r="I618" s="49" t="e">
        <f t="shared" si="216"/>
        <v>#VALUE!</v>
      </c>
      <c r="J618" s="48" t="e">
        <f t="shared" si="216"/>
        <v>#VALUE!</v>
      </c>
      <c r="K618" s="49" t="e">
        <f t="shared" si="216"/>
        <v>#VALUE!</v>
      </c>
      <c r="L618" s="48" t="e">
        <f t="shared" si="216"/>
        <v>#VALUE!</v>
      </c>
      <c r="M618" s="49" t="e">
        <f t="shared" si="216"/>
        <v>#VALUE!</v>
      </c>
      <c r="N618" s="50" t="e">
        <f t="shared" si="216"/>
        <v>#VALUE!</v>
      </c>
      <c r="O618" s="50" t="e">
        <f t="shared" si="216"/>
        <v>#VALUE!</v>
      </c>
      <c r="P618" s="31"/>
      <c r="Q618" s="51" t="s">
        <v>67</v>
      </c>
    </row>
    <row r="619" spans="1:17" x14ac:dyDescent="0.3">
      <c r="B619" s="48" t="e">
        <f t="shared" ref="B619:O619" si="217">($P610-B610)/$P610</f>
        <v>#VALUE!</v>
      </c>
      <c r="C619" s="49" t="e">
        <f t="shared" si="217"/>
        <v>#VALUE!</v>
      </c>
      <c r="D619" s="48" t="e">
        <f t="shared" si="217"/>
        <v>#VALUE!</v>
      </c>
      <c r="E619" s="49" t="e">
        <f t="shared" si="217"/>
        <v>#VALUE!</v>
      </c>
      <c r="F619" s="48" t="e">
        <f t="shared" si="217"/>
        <v>#VALUE!</v>
      </c>
      <c r="G619" s="49" t="e">
        <f t="shared" si="217"/>
        <v>#VALUE!</v>
      </c>
      <c r="H619" s="48" t="e">
        <f t="shared" si="217"/>
        <v>#VALUE!</v>
      </c>
      <c r="I619" s="49" t="e">
        <f t="shared" si="217"/>
        <v>#VALUE!</v>
      </c>
      <c r="J619" s="48" t="e">
        <f t="shared" si="217"/>
        <v>#VALUE!</v>
      </c>
      <c r="K619" s="49" t="e">
        <f t="shared" si="217"/>
        <v>#VALUE!</v>
      </c>
      <c r="L619" s="48" t="e">
        <f t="shared" si="217"/>
        <v>#VALUE!</v>
      </c>
      <c r="M619" s="49" t="e">
        <f t="shared" si="217"/>
        <v>#VALUE!</v>
      </c>
      <c r="N619" s="50" t="e">
        <f t="shared" si="217"/>
        <v>#VALUE!</v>
      </c>
      <c r="O619" s="50" t="e">
        <f t="shared" si="217"/>
        <v>#VALUE!</v>
      </c>
      <c r="P619" s="31"/>
      <c r="Q619" s="51" t="s">
        <v>68</v>
      </c>
    </row>
    <row r="620" spans="1:17" x14ac:dyDescent="0.3">
      <c r="B620" s="48" t="e">
        <f t="shared" ref="B620:O620" si="218">($P611-B611)/$P611</f>
        <v>#VALUE!</v>
      </c>
      <c r="C620" s="49" t="e">
        <f t="shared" si="218"/>
        <v>#VALUE!</v>
      </c>
      <c r="D620" s="48" t="e">
        <f t="shared" si="218"/>
        <v>#VALUE!</v>
      </c>
      <c r="E620" s="49" t="e">
        <f t="shared" si="218"/>
        <v>#VALUE!</v>
      </c>
      <c r="F620" s="48" t="e">
        <f t="shared" si="218"/>
        <v>#VALUE!</v>
      </c>
      <c r="G620" s="49" t="e">
        <f t="shared" si="218"/>
        <v>#VALUE!</v>
      </c>
      <c r="H620" s="48" t="e">
        <f t="shared" si="218"/>
        <v>#VALUE!</v>
      </c>
      <c r="I620" s="49" t="e">
        <f t="shared" si="218"/>
        <v>#VALUE!</v>
      </c>
      <c r="J620" s="48" t="e">
        <f t="shared" si="218"/>
        <v>#VALUE!</v>
      </c>
      <c r="K620" s="49" t="e">
        <f t="shared" si="218"/>
        <v>#VALUE!</v>
      </c>
      <c r="L620" s="48" t="e">
        <f t="shared" si="218"/>
        <v>#VALUE!</v>
      </c>
      <c r="M620" s="49" t="e">
        <f t="shared" si="218"/>
        <v>#VALUE!</v>
      </c>
      <c r="N620" s="50" t="e">
        <f t="shared" si="218"/>
        <v>#VALUE!</v>
      </c>
      <c r="O620" s="50" t="e">
        <f t="shared" si="218"/>
        <v>#VALUE!</v>
      </c>
      <c r="P620" s="31"/>
      <c r="Q620" s="51" t="s">
        <v>70</v>
      </c>
    </row>
    <row r="621" spans="1:17" x14ac:dyDescent="0.3">
      <c r="B621" s="105"/>
      <c r="D621" s="105"/>
      <c r="F621" s="105"/>
      <c r="H621" s="105"/>
      <c r="I621" s="96"/>
      <c r="J621" s="95"/>
      <c r="K621" s="96"/>
      <c r="L621" s="95"/>
      <c r="M621" s="96"/>
      <c r="N621" s="97" t="e">
        <f>N617/N614-1</f>
        <v>#DIV/0!</v>
      </c>
      <c r="O621" s="97" t="e">
        <f>O617/O614-1</f>
        <v>#N/A</v>
      </c>
      <c r="P621" s="28"/>
      <c r="Q621" s="98" t="s">
        <v>71</v>
      </c>
    </row>
    <row r="622" spans="1:17" x14ac:dyDescent="0.3">
      <c r="B622" s="109" t="e">
        <f t="shared" ref="B622:N622" si="219">AVERAGE(B618:B621)</f>
        <v>#VALUE!</v>
      </c>
      <c r="C622" s="110" t="e">
        <f t="shared" si="219"/>
        <v>#VALUE!</v>
      </c>
      <c r="D622" s="109" t="e">
        <f t="shared" si="219"/>
        <v>#VALUE!</v>
      </c>
      <c r="E622" s="110" t="e">
        <f t="shared" si="219"/>
        <v>#VALUE!</v>
      </c>
      <c r="F622" s="109" t="e">
        <f t="shared" si="219"/>
        <v>#VALUE!</v>
      </c>
      <c r="G622" s="110" t="e">
        <f t="shared" si="219"/>
        <v>#VALUE!</v>
      </c>
      <c r="H622" s="109" t="e">
        <f t="shared" si="219"/>
        <v>#VALUE!</v>
      </c>
      <c r="I622" s="110" t="e">
        <f t="shared" si="219"/>
        <v>#VALUE!</v>
      </c>
      <c r="J622" s="52" t="e">
        <f t="shared" si="219"/>
        <v>#VALUE!</v>
      </c>
      <c r="K622" s="53" t="e">
        <f t="shared" si="219"/>
        <v>#VALUE!</v>
      </c>
      <c r="L622" s="52" t="e">
        <f t="shared" si="219"/>
        <v>#VALUE!</v>
      </c>
      <c r="M622" s="53" t="e">
        <f t="shared" si="219"/>
        <v>#VALUE!</v>
      </c>
      <c r="N622" s="54" t="e">
        <f t="shared" si="219"/>
        <v>#VALUE!</v>
      </c>
      <c r="O622" s="54" t="e">
        <f>AVERAGE(O618:O621)</f>
        <v>#VALUE!</v>
      </c>
      <c r="P622" s="31"/>
      <c r="Q622" s="51" t="s">
        <v>72</v>
      </c>
    </row>
    <row r="623" spans="1:17" x14ac:dyDescent="0.3">
      <c r="B623" s="202" t="s">
        <v>73</v>
      </c>
      <c r="C623" s="203"/>
      <c r="D623" s="203"/>
      <c r="E623" s="203"/>
      <c r="F623" s="203"/>
      <c r="G623" s="203"/>
      <c r="H623" s="203"/>
      <c r="I623" s="203"/>
      <c r="J623" s="203"/>
      <c r="K623" s="203"/>
      <c r="L623" s="203"/>
      <c r="M623" s="203"/>
      <c r="N623" s="203"/>
      <c r="O623" s="129"/>
      <c r="P623" s="28"/>
      <c r="Q623" s="89"/>
    </row>
    <row r="624" spans="1:17" s="3" customFormat="1" ht="14.25" x14ac:dyDescent="0.2">
      <c r="B624" s="55"/>
      <c r="C624" s="56">
        <f>+B$605+B624</f>
        <v>0</v>
      </c>
      <c r="D624" s="56">
        <f t="shared" ref="D624:O624" si="220">+C$605+C624</f>
        <v>0</v>
      </c>
      <c r="E624" s="56">
        <f t="shared" si="220"/>
        <v>0</v>
      </c>
      <c r="F624" s="56">
        <f t="shared" si="220"/>
        <v>0</v>
      </c>
      <c r="G624" s="56">
        <f t="shared" si="220"/>
        <v>0</v>
      </c>
      <c r="H624" s="56">
        <f t="shared" si="220"/>
        <v>0</v>
      </c>
      <c r="I624" s="56">
        <f t="shared" si="220"/>
        <v>0</v>
      </c>
      <c r="J624" s="56">
        <f t="shared" si="220"/>
        <v>0</v>
      </c>
      <c r="K624" s="56">
        <f t="shared" si="220"/>
        <v>0</v>
      </c>
      <c r="L624" s="56">
        <f t="shared" si="220"/>
        <v>0</v>
      </c>
      <c r="M624" s="56">
        <f t="shared" si="220"/>
        <v>0</v>
      </c>
      <c r="N624" s="57">
        <f t="shared" si="220"/>
        <v>0</v>
      </c>
      <c r="O624" s="57">
        <f t="shared" si="220"/>
        <v>0</v>
      </c>
      <c r="P624" s="31"/>
      <c r="Q624" s="36" t="s">
        <v>74</v>
      </c>
    </row>
    <row r="625" spans="1:17" s="3" customFormat="1" ht="14.25" x14ac:dyDescent="0.2">
      <c r="B625" s="58">
        <f>+B$614+B624</f>
        <v>0</v>
      </c>
      <c r="C625" s="59">
        <f t="shared" ref="C625:O625" si="221">+C$614+C624</f>
        <v>0</v>
      </c>
      <c r="D625" s="59">
        <f t="shared" si="221"/>
        <v>0</v>
      </c>
      <c r="E625" s="59">
        <f t="shared" si="221"/>
        <v>0</v>
      </c>
      <c r="F625" s="59">
        <f t="shared" si="221"/>
        <v>0</v>
      </c>
      <c r="G625" s="59">
        <f t="shared" si="221"/>
        <v>0</v>
      </c>
      <c r="H625" s="59">
        <f t="shared" si="221"/>
        <v>0</v>
      </c>
      <c r="I625" s="59">
        <f t="shared" si="221"/>
        <v>0</v>
      </c>
      <c r="J625" s="59">
        <f t="shared" si="221"/>
        <v>0</v>
      </c>
      <c r="K625" s="59">
        <f t="shared" si="221"/>
        <v>0</v>
      </c>
      <c r="L625" s="59">
        <f t="shared" si="221"/>
        <v>0</v>
      </c>
      <c r="M625" s="59">
        <f t="shared" si="221"/>
        <v>0</v>
      </c>
      <c r="N625" s="60">
        <f t="shared" si="221"/>
        <v>0</v>
      </c>
      <c r="O625" s="60" t="e">
        <f t="shared" si="221"/>
        <v>#N/A</v>
      </c>
      <c r="P625" s="31"/>
      <c r="Q625" s="36" t="s">
        <v>75</v>
      </c>
    </row>
    <row r="626" spans="1:17" s="3" customFormat="1" ht="14.25" x14ac:dyDescent="0.2">
      <c r="B626" s="72"/>
      <c r="I626" s="61"/>
      <c r="J626" s="61"/>
      <c r="K626" s="61"/>
      <c r="L626" s="61"/>
      <c r="M626" s="61"/>
      <c r="N626" s="62" t="e">
        <f>+N625/B625-1</f>
        <v>#DIV/0!</v>
      </c>
      <c r="O626" s="62" t="e">
        <f>+O625/C625-1</f>
        <v>#N/A</v>
      </c>
      <c r="P626" s="31"/>
      <c r="Q626" s="63" t="s">
        <v>76</v>
      </c>
    </row>
    <row r="627" spans="1:17" s="70" customFormat="1" ht="14.25" x14ac:dyDescent="0.2">
      <c r="A627" s="64"/>
      <c r="B627" s="65"/>
      <c r="C627" s="66" t="e">
        <f>RATE(C$347-$B$347,,-$B625,C625)</f>
        <v>#NUM!</v>
      </c>
      <c r="D627" s="66" t="e">
        <f t="shared" ref="D627:O627" si="222">RATE(D$347-$B$347,,-$B625,D625)</f>
        <v>#NUM!</v>
      </c>
      <c r="E627" s="66" t="e">
        <f t="shared" si="222"/>
        <v>#NUM!</v>
      </c>
      <c r="F627" s="66" t="e">
        <f t="shared" si="222"/>
        <v>#NUM!</v>
      </c>
      <c r="G627" s="66" t="e">
        <f t="shared" si="222"/>
        <v>#NUM!</v>
      </c>
      <c r="H627" s="66" t="e">
        <f t="shared" si="222"/>
        <v>#NUM!</v>
      </c>
      <c r="I627" s="66" t="e">
        <f t="shared" si="222"/>
        <v>#NUM!</v>
      </c>
      <c r="J627" s="66" t="e">
        <f t="shared" si="222"/>
        <v>#NUM!</v>
      </c>
      <c r="K627" s="66" t="e">
        <f t="shared" si="222"/>
        <v>#NUM!</v>
      </c>
      <c r="L627" s="66" t="e">
        <f t="shared" si="222"/>
        <v>#NUM!</v>
      </c>
      <c r="M627" s="66" t="e">
        <f t="shared" si="222"/>
        <v>#NUM!</v>
      </c>
      <c r="N627" s="67" t="e">
        <f t="shared" si="222"/>
        <v>#NUM!</v>
      </c>
      <c r="O627" s="67" t="e">
        <f t="shared" si="222"/>
        <v>#N/A</v>
      </c>
      <c r="P627" s="68"/>
      <c r="Q627" s="69" t="s">
        <v>77</v>
      </c>
    </row>
    <row r="628" spans="1:17" s="3" customFormat="1" ht="14.25" x14ac:dyDescent="0.2">
      <c r="B628" s="55"/>
      <c r="C628" s="56"/>
      <c r="D628" s="56">
        <f t="shared" ref="D628:O628" si="223">+C$605+C628</f>
        <v>0</v>
      </c>
      <c r="E628" s="56">
        <f t="shared" si="223"/>
        <v>0</v>
      </c>
      <c r="F628" s="56">
        <f t="shared" si="223"/>
        <v>0</v>
      </c>
      <c r="G628" s="56">
        <f t="shared" si="223"/>
        <v>0</v>
      </c>
      <c r="H628" s="56">
        <f t="shared" si="223"/>
        <v>0</v>
      </c>
      <c r="I628" s="56">
        <f t="shared" si="223"/>
        <v>0</v>
      </c>
      <c r="J628" s="56">
        <f t="shared" si="223"/>
        <v>0</v>
      </c>
      <c r="K628" s="56">
        <f t="shared" si="223"/>
        <v>0</v>
      </c>
      <c r="L628" s="56">
        <f t="shared" si="223"/>
        <v>0</v>
      </c>
      <c r="M628" s="56">
        <f t="shared" si="223"/>
        <v>0</v>
      </c>
      <c r="N628" s="57">
        <f t="shared" si="223"/>
        <v>0</v>
      </c>
      <c r="O628" s="57">
        <f t="shared" si="223"/>
        <v>0</v>
      </c>
      <c r="P628" s="31"/>
      <c r="Q628" s="36" t="s">
        <v>74</v>
      </c>
    </row>
    <row r="629" spans="1:17" s="3" customFormat="1" ht="14.25" x14ac:dyDescent="0.2">
      <c r="B629" s="58"/>
      <c r="C629" s="59">
        <f t="shared" ref="C629:O629" si="224">+C$614+C628</f>
        <v>0</v>
      </c>
      <c r="D629" s="59">
        <f t="shared" si="224"/>
        <v>0</v>
      </c>
      <c r="E629" s="59">
        <f t="shared" si="224"/>
        <v>0</v>
      </c>
      <c r="F629" s="59">
        <f t="shared" si="224"/>
        <v>0</v>
      </c>
      <c r="G629" s="59">
        <f t="shared" si="224"/>
        <v>0</v>
      </c>
      <c r="H629" s="59">
        <f t="shared" si="224"/>
        <v>0</v>
      </c>
      <c r="I629" s="59">
        <f t="shared" si="224"/>
        <v>0</v>
      </c>
      <c r="J629" s="59">
        <f t="shared" si="224"/>
        <v>0</v>
      </c>
      <c r="K629" s="59">
        <f t="shared" si="224"/>
        <v>0</v>
      </c>
      <c r="L629" s="59">
        <f t="shared" si="224"/>
        <v>0</v>
      </c>
      <c r="M629" s="59">
        <f t="shared" si="224"/>
        <v>0</v>
      </c>
      <c r="N629" s="60">
        <f t="shared" si="224"/>
        <v>0</v>
      </c>
      <c r="O629" s="60" t="e">
        <f t="shared" si="224"/>
        <v>#N/A</v>
      </c>
      <c r="P629" s="31"/>
      <c r="Q629" s="36" t="s">
        <v>75</v>
      </c>
    </row>
    <row r="630" spans="1:17" s="3" customFormat="1" ht="14.25" x14ac:dyDescent="0.2">
      <c r="B630" s="72"/>
      <c r="I630" s="61"/>
      <c r="J630" s="61"/>
      <c r="K630" s="61"/>
      <c r="L630" s="61"/>
      <c r="M630" s="61"/>
      <c r="N630" s="62" t="e">
        <f>+N629/C629-1</f>
        <v>#DIV/0!</v>
      </c>
      <c r="O630" s="62" t="e">
        <f>+O629/D629-1</f>
        <v>#N/A</v>
      </c>
      <c r="P630" s="31"/>
      <c r="Q630" s="63" t="s">
        <v>76</v>
      </c>
    </row>
    <row r="631" spans="1:17" s="70" customFormat="1" ht="14.25" x14ac:dyDescent="0.2">
      <c r="A631" s="64"/>
      <c r="B631" s="65"/>
      <c r="C631" s="66"/>
      <c r="D631" s="66" t="e">
        <f>RATE(D$347-$C$347,,-$C629,D629)</f>
        <v>#NUM!</v>
      </c>
      <c r="E631" s="66" t="e">
        <f t="shared" ref="E631:O631" si="225">RATE(E$347-$C$347,,-$C629,E629)</f>
        <v>#NUM!</v>
      </c>
      <c r="F631" s="66" t="e">
        <f t="shared" si="225"/>
        <v>#NUM!</v>
      </c>
      <c r="G631" s="66" t="e">
        <f t="shared" si="225"/>
        <v>#NUM!</v>
      </c>
      <c r="H631" s="66" t="e">
        <f t="shared" si="225"/>
        <v>#NUM!</v>
      </c>
      <c r="I631" s="66" t="e">
        <f t="shared" si="225"/>
        <v>#NUM!</v>
      </c>
      <c r="J631" s="66" t="e">
        <f t="shared" si="225"/>
        <v>#NUM!</v>
      </c>
      <c r="K631" s="66" t="e">
        <f t="shared" si="225"/>
        <v>#NUM!</v>
      </c>
      <c r="L631" s="66" t="e">
        <f t="shared" si="225"/>
        <v>#NUM!</v>
      </c>
      <c r="M631" s="66" t="e">
        <f t="shared" si="225"/>
        <v>#NUM!</v>
      </c>
      <c r="N631" s="67" t="e">
        <f t="shared" si="225"/>
        <v>#NUM!</v>
      </c>
      <c r="O631" s="67" t="e">
        <f t="shared" si="225"/>
        <v>#N/A</v>
      </c>
      <c r="P631" s="68"/>
      <c r="Q631" s="69" t="s">
        <v>77</v>
      </c>
    </row>
    <row r="632" spans="1:17" s="3" customFormat="1" ht="14.25" x14ac:dyDescent="0.2">
      <c r="B632" s="55"/>
      <c r="C632" s="56"/>
      <c r="D632" s="56"/>
      <c r="E632" s="56">
        <f t="shared" ref="E632:O632" si="226">+D$605+D632</f>
        <v>0</v>
      </c>
      <c r="F632" s="56">
        <f t="shared" si="226"/>
        <v>0</v>
      </c>
      <c r="G632" s="56">
        <f t="shared" si="226"/>
        <v>0</v>
      </c>
      <c r="H632" s="56">
        <f t="shared" si="226"/>
        <v>0</v>
      </c>
      <c r="I632" s="56">
        <f t="shared" si="226"/>
        <v>0</v>
      </c>
      <c r="J632" s="56">
        <f t="shared" si="226"/>
        <v>0</v>
      </c>
      <c r="K632" s="56">
        <f t="shared" si="226"/>
        <v>0</v>
      </c>
      <c r="L632" s="56">
        <f t="shared" si="226"/>
        <v>0</v>
      </c>
      <c r="M632" s="56">
        <f t="shared" si="226"/>
        <v>0</v>
      </c>
      <c r="N632" s="57">
        <f t="shared" si="226"/>
        <v>0</v>
      </c>
      <c r="O632" s="57">
        <f t="shared" si="226"/>
        <v>0</v>
      </c>
      <c r="P632" s="31"/>
      <c r="Q632" s="36" t="s">
        <v>74</v>
      </c>
    </row>
    <row r="633" spans="1:17" s="3" customFormat="1" ht="14.25" x14ac:dyDescent="0.2">
      <c r="B633" s="58"/>
      <c r="C633" s="59"/>
      <c r="D633" s="59">
        <f t="shared" ref="D633:O633" si="227">+D$614+D632</f>
        <v>0</v>
      </c>
      <c r="E633" s="59">
        <f t="shared" si="227"/>
        <v>0</v>
      </c>
      <c r="F633" s="59">
        <f t="shared" si="227"/>
        <v>0</v>
      </c>
      <c r="G633" s="59">
        <f t="shared" si="227"/>
        <v>0</v>
      </c>
      <c r="H633" s="59">
        <f t="shared" si="227"/>
        <v>0</v>
      </c>
      <c r="I633" s="59">
        <f t="shared" si="227"/>
        <v>0</v>
      </c>
      <c r="J633" s="59">
        <f t="shared" si="227"/>
        <v>0</v>
      </c>
      <c r="K633" s="59">
        <f t="shared" si="227"/>
        <v>0</v>
      </c>
      <c r="L633" s="59">
        <f t="shared" si="227"/>
        <v>0</v>
      </c>
      <c r="M633" s="59">
        <f t="shared" si="227"/>
        <v>0</v>
      </c>
      <c r="N633" s="60">
        <f t="shared" si="227"/>
        <v>0</v>
      </c>
      <c r="O633" s="60" t="e">
        <f t="shared" si="227"/>
        <v>#N/A</v>
      </c>
      <c r="P633" s="31"/>
      <c r="Q633" s="36" t="s">
        <v>75</v>
      </c>
    </row>
    <row r="634" spans="1:17" s="3" customFormat="1" ht="14.25" x14ac:dyDescent="0.2">
      <c r="B634" s="72"/>
      <c r="I634" s="61"/>
      <c r="J634" s="61"/>
      <c r="K634" s="61"/>
      <c r="L634" s="61"/>
      <c r="M634" s="61"/>
      <c r="N634" s="62" t="e">
        <f>+N633/D633-1</f>
        <v>#DIV/0!</v>
      </c>
      <c r="O634" s="62" t="e">
        <f>+O633/E633-1</f>
        <v>#N/A</v>
      </c>
      <c r="P634" s="31"/>
      <c r="Q634" s="63" t="s">
        <v>76</v>
      </c>
    </row>
    <row r="635" spans="1:17" s="70" customFormat="1" ht="14.25" x14ac:dyDescent="0.2">
      <c r="A635" s="64"/>
      <c r="B635" s="65"/>
      <c r="C635" s="66"/>
      <c r="D635" s="66"/>
      <c r="E635" s="66" t="e">
        <f>RATE(E$347-$D$347,,-$D633,E633)</f>
        <v>#NUM!</v>
      </c>
      <c r="F635" s="66" t="e">
        <f t="shared" ref="F635:O635" si="228">RATE(F$347-$D$347,,-$D633,F633)</f>
        <v>#NUM!</v>
      </c>
      <c r="G635" s="66" t="e">
        <f t="shared" si="228"/>
        <v>#NUM!</v>
      </c>
      <c r="H635" s="66" t="e">
        <f t="shared" si="228"/>
        <v>#NUM!</v>
      </c>
      <c r="I635" s="66" t="e">
        <f t="shared" si="228"/>
        <v>#NUM!</v>
      </c>
      <c r="J635" s="66" t="e">
        <f t="shared" si="228"/>
        <v>#NUM!</v>
      </c>
      <c r="K635" s="66" t="e">
        <f t="shared" si="228"/>
        <v>#NUM!</v>
      </c>
      <c r="L635" s="66" t="e">
        <f t="shared" si="228"/>
        <v>#NUM!</v>
      </c>
      <c r="M635" s="66" t="e">
        <f t="shared" si="228"/>
        <v>#NUM!</v>
      </c>
      <c r="N635" s="67" t="e">
        <f t="shared" si="228"/>
        <v>#NUM!</v>
      </c>
      <c r="O635" s="67" t="e">
        <f t="shared" si="228"/>
        <v>#N/A</v>
      </c>
      <c r="P635" s="68"/>
      <c r="Q635" s="69" t="s">
        <v>77</v>
      </c>
    </row>
    <row r="636" spans="1:17" s="3" customFormat="1" ht="14.25" x14ac:dyDescent="0.2">
      <c r="B636" s="55"/>
      <c r="C636" s="56"/>
      <c r="D636" s="56"/>
      <c r="E636" s="56"/>
      <c r="F636" s="56">
        <f t="shared" ref="F636:O636" si="229">+E$605+E636</f>
        <v>0</v>
      </c>
      <c r="G636" s="56">
        <f t="shared" si="229"/>
        <v>0</v>
      </c>
      <c r="H636" s="56">
        <f t="shared" si="229"/>
        <v>0</v>
      </c>
      <c r="I636" s="56">
        <f t="shared" si="229"/>
        <v>0</v>
      </c>
      <c r="J636" s="56">
        <f t="shared" si="229"/>
        <v>0</v>
      </c>
      <c r="K636" s="56">
        <f t="shared" si="229"/>
        <v>0</v>
      </c>
      <c r="L636" s="56">
        <f t="shared" si="229"/>
        <v>0</v>
      </c>
      <c r="M636" s="56">
        <f t="shared" si="229"/>
        <v>0</v>
      </c>
      <c r="N636" s="57">
        <f t="shared" si="229"/>
        <v>0</v>
      </c>
      <c r="O636" s="57">
        <f t="shared" si="229"/>
        <v>0</v>
      </c>
      <c r="P636" s="31"/>
      <c r="Q636" s="36" t="s">
        <v>74</v>
      </c>
    </row>
    <row r="637" spans="1:17" s="3" customFormat="1" ht="14.25" x14ac:dyDescent="0.2">
      <c r="B637" s="58"/>
      <c r="C637" s="59"/>
      <c r="D637" s="59"/>
      <c r="E637" s="59">
        <f t="shared" ref="E637:O637" si="230">+E$614+E636</f>
        <v>0</v>
      </c>
      <c r="F637" s="59">
        <f t="shared" si="230"/>
        <v>0</v>
      </c>
      <c r="G637" s="59">
        <f t="shared" si="230"/>
        <v>0</v>
      </c>
      <c r="H637" s="59">
        <f t="shared" si="230"/>
        <v>0</v>
      </c>
      <c r="I637" s="59">
        <f t="shared" si="230"/>
        <v>0</v>
      </c>
      <c r="J637" s="59">
        <f t="shared" si="230"/>
        <v>0</v>
      </c>
      <c r="K637" s="59">
        <f t="shared" si="230"/>
        <v>0</v>
      </c>
      <c r="L637" s="59">
        <f t="shared" si="230"/>
        <v>0</v>
      </c>
      <c r="M637" s="59">
        <f t="shared" si="230"/>
        <v>0</v>
      </c>
      <c r="N637" s="60">
        <f t="shared" si="230"/>
        <v>0</v>
      </c>
      <c r="O637" s="60" t="e">
        <f t="shared" si="230"/>
        <v>#N/A</v>
      </c>
      <c r="P637" s="31"/>
      <c r="Q637" s="36" t="s">
        <v>75</v>
      </c>
    </row>
    <row r="638" spans="1:17" s="3" customFormat="1" ht="14.25" x14ac:dyDescent="0.2">
      <c r="B638" s="72"/>
      <c r="I638" s="61"/>
      <c r="J638" s="61"/>
      <c r="K638" s="61"/>
      <c r="L638" s="61"/>
      <c r="M638" s="61"/>
      <c r="N638" s="62" t="e">
        <f>+N637/E637-1</f>
        <v>#DIV/0!</v>
      </c>
      <c r="O638" s="62" t="e">
        <f>+O637/F637-1</f>
        <v>#N/A</v>
      </c>
      <c r="P638" s="31"/>
      <c r="Q638" s="63" t="s">
        <v>76</v>
      </c>
    </row>
    <row r="639" spans="1:17" s="70" customFormat="1" ht="14.25" x14ac:dyDescent="0.2">
      <c r="A639" s="64"/>
      <c r="B639" s="65"/>
      <c r="C639" s="66"/>
      <c r="D639" s="66"/>
      <c r="E639" s="66"/>
      <c r="F639" s="66" t="e">
        <f>RATE(F$347-$E$347,,-$E637,F637)</f>
        <v>#NUM!</v>
      </c>
      <c r="G639" s="66" t="e">
        <f t="shared" ref="G639:O639" si="231">RATE(G$347-$E$347,,-$E637,G637)</f>
        <v>#NUM!</v>
      </c>
      <c r="H639" s="66" t="e">
        <f t="shared" si="231"/>
        <v>#NUM!</v>
      </c>
      <c r="I639" s="66" t="e">
        <f t="shared" si="231"/>
        <v>#NUM!</v>
      </c>
      <c r="J639" s="66" t="e">
        <f t="shared" si="231"/>
        <v>#NUM!</v>
      </c>
      <c r="K639" s="66" t="e">
        <f t="shared" si="231"/>
        <v>#NUM!</v>
      </c>
      <c r="L639" s="66" t="e">
        <f t="shared" si="231"/>
        <v>#NUM!</v>
      </c>
      <c r="M639" s="66" t="e">
        <f t="shared" si="231"/>
        <v>#NUM!</v>
      </c>
      <c r="N639" s="67" t="e">
        <f t="shared" si="231"/>
        <v>#NUM!</v>
      </c>
      <c r="O639" s="67" t="e">
        <f t="shared" si="231"/>
        <v>#N/A</v>
      </c>
      <c r="P639" s="68"/>
      <c r="Q639" s="69" t="s">
        <v>77</v>
      </c>
    </row>
    <row r="640" spans="1:17" s="3" customFormat="1" ht="14.25" x14ac:dyDescent="0.2">
      <c r="B640" s="55"/>
      <c r="C640" s="56"/>
      <c r="D640" s="56"/>
      <c r="E640" s="56"/>
      <c r="F640" s="56"/>
      <c r="G640" s="56">
        <f t="shared" ref="G640:O640" si="232">+F$605+F640</f>
        <v>0</v>
      </c>
      <c r="H640" s="56">
        <f t="shared" si="232"/>
        <v>0</v>
      </c>
      <c r="I640" s="56">
        <f t="shared" si="232"/>
        <v>0</v>
      </c>
      <c r="J640" s="56">
        <f t="shared" si="232"/>
        <v>0</v>
      </c>
      <c r="K640" s="56">
        <f t="shared" si="232"/>
        <v>0</v>
      </c>
      <c r="L640" s="56">
        <f t="shared" si="232"/>
        <v>0</v>
      </c>
      <c r="M640" s="56">
        <f t="shared" si="232"/>
        <v>0</v>
      </c>
      <c r="N640" s="57">
        <f t="shared" si="232"/>
        <v>0</v>
      </c>
      <c r="O640" s="57">
        <f t="shared" si="232"/>
        <v>0</v>
      </c>
      <c r="P640" s="31"/>
      <c r="Q640" s="36" t="s">
        <v>74</v>
      </c>
    </row>
    <row r="641" spans="1:17" s="3" customFormat="1" ht="14.25" x14ac:dyDescent="0.2">
      <c r="B641" s="58"/>
      <c r="C641" s="59"/>
      <c r="D641" s="59"/>
      <c r="E641" s="59"/>
      <c r="F641" s="59">
        <f t="shared" ref="F641:O641" si="233">+F$614+F640</f>
        <v>0</v>
      </c>
      <c r="G641" s="59">
        <f t="shared" si="233"/>
        <v>0</v>
      </c>
      <c r="H641" s="59">
        <f t="shared" si="233"/>
        <v>0</v>
      </c>
      <c r="I641" s="59">
        <f t="shared" si="233"/>
        <v>0</v>
      </c>
      <c r="J641" s="59">
        <f t="shared" si="233"/>
        <v>0</v>
      </c>
      <c r="K641" s="59">
        <f t="shared" si="233"/>
        <v>0</v>
      </c>
      <c r="L641" s="59">
        <f t="shared" si="233"/>
        <v>0</v>
      </c>
      <c r="M641" s="59">
        <f t="shared" si="233"/>
        <v>0</v>
      </c>
      <c r="N641" s="60">
        <f t="shared" si="233"/>
        <v>0</v>
      </c>
      <c r="O641" s="60" t="e">
        <f t="shared" si="233"/>
        <v>#N/A</v>
      </c>
      <c r="P641" s="31"/>
      <c r="Q641" s="36" t="s">
        <v>75</v>
      </c>
    </row>
    <row r="642" spans="1:17" s="3" customFormat="1" ht="14.25" x14ac:dyDescent="0.2">
      <c r="B642" s="72"/>
      <c r="I642" s="61"/>
      <c r="J642" s="61"/>
      <c r="K642" s="61"/>
      <c r="L642" s="61"/>
      <c r="M642" s="61"/>
      <c r="N642" s="62" t="e">
        <f>+N641/F641-1</f>
        <v>#DIV/0!</v>
      </c>
      <c r="O642" s="62" t="e">
        <f>+O641/G641-1</f>
        <v>#N/A</v>
      </c>
      <c r="P642" s="31"/>
      <c r="Q642" s="63" t="s">
        <v>76</v>
      </c>
    </row>
    <row r="643" spans="1:17" s="70" customFormat="1" ht="14.25" x14ac:dyDescent="0.2">
      <c r="A643" s="64"/>
      <c r="B643" s="65"/>
      <c r="C643" s="66"/>
      <c r="D643" s="66"/>
      <c r="E643" s="66"/>
      <c r="F643" s="66"/>
      <c r="G643" s="66" t="e">
        <f>RATE(G$347-$F$347,,-$F641,G641)</f>
        <v>#NUM!</v>
      </c>
      <c r="H643" s="66" t="e">
        <f t="shared" ref="H643:O643" si="234">RATE(H$347-$F$347,,-$F641,H641)</f>
        <v>#NUM!</v>
      </c>
      <c r="I643" s="66" t="e">
        <f t="shared" si="234"/>
        <v>#NUM!</v>
      </c>
      <c r="J643" s="66" t="e">
        <f t="shared" si="234"/>
        <v>#NUM!</v>
      </c>
      <c r="K643" s="66" t="e">
        <f t="shared" si="234"/>
        <v>#NUM!</v>
      </c>
      <c r="L643" s="66" t="e">
        <f t="shared" si="234"/>
        <v>#NUM!</v>
      </c>
      <c r="M643" s="66" t="e">
        <f t="shared" si="234"/>
        <v>#NUM!</v>
      </c>
      <c r="N643" s="67" t="e">
        <f t="shared" si="234"/>
        <v>#NUM!</v>
      </c>
      <c r="O643" s="67" t="e">
        <f t="shared" si="234"/>
        <v>#N/A</v>
      </c>
      <c r="P643" s="68"/>
      <c r="Q643" s="69" t="s">
        <v>77</v>
      </c>
    </row>
    <row r="644" spans="1:17" s="3" customFormat="1" ht="14.25" x14ac:dyDescent="0.2">
      <c r="B644" s="55"/>
      <c r="C644" s="56"/>
      <c r="D644" s="56"/>
      <c r="E644" s="56"/>
      <c r="F644" s="56"/>
      <c r="G644" s="56"/>
      <c r="H644" s="56">
        <f t="shared" ref="H644:O644" si="235">+G$605+G644</f>
        <v>0</v>
      </c>
      <c r="I644" s="56">
        <f t="shared" si="235"/>
        <v>0</v>
      </c>
      <c r="J644" s="56">
        <f t="shared" si="235"/>
        <v>0</v>
      </c>
      <c r="K644" s="56">
        <f t="shared" si="235"/>
        <v>0</v>
      </c>
      <c r="L644" s="56">
        <f t="shared" si="235"/>
        <v>0</v>
      </c>
      <c r="M644" s="56">
        <f t="shared" si="235"/>
        <v>0</v>
      </c>
      <c r="N644" s="57">
        <f t="shared" si="235"/>
        <v>0</v>
      </c>
      <c r="O644" s="57">
        <f t="shared" si="235"/>
        <v>0</v>
      </c>
      <c r="P644" s="31"/>
      <c r="Q644" s="36" t="s">
        <v>74</v>
      </c>
    </row>
    <row r="645" spans="1:17" s="3" customFormat="1" ht="14.25" x14ac:dyDescent="0.2">
      <c r="B645" s="58"/>
      <c r="C645" s="59"/>
      <c r="D645" s="59"/>
      <c r="E645" s="59"/>
      <c r="F645" s="59"/>
      <c r="G645" s="59">
        <f t="shared" ref="G645:O645" si="236">+G$614+G644</f>
        <v>0</v>
      </c>
      <c r="H645" s="59">
        <f t="shared" si="236"/>
        <v>0</v>
      </c>
      <c r="I645" s="59">
        <f t="shared" si="236"/>
        <v>0</v>
      </c>
      <c r="J645" s="59">
        <f t="shared" si="236"/>
        <v>0</v>
      </c>
      <c r="K645" s="59">
        <f t="shared" si="236"/>
        <v>0</v>
      </c>
      <c r="L645" s="59">
        <f t="shared" si="236"/>
        <v>0</v>
      </c>
      <c r="M645" s="59">
        <f t="shared" si="236"/>
        <v>0</v>
      </c>
      <c r="N645" s="60">
        <f t="shared" si="236"/>
        <v>0</v>
      </c>
      <c r="O645" s="60" t="e">
        <f t="shared" si="236"/>
        <v>#N/A</v>
      </c>
      <c r="P645" s="31"/>
      <c r="Q645" s="36" t="s">
        <v>75</v>
      </c>
    </row>
    <row r="646" spans="1:17" s="3" customFormat="1" ht="14.25" x14ac:dyDescent="0.2">
      <c r="B646" s="72"/>
      <c r="I646" s="61"/>
      <c r="J646" s="61"/>
      <c r="K646" s="61"/>
      <c r="L646" s="61"/>
      <c r="M646" s="61"/>
      <c r="N646" s="62" t="e">
        <f>+N645/G645-1</f>
        <v>#DIV/0!</v>
      </c>
      <c r="O646" s="62" t="e">
        <f>+O645/H645-1</f>
        <v>#N/A</v>
      </c>
      <c r="P646" s="31"/>
      <c r="Q646" s="63" t="s">
        <v>76</v>
      </c>
    </row>
    <row r="647" spans="1:17" s="70" customFormat="1" ht="14.25" x14ac:dyDescent="0.2">
      <c r="A647" s="64"/>
      <c r="B647" s="65"/>
      <c r="C647" s="66"/>
      <c r="D647" s="66"/>
      <c r="E647" s="66"/>
      <c r="F647" s="66"/>
      <c r="G647" s="66"/>
      <c r="H647" s="66" t="e">
        <f>RATE(H$347-$G$347,,-$G645,H645)</f>
        <v>#NUM!</v>
      </c>
      <c r="I647" s="66" t="e">
        <f t="shared" ref="I647:O647" si="237">RATE(I$347-$G$347,,-$G645,I645)</f>
        <v>#NUM!</v>
      </c>
      <c r="J647" s="66" t="e">
        <f t="shared" si="237"/>
        <v>#NUM!</v>
      </c>
      <c r="K647" s="66" t="e">
        <f t="shared" si="237"/>
        <v>#NUM!</v>
      </c>
      <c r="L647" s="66" t="e">
        <f t="shared" si="237"/>
        <v>#NUM!</v>
      </c>
      <c r="M647" s="66" t="e">
        <f t="shared" si="237"/>
        <v>#NUM!</v>
      </c>
      <c r="N647" s="67" t="e">
        <f t="shared" si="237"/>
        <v>#NUM!</v>
      </c>
      <c r="O647" s="67" t="e">
        <f t="shared" si="237"/>
        <v>#N/A</v>
      </c>
      <c r="P647" s="68"/>
      <c r="Q647" s="69" t="s">
        <v>77</v>
      </c>
    </row>
    <row r="648" spans="1:17" s="3" customFormat="1" ht="14.25" x14ac:dyDescent="0.2">
      <c r="B648" s="55"/>
      <c r="C648" s="56"/>
      <c r="D648" s="56"/>
      <c r="E648" s="56"/>
      <c r="F648" s="56"/>
      <c r="G648" s="56"/>
      <c r="H648" s="56"/>
      <c r="I648" s="56">
        <f t="shared" ref="I648:O648" si="238">+H$605+H648</f>
        <v>0</v>
      </c>
      <c r="J648" s="56">
        <f t="shared" si="238"/>
        <v>0</v>
      </c>
      <c r="K648" s="56">
        <f t="shared" si="238"/>
        <v>0</v>
      </c>
      <c r="L648" s="56">
        <f t="shared" si="238"/>
        <v>0</v>
      </c>
      <c r="M648" s="56">
        <f t="shared" si="238"/>
        <v>0</v>
      </c>
      <c r="N648" s="57">
        <f t="shared" si="238"/>
        <v>0</v>
      </c>
      <c r="O648" s="57">
        <f t="shared" si="238"/>
        <v>0</v>
      </c>
      <c r="P648" s="31"/>
      <c r="Q648" s="36" t="s">
        <v>74</v>
      </c>
    </row>
    <row r="649" spans="1:17" s="3" customFormat="1" ht="14.25" x14ac:dyDescent="0.2">
      <c r="B649" s="58"/>
      <c r="C649" s="59"/>
      <c r="D649" s="59"/>
      <c r="E649" s="59"/>
      <c r="F649" s="59"/>
      <c r="G649" s="59"/>
      <c r="H649" s="59">
        <f t="shared" ref="H649:O649" si="239">+H$614+H648</f>
        <v>0</v>
      </c>
      <c r="I649" s="59">
        <f t="shared" si="239"/>
        <v>0</v>
      </c>
      <c r="J649" s="59">
        <f t="shared" si="239"/>
        <v>0</v>
      </c>
      <c r="K649" s="59">
        <f t="shared" si="239"/>
        <v>0</v>
      </c>
      <c r="L649" s="59">
        <f t="shared" si="239"/>
        <v>0</v>
      </c>
      <c r="M649" s="59">
        <f t="shared" si="239"/>
        <v>0</v>
      </c>
      <c r="N649" s="60">
        <f t="shared" si="239"/>
        <v>0</v>
      </c>
      <c r="O649" s="60" t="e">
        <f t="shared" si="239"/>
        <v>#N/A</v>
      </c>
      <c r="P649" s="31"/>
      <c r="Q649" s="36" t="s">
        <v>75</v>
      </c>
    </row>
    <row r="650" spans="1:17" s="3" customFormat="1" ht="14.25" x14ac:dyDescent="0.2">
      <c r="B650" s="72"/>
      <c r="I650" s="61"/>
      <c r="J650" s="61"/>
      <c r="K650" s="61"/>
      <c r="L650" s="61"/>
      <c r="M650" s="61"/>
      <c r="N650" s="62" t="e">
        <f>+N649/H649-1</f>
        <v>#DIV/0!</v>
      </c>
      <c r="O650" s="62" t="e">
        <f>+O649/I649-1</f>
        <v>#N/A</v>
      </c>
      <c r="P650" s="31"/>
      <c r="Q650" s="63" t="s">
        <v>76</v>
      </c>
    </row>
    <row r="651" spans="1:17" s="70" customFormat="1" ht="14.25" x14ac:dyDescent="0.2">
      <c r="A651" s="64"/>
      <c r="B651" s="65"/>
      <c r="C651" s="66"/>
      <c r="D651" s="66"/>
      <c r="E651" s="66"/>
      <c r="F651" s="66"/>
      <c r="G651" s="66"/>
      <c r="H651" s="66"/>
      <c r="I651" s="66" t="e">
        <f t="shared" ref="I651:O651" si="240">RATE(I$347-$H$347,,-$H649,I649)</f>
        <v>#NUM!</v>
      </c>
      <c r="J651" s="66" t="e">
        <f t="shared" si="240"/>
        <v>#NUM!</v>
      </c>
      <c r="K651" s="66" t="e">
        <f t="shared" si="240"/>
        <v>#NUM!</v>
      </c>
      <c r="L651" s="66" t="e">
        <f t="shared" si="240"/>
        <v>#NUM!</v>
      </c>
      <c r="M651" s="66" t="e">
        <f t="shared" si="240"/>
        <v>#NUM!</v>
      </c>
      <c r="N651" s="67" t="e">
        <f t="shared" si="240"/>
        <v>#NUM!</v>
      </c>
      <c r="O651" s="67" t="e">
        <f t="shared" si="240"/>
        <v>#N/A</v>
      </c>
      <c r="P651" s="68"/>
      <c r="Q651" s="69" t="s">
        <v>77</v>
      </c>
    </row>
    <row r="652" spans="1:17" s="3" customFormat="1" ht="14.25" x14ac:dyDescent="0.2">
      <c r="B652" s="55"/>
      <c r="C652" s="56"/>
      <c r="D652" s="56"/>
      <c r="E652" s="56"/>
      <c r="F652" s="56"/>
      <c r="G652" s="56"/>
      <c r="H652" s="56"/>
      <c r="I652" s="56"/>
      <c r="J652" s="56">
        <f t="shared" ref="J652:O652" si="241">+I$605+I652</f>
        <v>0</v>
      </c>
      <c r="K652" s="56">
        <f t="shared" si="241"/>
        <v>0</v>
      </c>
      <c r="L652" s="56">
        <f t="shared" si="241"/>
        <v>0</v>
      </c>
      <c r="M652" s="56">
        <f t="shared" si="241"/>
        <v>0</v>
      </c>
      <c r="N652" s="57">
        <f t="shared" si="241"/>
        <v>0</v>
      </c>
      <c r="O652" s="57">
        <f t="shared" si="241"/>
        <v>0</v>
      </c>
      <c r="P652" s="31"/>
      <c r="Q652" s="36" t="s">
        <v>74</v>
      </c>
    </row>
    <row r="653" spans="1:17" s="3" customFormat="1" ht="14.25" x14ac:dyDescent="0.2">
      <c r="B653" s="58"/>
      <c r="C653" s="59"/>
      <c r="D653" s="59"/>
      <c r="E653" s="59"/>
      <c r="F653" s="59"/>
      <c r="G653" s="59"/>
      <c r="H653" s="59"/>
      <c r="I653" s="59">
        <f t="shared" ref="I653:O653" si="242">+I$614+I652</f>
        <v>0</v>
      </c>
      <c r="J653" s="59">
        <f t="shared" si="242"/>
        <v>0</v>
      </c>
      <c r="K653" s="59">
        <f t="shared" si="242"/>
        <v>0</v>
      </c>
      <c r="L653" s="59">
        <f t="shared" si="242"/>
        <v>0</v>
      </c>
      <c r="M653" s="59">
        <f t="shared" si="242"/>
        <v>0</v>
      </c>
      <c r="N653" s="60">
        <f t="shared" si="242"/>
        <v>0</v>
      </c>
      <c r="O653" s="60" t="e">
        <f t="shared" si="242"/>
        <v>#N/A</v>
      </c>
      <c r="P653" s="31"/>
      <c r="Q653" s="36" t="s">
        <v>75</v>
      </c>
    </row>
    <row r="654" spans="1:17" s="3" customFormat="1" ht="14.25" x14ac:dyDescent="0.2">
      <c r="B654" s="72"/>
      <c r="I654" s="61"/>
      <c r="J654" s="61"/>
      <c r="K654" s="61"/>
      <c r="L654" s="61"/>
      <c r="M654" s="61"/>
      <c r="N654" s="62" t="e">
        <f>+N653/I653-1</f>
        <v>#DIV/0!</v>
      </c>
      <c r="O654" s="62" t="e">
        <f>+O653/J653-1</f>
        <v>#N/A</v>
      </c>
      <c r="P654" s="31"/>
      <c r="Q654" s="63" t="s">
        <v>76</v>
      </c>
    </row>
    <row r="655" spans="1:17" s="70" customFormat="1" ht="14.25" x14ac:dyDescent="0.2">
      <c r="A655" s="64"/>
      <c r="B655" s="65"/>
      <c r="C655" s="66"/>
      <c r="D655" s="66"/>
      <c r="E655" s="66"/>
      <c r="F655" s="66"/>
      <c r="G655" s="66"/>
      <c r="H655" s="66"/>
      <c r="I655" s="66"/>
      <c r="J655" s="66" t="e">
        <f t="shared" ref="J655:O655" si="243">RATE(J$347-$I$347,,-$I653,J653)</f>
        <v>#NUM!</v>
      </c>
      <c r="K655" s="66" t="e">
        <f t="shared" si="243"/>
        <v>#NUM!</v>
      </c>
      <c r="L655" s="66" t="e">
        <f t="shared" si="243"/>
        <v>#NUM!</v>
      </c>
      <c r="M655" s="66" t="e">
        <f t="shared" si="243"/>
        <v>#NUM!</v>
      </c>
      <c r="N655" s="67" t="e">
        <f t="shared" si="243"/>
        <v>#NUM!</v>
      </c>
      <c r="O655" s="67" t="e">
        <f t="shared" si="243"/>
        <v>#N/A</v>
      </c>
      <c r="P655" s="68"/>
      <c r="Q655" s="69" t="s">
        <v>77</v>
      </c>
    </row>
    <row r="656" spans="1:17" s="3" customFormat="1" ht="14.25" x14ac:dyDescent="0.2">
      <c r="B656" s="55"/>
      <c r="C656" s="56"/>
      <c r="D656" s="56"/>
      <c r="E656" s="56"/>
      <c r="F656" s="56"/>
      <c r="G656" s="56"/>
      <c r="H656" s="56"/>
      <c r="I656" s="56"/>
      <c r="J656" s="56"/>
      <c r="K656" s="56">
        <f>+J$605+J656</f>
        <v>0</v>
      </c>
      <c r="L656" s="56">
        <f>+K$605+K656</f>
        <v>0</v>
      </c>
      <c r="M656" s="56">
        <f>+L$605+L656</f>
        <v>0</v>
      </c>
      <c r="N656" s="57">
        <f>+M$605+M656</f>
        <v>0</v>
      </c>
      <c r="O656" s="57">
        <f>+N$605+N656</f>
        <v>0</v>
      </c>
      <c r="P656" s="31"/>
      <c r="Q656" s="36" t="s">
        <v>74</v>
      </c>
    </row>
    <row r="657" spans="1:17" s="3" customFormat="1" ht="14.25" x14ac:dyDescent="0.2">
      <c r="B657" s="58"/>
      <c r="C657" s="59"/>
      <c r="D657" s="59"/>
      <c r="E657" s="59"/>
      <c r="F657" s="59"/>
      <c r="G657" s="59"/>
      <c r="H657" s="59"/>
      <c r="I657" s="59"/>
      <c r="J657" s="59">
        <f t="shared" ref="J657:O657" si="244">+J$614+J656</f>
        <v>0</v>
      </c>
      <c r="K657" s="59">
        <f t="shared" si="244"/>
        <v>0</v>
      </c>
      <c r="L657" s="59">
        <f t="shared" si="244"/>
        <v>0</v>
      </c>
      <c r="M657" s="59">
        <f t="shared" si="244"/>
        <v>0</v>
      </c>
      <c r="N657" s="60">
        <f t="shared" si="244"/>
        <v>0</v>
      </c>
      <c r="O657" s="60" t="e">
        <f t="shared" si="244"/>
        <v>#N/A</v>
      </c>
      <c r="P657" s="31"/>
      <c r="Q657" s="36" t="s">
        <v>75</v>
      </c>
    </row>
    <row r="658" spans="1:17" s="3" customFormat="1" ht="14.25" x14ac:dyDescent="0.2">
      <c r="B658" s="72"/>
      <c r="I658" s="61"/>
      <c r="J658" s="61"/>
      <c r="K658" s="61"/>
      <c r="L658" s="61"/>
      <c r="M658" s="61"/>
      <c r="N658" s="62" t="e">
        <f>+N657/J657-1</f>
        <v>#DIV/0!</v>
      </c>
      <c r="O658" s="62" t="e">
        <f>+O657/K657-1</f>
        <v>#N/A</v>
      </c>
      <c r="P658" s="31"/>
      <c r="Q658" s="63" t="s">
        <v>76</v>
      </c>
    </row>
    <row r="659" spans="1:17" s="70" customFormat="1" ht="14.25" x14ac:dyDescent="0.2">
      <c r="A659" s="64"/>
      <c r="B659" s="65"/>
      <c r="C659" s="66"/>
      <c r="D659" s="66"/>
      <c r="E659" s="66"/>
      <c r="F659" s="66"/>
      <c r="G659" s="66"/>
      <c r="H659" s="66"/>
      <c r="I659" s="66"/>
      <c r="J659" s="66"/>
      <c r="K659" s="66" t="e">
        <f>RATE(K$347-$J$347,,-$J657,K657)</f>
        <v>#NUM!</v>
      </c>
      <c r="L659" s="66" t="e">
        <f>RATE(L$347-$J$347,,-$J657,L657)</f>
        <v>#NUM!</v>
      </c>
      <c r="M659" s="66" t="e">
        <f>RATE(M$347-$J$347,,-$J657,M657)</f>
        <v>#NUM!</v>
      </c>
      <c r="N659" s="67" t="e">
        <f>RATE(N$347-$J$347,,-$J657,N657)</f>
        <v>#NUM!</v>
      </c>
      <c r="O659" s="67" t="e">
        <f>RATE(O$347-$J$347,,-$J657,O657)</f>
        <v>#N/A</v>
      </c>
      <c r="P659" s="68"/>
      <c r="Q659" s="69" t="s">
        <v>77</v>
      </c>
    </row>
    <row r="660" spans="1:17" s="3" customFormat="1" ht="14.25" x14ac:dyDescent="0.2">
      <c r="B660" s="73"/>
      <c r="C660" s="74"/>
      <c r="D660" s="74"/>
      <c r="E660" s="74"/>
      <c r="F660" s="74"/>
      <c r="G660" s="74"/>
      <c r="H660" s="74"/>
      <c r="I660" s="74"/>
      <c r="J660" s="74"/>
      <c r="K660" s="74"/>
      <c r="L660" s="74">
        <f>+K$605+K660</f>
        <v>0</v>
      </c>
      <c r="M660" s="74">
        <f>+L$605+L660</f>
        <v>0</v>
      </c>
      <c r="N660" s="75">
        <f>+M$605+M660</f>
        <v>0</v>
      </c>
      <c r="O660" s="75">
        <f>+N$605+N660</f>
        <v>0</v>
      </c>
      <c r="P660" s="31"/>
      <c r="Q660" s="36" t="s">
        <v>74</v>
      </c>
    </row>
    <row r="661" spans="1:17" s="3" customFormat="1" ht="14.25" x14ac:dyDescent="0.2">
      <c r="B661" s="76"/>
      <c r="C661" s="77"/>
      <c r="D661" s="77"/>
      <c r="E661" s="77"/>
      <c r="F661" s="77"/>
      <c r="G661" s="77"/>
      <c r="H661" s="77"/>
      <c r="I661" s="77"/>
      <c r="J661" s="77"/>
      <c r="K661" s="77">
        <f>+K$614+K660</f>
        <v>0</v>
      </c>
      <c r="L661" s="77">
        <f>+L$614+L660</f>
        <v>0</v>
      </c>
      <c r="M661" s="77">
        <f>+M$614+M660</f>
        <v>0</v>
      </c>
      <c r="N661" s="78">
        <f>+N$614+N660</f>
        <v>0</v>
      </c>
      <c r="O661" s="78" t="e">
        <f>+O$614+O660</f>
        <v>#N/A</v>
      </c>
      <c r="P661" s="31"/>
      <c r="Q661" s="36" t="s">
        <v>75</v>
      </c>
    </row>
    <row r="662" spans="1:17" s="3" customFormat="1" ht="14.25" x14ac:dyDescent="0.2">
      <c r="B662" s="72"/>
      <c r="I662" s="61"/>
      <c r="J662" s="61"/>
      <c r="K662" s="61"/>
      <c r="L662" s="61"/>
      <c r="M662" s="61"/>
      <c r="N662" s="62" t="e">
        <f>+N661/K661-1</f>
        <v>#DIV/0!</v>
      </c>
      <c r="O662" s="62" t="e">
        <f>+O661/L661-1</f>
        <v>#N/A</v>
      </c>
      <c r="P662" s="31"/>
      <c r="Q662" s="63" t="s">
        <v>76</v>
      </c>
    </row>
    <row r="663" spans="1:17" s="70" customFormat="1" ht="14.25" x14ac:dyDescent="0.2">
      <c r="A663" s="64"/>
      <c r="B663" s="65"/>
      <c r="C663" s="66"/>
      <c r="D663" s="66"/>
      <c r="E663" s="66"/>
      <c r="F663" s="66"/>
      <c r="G663" s="66"/>
      <c r="H663" s="66"/>
      <c r="I663" s="66"/>
      <c r="J663" s="66"/>
      <c r="K663" s="66"/>
      <c r="L663" s="66" t="e">
        <f>RATE(L$347-$K$347,,-$K661,L661)</f>
        <v>#NUM!</v>
      </c>
      <c r="M663" s="66" t="e">
        <f>RATE(M$347-$K$347,,-$K661,M661)</f>
        <v>#NUM!</v>
      </c>
      <c r="N663" s="67" t="e">
        <f>RATE(N$347-$K$347,,-$K661,N661)</f>
        <v>#NUM!</v>
      </c>
      <c r="O663" s="67" t="e">
        <f>RATE(O$347-$K$347,,-$K661,O661)</f>
        <v>#N/A</v>
      </c>
      <c r="P663" s="68"/>
      <c r="Q663" s="69" t="s">
        <v>77</v>
      </c>
    </row>
    <row r="664" spans="1:17" s="3" customFormat="1" ht="14.25" x14ac:dyDescent="0.2">
      <c r="B664" s="73"/>
      <c r="C664" s="74"/>
      <c r="D664" s="74"/>
      <c r="E664" s="74"/>
      <c r="F664" s="74"/>
      <c r="G664" s="74"/>
      <c r="H664" s="74"/>
      <c r="I664" s="74"/>
      <c r="J664" s="74"/>
      <c r="K664" s="74"/>
      <c r="L664" s="74"/>
      <c r="M664" s="74">
        <f>+L$605+L664</f>
        <v>0</v>
      </c>
      <c r="N664" s="75">
        <f>+M$605+M664</f>
        <v>0</v>
      </c>
      <c r="O664" s="75">
        <f>+N$605+N664</f>
        <v>0</v>
      </c>
      <c r="P664" s="31"/>
      <c r="Q664" s="36" t="s">
        <v>74</v>
      </c>
    </row>
    <row r="665" spans="1:17" s="3" customFormat="1" ht="14.25" x14ac:dyDescent="0.2">
      <c r="B665" s="76"/>
      <c r="C665" s="77"/>
      <c r="D665" s="77"/>
      <c r="E665" s="77"/>
      <c r="F665" s="77"/>
      <c r="G665" s="77"/>
      <c r="H665" s="77"/>
      <c r="I665" s="77"/>
      <c r="J665" s="77"/>
      <c r="K665" s="77"/>
      <c r="L665" s="77">
        <f>+L$614+L664</f>
        <v>0</v>
      </c>
      <c r="M665" s="77">
        <f>+M$614+M664</f>
        <v>0</v>
      </c>
      <c r="N665" s="78">
        <f>+N$614+N664</f>
        <v>0</v>
      </c>
      <c r="O665" s="78" t="e">
        <f>+O$614+O664</f>
        <v>#N/A</v>
      </c>
      <c r="P665" s="31"/>
      <c r="Q665" s="36" t="s">
        <v>75</v>
      </c>
    </row>
    <row r="666" spans="1:17" s="3" customFormat="1" ht="14.25" x14ac:dyDescent="0.2">
      <c r="B666" s="72"/>
      <c r="I666" s="61"/>
      <c r="J666" s="61"/>
      <c r="K666" s="61"/>
      <c r="L666" s="61"/>
      <c r="M666" s="61"/>
      <c r="N666" s="62" t="e">
        <f>+N665/L665-1</f>
        <v>#DIV/0!</v>
      </c>
      <c r="O666" s="62" t="e">
        <f>+O665/M665-1</f>
        <v>#N/A</v>
      </c>
      <c r="P666" s="31"/>
      <c r="Q666" s="63" t="s">
        <v>76</v>
      </c>
    </row>
    <row r="667" spans="1:17" s="70" customFormat="1" ht="14.25" x14ac:dyDescent="0.2">
      <c r="A667" s="64"/>
      <c r="B667" s="65"/>
      <c r="C667" s="66"/>
      <c r="D667" s="66"/>
      <c r="E667" s="66"/>
      <c r="F667" s="66"/>
      <c r="G667" s="66"/>
      <c r="H667" s="66"/>
      <c r="I667" s="66"/>
      <c r="J667" s="66"/>
      <c r="K667" s="66"/>
      <c r="L667" s="66"/>
      <c r="M667" s="66" t="e">
        <f>RATE(M$347-$L$347,,-$L665,M665)</f>
        <v>#NUM!</v>
      </c>
      <c r="N667" s="67" t="e">
        <f>RATE(N$347-$L$347,,-$L665,N665)</f>
        <v>#NUM!</v>
      </c>
      <c r="O667" s="67" t="e">
        <f>RATE(O$347-$L$347,,-$L665,O665)</f>
        <v>#N/A</v>
      </c>
      <c r="P667" s="68"/>
      <c r="Q667" s="69" t="s">
        <v>77</v>
      </c>
    </row>
    <row r="668" spans="1:17" s="3" customFormat="1" ht="14.25" x14ac:dyDescent="0.2">
      <c r="B668" s="73"/>
      <c r="C668" s="74"/>
      <c r="D668" s="74"/>
      <c r="E668" s="74"/>
      <c r="F668" s="74"/>
      <c r="G668" s="74"/>
      <c r="H668" s="74"/>
      <c r="I668" s="74"/>
      <c r="J668" s="74"/>
      <c r="K668" s="74"/>
      <c r="L668" s="74"/>
      <c r="M668" s="74"/>
      <c r="N668" s="75">
        <f>+M$605+M668</f>
        <v>0</v>
      </c>
      <c r="O668" s="75">
        <f>+N$605+N668</f>
        <v>0</v>
      </c>
      <c r="P668" s="31"/>
      <c r="Q668" s="36" t="s">
        <v>74</v>
      </c>
    </row>
    <row r="669" spans="1:17" s="3" customFormat="1" ht="14.25" x14ac:dyDescent="0.2">
      <c r="B669" s="76"/>
      <c r="C669" s="77"/>
      <c r="D669" s="77"/>
      <c r="E669" s="77"/>
      <c r="F669" s="77"/>
      <c r="G669" s="77"/>
      <c r="H669" s="77"/>
      <c r="I669" s="77"/>
      <c r="J669" s="77"/>
      <c r="K669" s="77"/>
      <c r="L669" s="77"/>
      <c r="M669" s="77">
        <f>+M$614+M668</f>
        <v>0</v>
      </c>
      <c r="N669" s="78">
        <f>+N$614+N668</f>
        <v>0</v>
      </c>
      <c r="O669" s="78" t="e">
        <f>+O$614+O668</f>
        <v>#N/A</v>
      </c>
      <c r="P669" s="31"/>
      <c r="Q669" s="36" t="s">
        <v>75</v>
      </c>
    </row>
    <row r="670" spans="1:17" s="3" customFormat="1" ht="14.25" x14ac:dyDescent="0.2">
      <c r="B670" s="72"/>
      <c r="I670" s="61"/>
      <c r="J670" s="61"/>
      <c r="K670" s="61"/>
      <c r="L670" s="61"/>
      <c r="M670" s="61"/>
      <c r="N670" s="62" t="e">
        <f>+N669/M669-1</f>
        <v>#DIV/0!</v>
      </c>
      <c r="O670" s="62" t="e">
        <f>+O669/N669-1</f>
        <v>#N/A</v>
      </c>
      <c r="P670" s="31"/>
      <c r="Q670" s="63" t="s">
        <v>76</v>
      </c>
    </row>
    <row r="671" spans="1:17" s="70" customFormat="1" ht="14.25" x14ac:dyDescent="0.2">
      <c r="A671" s="64"/>
      <c r="B671" s="65"/>
      <c r="C671" s="66"/>
      <c r="D671" s="66"/>
      <c r="E671" s="66"/>
      <c r="F671" s="66"/>
      <c r="G671" s="66"/>
      <c r="H671" s="66"/>
      <c r="I671" s="66"/>
      <c r="J671" s="66"/>
      <c r="K671" s="66"/>
      <c r="L671" s="66"/>
      <c r="M671" s="66"/>
      <c r="N671" s="67" t="e">
        <f>RATE(N$347-$M$347,,-$M669,N669)</f>
        <v>#NUM!</v>
      </c>
      <c r="O671" s="67" t="e">
        <f>RATE(O$347-$M$347,,-$M669,O669)</f>
        <v>#N/A</v>
      </c>
      <c r="P671" s="68"/>
      <c r="Q671" s="69" t="s">
        <v>77</v>
      </c>
    </row>
  </sheetData>
  <mergeCells count="49">
    <mergeCell ref="B471:O471"/>
    <mergeCell ref="B532:O532"/>
    <mergeCell ref="B539:O539"/>
    <mergeCell ref="B546:O546"/>
    <mergeCell ref="B573:O573"/>
    <mergeCell ref="B572:O572"/>
    <mergeCell ref="B567:O567"/>
    <mergeCell ref="B561:O561"/>
    <mergeCell ref="B555:O555"/>
    <mergeCell ref="B554:O554"/>
    <mergeCell ref="B492:O492"/>
    <mergeCell ref="B500:O500"/>
    <mergeCell ref="B508:O508"/>
    <mergeCell ref="B516:O516"/>
    <mergeCell ref="B524:O524"/>
    <mergeCell ref="B465:O465"/>
    <mergeCell ref="B457:O457"/>
    <mergeCell ref="B449:O449"/>
    <mergeCell ref="B441:O441"/>
    <mergeCell ref="B440:O440"/>
    <mergeCell ref="B615:N615"/>
    <mergeCell ref="B623:N623"/>
    <mergeCell ref="B600:O600"/>
    <mergeCell ref="B597:O597"/>
    <mergeCell ref="B594:O594"/>
    <mergeCell ref="B588:O588"/>
    <mergeCell ref="B583:O583"/>
    <mergeCell ref="B578:O578"/>
    <mergeCell ref="B593:O593"/>
    <mergeCell ref="B477:O477"/>
    <mergeCell ref="B484:O484"/>
    <mergeCell ref="B415:O415"/>
    <mergeCell ref="B421:O421"/>
    <mergeCell ref="B434:O434"/>
    <mergeCell ref="B428:O428"/>
    <mergeCell ref="B409:O409"/>
    <mergeCell ref="B427:O427"/>
    <mergeCell ref="B403:O403"/>
    <mergeCell ref="B402:O402"/>
    <mergeCell ref="B348:O348"/>
    <mergeCell ref="B349:O349"/>
    <mergeCell ref="B355:O355"/>
    <mergeCell ref="B361:O361"/>
    <mergeCell ref="B367:O367"/>
    <mergeCell ref="B379:O379"/>
    <mergeCell ref="B385:O385"/>
    <mergeCell ref="B391:O391"/>
    <mergeCell ref="B397:O397"/>
    <mergeCell ref="B373:O373"/>
  </mergeCells>
  <conditionalFormatting sqref="Q552 Q547:Q550 C350:M354 C360:M360 C368:M372 C380:M384 C386:M390 C396:M396 Q439 Q442:Q446 B566 N368:N370 N380:N382 N386:N388 B392:N394 B395:M395 B398:N400 B404:N406 B407:M407 B410:N412 B413:M413 B416:N418 B419:M419 B422:N424 B425:M425 B429:N431 B432:M432 B435:N437 B438:M438 B491:N491 B560 B584:N587 B538:N538 B552:N552 P546:Q546 B546 P539:Q539 B539 P449:Q449 B449 P440:Q441 B440:B441 B434 B427:B428 B421 B415 B409 B401:M401 B402:B403 B397 B391 B385:B389 B379:B383 B367:B371 B348:B349 P492:Q499 P490:Q490 P484:Q484 B595:P596">
    <cfRule type="cellIs" dxfId="4551" priority="1310" operator="lessThan">
      <formula>0</formula>
    </cfRule>
  </conditionalFormatting>
  <conditionalFormatting sqref="P546">
    <cfRule type="cellIs" dxfId="4550" priority="1308" operator="lessThan">
      <formula>0</formula>
    </cfRule>
  </conditionalFormatting>
  <conditionalFormatting sqref="B347:N347">
    <cfRule type="cellIs" dxfId="4549" priority="1307" operator="lessThan">
      <formula>0</formula>
    </cfRule>
  </conditionalFormatting>
  <conditionalFormatting sqref="B347:N347">
    <cfRule type="cellIs" dxfId="4548" priority="1306" operator="lessThan">
      <formula>0</formula>
    </cfRule>
  </conditionalFormatting>
  <conditionalFormatting sqref="Q551">
    <cfRule type="cellIs" dxfId="4547" priority="1298" operator="lessThan">
      <formula>0</formula>
    </cfRule>
  </conditionalFormatting>
  <conditionalFormatting sqref="Q485:Q488">
    <cfRule type="cellIs" dxfId="4546" priority="1305" operator="lessThan">
      <formula>0</formula>
    </cfRule>
  </conditionalFormatting>
  <conditionalFormatting sqref="Q489:Q490">
    <cfRule type="cellIs" dxfId="4545" priority="1304" operator="lessThan">
      <formula>0</formula>
    </cfRule>
  </conditionalFormatting>
  <conditionalFormatting sqref="Q489:Q490">
    <cfRule type="cellIs" dxfId="4544" priority="1303" operator="lessThan">
      <formula>0</formula>
    </cfRule>
  </conditionalFormatting>
  <conditionalFormatting sqref="P547:P550">
    <cfRule type="cellIs" dxfId="4543" priority="1295" operator="lessThan">
      <formula>0</formula>
    </cfRule>
  </conditionalFormatting>
  <conditionalFormatting sqref="Q371">
    <cfRule type="cellIs" dxfId="4542" priority="1263" operator="lessThan">
      <formula>0</formula>
    </cfRule>
  </conditionalFormatting>
  <conditionalFormatting sqref="Q551">
    <cfRule type="cellIs" dxfId="4541" priority="1297" operator="lessThan">
      <formula>0</formula>
    </cfRule>
  </conditionalFormatting>
  <conditionalFormatting sqref="J352:N353 K350:N351">
    <cfRule type="cellIs" dxfId="4540" priority="1290" operator="lessThan">
      <formula>0</formula>
    </cfRule>
  </conditionalFormatting>
  <conditionalFormatting sqref="Q353">
    <cfRule type="cellIs" dxfId="4539" priority="1283" operator="lessThan">
      <formula>0</formula>
    </cfRule>
  </conditionalFormatting>
  <conditionalFormatting sqref="Q450:Q454">
    <cfRule type="cellIs" dxfId="4538" priority="1294" operator="lessThan">
      <formula>0</formula>
    </cfRule>
  </conditionalFormatting>
  <conditionalFormatting sqref="J350">
    <cfRule type="cellIs" dxfId="4537" priority="1289" operator="lessThan">
      <formula>0</formula>
    </cfRule>
  </conditionalFormatting>
  <conditionalFormatting sqref="P348:Q349 Q350:Q352">
    <cfRule type="cellIs" dxfId="4536" priority="1293" operator="lessThan">
      <formula>0</formula>
    </cfRule>
  </conditionalFormatting>
  <conditionalFormatting sqref="B348">
    <cfRule type="cellIs" dxfId="4535" priority="1288" operator="lessThan">
      <formula>0</formula>
    </cfRule>
  </conditionalFormatting>
  <conditionalFormatting sqref="P397:Q397 Q398:Q400">
    <cfRule type="cellIs" dxfId="4534" priority="1233" operator="lessThan">
      <formula>0</formula>
    </cfRule>
  </conditionalFormatting>
  <conditionalFormatting sqref="P348:P349">
    <cfRule type="cellIs" dxfId="4533" priority="1292" operator="lessThan">
      <formula>0</formula>
    </cfRule>
  </conditionalFormatting>
  <conditionalFormatting sqref="P350:P353">
    <cfRule type="cellIs" dxfId="4532" priority="1291" operator="lessThan">
      <formula>0</formula>
    </cfRule>
  </conditionalFormatting>
  <conditionalFormatting sqref="Q401">
    <cfRule type="cellIs" dxfId="4531" priority="1230" operator="lessThan">
      <formula>0</formula>
    </cfRule>
  </conditionalFormatting>
  <conditionalFormatting sqref="Q354">
    <cfRule type="cellIs" dxfId="4530" priority="1286" operator="lessThan">
      <formula>0</formula>
    </cfRule>
  </conditionalFormatting>
  <conditionalFormatting sqref="Q408">
    <cfRule type="cellIs" dxfId="4529" priority="1217" operator="lessThan">
      <formula>0</formula>
    </cfRule>
  </conditionalFormatting>
  <conditionalFormatting sqref="P398:P400">
    <cfRule type="cellIs" dxfId="4528" priority="1231" operator="lessThan">
      <formula>0</formula>
    </cfRule>
  </conditionalFormatting>
  <conditionalFormatting sqref="P386:P388">
    <cfRule type="cellIs" dxfId="4527" priority="1249" operator="lessThan">
      <formula>0</formula>
    </cfRule>
  </conditionalFormatting>
  <conditionalFormatting sqref="H390">
    <cfRule type="cellIs" dxfId="4526" priority="1205" operator="lessThan">
      <formula>0</formula>
    </cfRule>
  </conditionalFormatting>
  <conditionalFormatting sqref="Q401">
    <cfRule type="cellIs" dxfId="4525" priority="1229" operator="lessThan">
      <formula>0</formula>
    </cfRule>
  </conditionalFormatting>
  <conditionalFormatting sqref="B349">
    <cfRule type="cellIs" dxfId="4524" priority="1287" operator="lessThan">
      <formula>0</formula>
    </cfRule>
  </conditionalFormatting>
  <conditionalFormatting sqref="J351">
    <cfRule type="cellIs" dxfId="4523" priority="1284" operator="lessThan">
      <formula>0</formula>
    </cfRule>
  </conditionalFormatting>
  <conditionalFormatting sqref="P354">
    <cfRule type="cellIs" dxfId="4522" priority="1285" operator="lessThan">
      <formula>0</formula>
    </cfRule>
  </conditionalFormatting>
  <conditionalFormatting sqref="P421">
    <cfRule type="cellIs" dxfId="4521" priority="1199" operator="lessThan">
      <formula>0</formula>
    </cfRule>
  </conditionalFormatting>
  <conditionalFormatting sqref="Q353">
    <cfRule type="cellIs" dxfId="4520" priority="1282" operator="lessThan">
      <formula>0</formula>
    </cfRule>
  </conditionalFormatting>
  <conditionalFormatting sqref="P355:Q355 Q356:Q358">
    <cfRule type="cellIs" dxfId="4519" priority="1281" operator="lessThan">
      <formula>0</formula>
    </cfRule>
  </conditionalFormatting>
  <conditionalFormatting sqref="P355">
    <cfRule type="cellIs" dxfId="4518" priority="1280" operator="lessThan">
      <formula>0</formula>
    </cfRule>
  </conditionalFormatting>
  <conditionalFormatting sqref="P356:P359">
    <cfRule type="cellIs" dxfId="4517" priority="1279" operator="lessThan">
      <formula>0</formula>
    </cfRule>
  </conditionalFormatting>
  <conditionalFormatting sqref="P385">
    <cfRule type="cellIs" dxfId="4516" priority="1250" operator="lessThan">
      <formula>0</formula>
    </cfRule>
  </conditionalFormatting>
  <conditionalFormatting sqref="C386:J386">
    <cfRule type="cellIs" dxfId="4515" priority="1247" operator="lessThan">
      <formula>0</formula>
    </cfRule>
  </conditionalFormatting>
  <conditionalFormatting sqref="I387 K386:N387 C388:N388 C389:M389">
    <cfRule type="cellIs" dxfId="4514" priority="1248" operator="lessThan">
      <formula>0</formula>
    </cfRule>
  </conditionalFormatting>
  <conditionalFormatting sqref="Q360">
    <cfRule type="cellIs" dxfId="4513" priority="1274" operator="lessThan">
      <formula>0</formula>
    </cfRule>
  </conditionalFormatting>
  <conditionalFormatting sqref="B385">
    <cfRule type="cellIs" dxfId="4512" priority="1245" operator="lessThan">
      <formula>0</formula>
    </cfRule>
  </conditionalFormatting>
  <conditionalFormatting sqref="Q359">
    <cfRule type="cellIs" dxfId="4511" priority="1272" operator="lessThan">
      <formula>0</formula>
    </cfRule>
  </conditionalFormatting>
  <conditionalFormatting sqref="Q359">
    <cfRule type="cellIs" dxfId="4510" priority="1271" operator="lessThan">
      <formula>0</formula>
    </cfRule>
  </conditionalFormatting>
  <conditionalFormatting sqref="P367:Q367 Q368:Q370">
    <cfRule type="cellIs" dxfId="4509" priority="1270" operator="lessThan">
      <formula>0</formula>
    </cfRule>
  </conditionalFormatting>
  <conditionalFormatting sqref="P367">
    <cfRule type="cellIs" dxfId="4508" priority="1269" operator="lessThan">
      <formula>0</formula>
    </cfRule>
  </conditionalFormatting>
  <conditionalFormatting sqref="J368">
    <cfRule type="cellIs" dxfId="4507" priority="1267" operator="lessThan">
      <formula>0</formula>
    </cfRule>
  </conditionalFormatting>
  <conditionalFormatting sqref="K368:N369 J370:M371">
    <cfRule type="cellIs" dxfId="4506" priority="1268" operator="lessThan">
      <formula>0</formula>
    </cfRule>
  </conditionalFormatting>
  <conditionalFormatting sqref="P379">
    <cfRule type="cellIs" dxfId="4505" priority="1260" operator="lessThan">
      <formula>0</formula>
    </cfRule>
  </conditionalFormatting>
  <conditionalFormatting sqref="Q372">
    <cfRule type="cellIs" dxfId="4504" priority="1265" operator="lessThan">
      <formula>0</formula>
    </cfRule>
  </conditionalFormatting>
  <conditionalFormatting sqref="B367">
    <cfRule type="cellIs" dxfId="4503" priority="1266" operator="lessThan">
      <formula>0</formula>
    </cfRule>
  </conditionalFormatting>
  <conditionalFormatting sqref="P404:P406">
    <cfRule type="cellIs" dxfId="4502" priority="1218" operator="lessThan">
      <formula>0</formula>
    </cfRule>
  </conditionalFormatting>
  <conditionalFormatting sqref="J369">
    <cfRule type="cellIs" dxfId="4501" priority="1264" operator="lessThan">
      <formula>0</formula>
    </cfRule>
  </conditionalFormatting>
  <conditionalFormatting sqref="Q371">
    <cfRule type="cellIs" dxfId="4500" priority="1262" operator="lessThan">
      <formula>0</formula>
    </cfRule>
  </conditionalFormatting>
  <conditionalFormatting sqref="P379:Q379 Q380:Q382">
    <cfRule type="cellIs" dxfId="4499" priority="1261" operator="lessThan">
      <formula>0</formula>
    </cfRule>
  </conditionalFormatting>
  <conditionalFormatting sqref="Q383">
    <cfRule type="cellIs" dxfId="4498" priority="1252" operator="lessThan">
      <formula>0</formula>
    </cfRule>
  </conditionalFormatting>
  <conditionalFormatting sqref="I381 K380:N381 C382:M383">
    <cfRule type="cellIs" dxfId="4497" priority="1259" operator="lessThan">
      <formula>0</formula>
    </cfRule>
  </conditionalFormatting>
  <conditionalFormatting sqref="I380">
    <cfRule type="cellIs" dxfId="4496" priority="1257" operator="lessThan">
      <formula>0</formula>
    </cfRule>
  </conditionalFormatting>
  <conditionalFormatting sqref="C380:J380">
    <cfRule type="cellIs" dxfId="4495" priority="1258" operator="lessThan">
      <formula>0</formula>
    </cfRule>
  </conditionalFormatting>
  <conditionalFormatting sqref="B379">
    <cfRule type="cellIs" dxfId="4494" priority="1256" operator="lessThan">
      <formula>0</formula>
    </cfRule>
  </conditionalFormatting>
  <conditionalFormatting sqref="Q384">
    <cfRule type="cellIs" dxfId="4493" priority="1255" operator="lessThan">
      <formula>0</formula>
    </cfRule>
  </conditionalFormatting>
  <conditionalFormatting sqref="Q429:Q431">
    <cfRule type="cellIs" dxfId="4492" priority="1190" operator="lessThan">
      <formula>0</formula>
    </cfRule>
  </conditionalFormatting>
  <conditionalFormatting sqref="C381:J381">
    <cfRule type="cellIs" dxfId="4491" priority="1254" operator="lessThan">
      <formula>0</formula>
    </cfRule>
  </conditionalFormatting>
  <conditionalFormatting sqref="Q383">
    <cfRule type="cellIs" dxfId="4490" priority="1253" operator="lessThan">
      <formula>0</formula>
    </cfRule>
  </conditionalFormatting>
  <conditionalFormatting sqref="Q389">
    <cfRule type="cellIs" dxfId="4489" priority="1241" operator="lessThan">
      <formula>0</formula>
    </cfRule>
  </conditionalFormatting>
  <conditionalFormatting sqref="P391:Q391 Q392:Q394">
    <cfRule type="cellIs" dxfId="4488" priority="1240" operator="lessThan">
      <formula>0</formula>
    </cfRule>
  </conditionalFormatting>
  <conditionalFormatting sqref="P391">
    <cfRule type="cellIs" dxfId="4487" priority="1239" operator="lessThan">
      <formula>0</formula>
    </cfRule>
  </conditionalFormatting>
  <conditionalFormatting sqref="P392:P394">
    <cfRule type="cellIs" dxfId="4486" priority="1238" operator="lessThan">
      <formula>0</formula>
    </cfRule>
  </conditionalFormatting>
  <conditionalFormatting sqref="Q396">
    <cfRule type="cellIs" dxfId="4485" priority="1236" operator="lessThan">
      <formula>0</formula>
    </cfRule>
  </conditionalFormatting>
  <conditionalFormatting sqref="B391">
    <cfRule type="cellIs" dxfId="4484" priority="1237" operator="lessThan">
      <formula>0</formula>
    </cfRule>
  </conditionalFormatting>
  <conditionalFormatting sqref="Q395">
    <cfRule type="cellIs" dxfId="4483" priority="1235" operator="lessThan">
      <formula>0</formula>
    </cfRule>
  </conditionalFormatting>
  <conditionalFormatting sqref="P385:Q385 Q386:Q388">
    <cfRule type="cellIs" dxfId="4482" priority="1251" operator="lessThan">
      <formula>0</formula>
    </cfRule>
  </conditionalFormatting>
  <conditionalFormatting sqref="Q395">
    <cfRule type="cellIs" dxfId="4481" priority="1234" operator="lessThan">
      <formula>0</formula>
    </cfRule>
  </conditionalFormatting>
  <conditionalFormatting sqref="J372:M372">
    <cfRule type="cellIs" dxfId="4480" priority="1225" operator="lessThan">
      <formula>0</formula>
    </cfRule>
  </conditionalFormatting>
  <conditionalFormatting sqref="C360:M360">
    <cfRule type="cellIs" dxfId="4479" priority="1224" operator="lessThan">
      <formula>0</formula>
    </cfRule>
  </conditionalFormatting>
  <conditionalFormatting sqref="J354:N354">
    <cfRule type="cellIs" dxfId="4478" priority="1223" operator="lessThan">
      <formula>0</formula>
    </cfRule>
  </conditionalFormatting>
  <conditionalFormatting sqref="I386">
    <cfRule type="cellIs" dxfId="4477" priority="1246" operator="lessThan">
      <formula>0</formula>
    </cfRule>
  </conditionalFormatting>
  <conditionalFormatting sqref="Q390">
    <cfRule type="cellIs" dxfId="4476" priority="1244" operator="lessThan">
      <formula>0</formula>
    </cfRule>
  </conditionalFormatting>
  <conditionalFormatting sqref="C387:J387">
    <cfRule type="cellIs" dxfId="4475" priority="1243" operator="lessThan">
      <formula>0</formula>
    </cfRule>
  </conditionalFormatting>
  <conditionalFormatting sqref="Q389">
    <cfRule type="cellIs" dxfId="4474" priority="1242" operator="lessThan">
      <formula>0</formula>
    </cfRule>
  </conditionalFormatting>
  <conditionalFormatting sqref="P397">
    <cfRule type="cellIs" dxfId="4473" priority="1232" operator="lessThan">
      <formula>0</formula>
    </cfRule>
  </conditionalFormatting>
  <conditionalFormatting sqref="C396:M396">
    <cfRule type="cellIs" dxfId="4472" priority="1228" operator="lessThan">
      <formula>0</formula>
    </cfRule>
  </conditionalFormatting>
  <conditionalFormatting sqref="C390:M390">
    <cfRule type="cellIs" dxfId="4471" priority="1227" operator="lessThan">
      <formula>0</formula>
    </cfRule>
  </conditionalFormatting>
  <conditionalFormatting sqref="C384:M384">
    <cfRule type="cellIs" dxfId="4470" priority="1226" operator="lessThan">
      <formula>0</formula>
    </cfRule>
  </conditionalFormatting>
  <conditionalFormatting sqref="Q425">
    <cfRule type="cellIs" dxfId="4469" priority="1195" operator="lessThan">
      <formula>0</formula>
    </cfRule>
  </conditionalFormatting>
  <conditionalFormatting sqref="H383">
    <cfRule type="cellIs" dxfId="4468" priority="1202" operator="lessThan">
      <formula>0</formula>
    </cfRule>
  </conditionalFormatting>
  <conditionalFormatting sqref="J557">
    <cfRule type="cellIs" dxfId="4467" priority="1176" operator="lessThan">
      <formula>0</formula>
    </cfRule>
  </conditionalFormatting>
  <conditionalFormatting sqref="H360">
    <cfRule type="cellIs" dxfId="4466" priority="1203" operator="lessThan">
      <formula>0</formula>
    </cfRule>
  </conditionalFormatting>
  <conditionalFormatting sqref="P422:P424">
    <cfRule type="cellIs" dxfId="4465" priority="1198" operator="lessThan">
      <formula>0</formula>
    </cfRule>
  </conditionalFormatting>
  <conditionalFormatting sqref="B427">
    <cfRule type="cellIs" dxfId="4464" priority="1192" operator="lessThan">
      <formula>0</formula>
    </cfRule>
  </conditionalFormatting>
  <conditionalFormatting sqref="B403">
    <cfRule type="cellIs" dxfId="4463" priority="1214" operator="lessThan">
      <formula>0</formula>
    </cfRule>
  </conditionalFormatting>
  <conditionalFormatting sqref="P421:Q421 Q422:Q424">
    <cfRule type="cellIs" dxfId="4462" priority="1200" operator="lessThan">
      <formula>0</formula>
    </cfRule>
  </conditionalFormatting>
  <conditionalFormatting sqref="Q438">
    <cfRule type="cellIs" dxfId="4461" priority="1183" operator="lessThan">
      <formula>0</formula>
    </cfRule>
  </conditionalFormatting>
  <conditionalFormatting sqref="B397">
    <cfRule type="cellIs" dxfId="4460" priority="1222" operator="lessThan">
      <formula>0</formula>
    </cfRule>
  </conditionalFormatting>
  <conditionalFormatting sqref="B402">
    <cfRule type="cellIs" dxfId="4459" priority="1221" operator="lessThan">
      <formula>0</formula>
    </cfRule>
  </conditionalFormatting>
  <conditionalFormatting sqref="Q407">
    <cfRule type="cellIs" dxfId="4458" priority="1215" operator="lessThan">
      <formula>0</formula>
    </cfRule>
  </conditionalFormatting>
  <conditionalFormatting sqref="P403:Q403 Q404:Q406">
    <cfRule type="cellIs" dxfId="4457" priority="1220" operator="lessThan">
      <formula>0</formula>
    </cfRule>
  </conditionalFormatting>
  <conditionalFormatting sqref="P403">
    <cfRule type="cellIs" dxfId="4456" priority="1219" operator="lessThan">
      <formula>0</formula>
    </cfRule>
  </conditionalFormatting>
  <conditionalFormatting sqref="Q407">
    <cfRule type="cellIs" dxfId="4455" priority="1216" operator="lessThan">
      <formula>0</formula>
    </cfRule>
  </conditionalFormatting>
  <conditionalFormatting sqref="B434">
    <cfRule type="cellIs" dxfId="4454" priority="1181" operator="lessThan">
      <formula>0</formula>
    </cfRule>
  </conditionalFormatting>
  <conditionalFormatting sqref="H384">
    <cfRule type="cellIs" dxfId="4453" priority="1201" operator="lessThan">
      <formula>0</formula>
    </cfRule>
  </conditionalFormatting>
  <conditionalFormatting sqref="Q433">
    <cfRule type="cellIs" dxfId="4452" priority="1182" operator="lessThan">
      <formula>0</formula>
    </cfRule>
  </conditionalFormatting>
  <conditionalFormatting sqref="Q556:Q558">
    <cfRule type="cellIs" dxfId="4451" priority="1180" operator="lessThan">
      <formula>0</formula>
    </cfRule>
  </conditionalFormatting>
  <conditionalFormatting sqref="J558:N558 K556:N557 J559:M559">
    <cfRule type="cellIs" dxfId="4450" priority="1178" operator="lessThan">
      <formula>0</formula>
    </cfRule>
  </conditionalFormatting>
  <conditionalFormatting sqref="Q432">
    <cfRule type="cellIs" dxfId="4449" priority="1187" operator="lessThan">
      <formula>0</formula>
    </cfRule>
  </conditionalFormatting>
  <conditionalFormatting sqref="Q435:Q437">
    <cfRule type="cellIs" dxfId="4448" priority="1186" operator="lessThan">
      <formula>0</formula>
    </cfRule>
  </conditionalFormatting>
  <conditionalFormatting sqref="P429:P431">
    <cfRule type="cellIs" dxfId="4447" priority="1189" operator="lessThan">
      <formula>0</formula>
    </cfRule>
  </conditionalFormatting>
  <conditionalFormatting sqref="Q432">
    <cfRule type="cellIs" dxfId="4446" priority="1188" operator="lessThan">
      <formula>0</formula>
    </cfRule>
  </conditionalFormatting>
  <conditionalFormatting sqref="P556:P558">
    <cfRule type="cellIs" dxfId="4445" priority="1179" operator="lessThan">
      <formula>0</formula>
    </cfRule>
  </conditionalFormatting>
  <conditionalFormatting sqref="H396">
    <cfRule type="cellIs" dxfId="4444" priority="1207" operator="lessThan">
      <formula>0</formula>
    </cfRule>
  </conditionalFormatting>
  <conditionalFormatting sqref="Q438">
    <cfRule type="cellIs" dxfId="4443" priority="1184" operator="lessThan">
      <formula>0</formula>
    </cfRule>
  </conditionalFormatting>
  <conditionalFormatting sqref="Q425">
    <cfRule type="cellIs" dxfId="4442" priority="1196" operator="lessThan">
      <formula>0</formula>
    </cfRule>
  </conditionalFormatting>
  <conditionalFormatting sqref="H389">
    <cfRule type="cellIs" dxfId="4441" priority="1206" operator="lessThan">
      <formula>0</formula>
    </cfRule>
  </conditionalFormatting>
  <conditionalFormatting sqref="B428">
    <cfRule type="cellIs" dxfId="4440" priority="1191" operator="lessThan">
      <formula>0</formula>
    </cfRule>
  </conditionalFormatting>
  <conditionalFormatting sqref="Q559">
    <cfRule type="cellIs" dxfId="4439" priority="1175" operator="lessThan">
      <formula>0</formula>
    </cfRule>
  </conditionalFormatting>
  <conditionalFormatting sqref="Q559">
    <cfRule type="cellIs" dxfId="4438" priority="1174" operator="lessThan">
      <formula>0</formula>
    </cfRule>
  </conditionalFormatting>
  <conditionalFormatting sqref="P435:P437">
    <cfRule type="cellIs" dxfId="4437" priority="1185" operator="lessThan">
      <formula>0</formula>
    </cfRule>
  </conditionalFormatting>
  <conditionalFormatting sqref="P427">
    <cfRule type="cellIs" dxfId="4436" priority="1197" operator="lessThan">
      <formula>0</formula>
    </cfRule>
  </conditionalFormatting>
  <conditionalFormatting sqref="Q426:Q427">
    <cfRule type="cellIs" dxfId="4435" priority="1193" operator="lessThan">
      <formula>0</formula>
    </cfRule>
  </conditionalFormatting>
  <conditionalFormatting sqref="J562:N562 J564:N565 J563:M563">
    <cfRule type="cellIs" dxfId="4434" priority="1168" operator="lessThan">
      <formula>0</formula>
    </cfRule>
  </conditionalFormatting>
  <conditionalFormatting sqref="B421">
    <cfRule type="cellIs" dxfId="4433" priority="1194" operator="lessThan">
      <formula>0</formula>
    </cfRule>
  </conditionalFormatting>
  <conditionalFormatting sqref="Q560">
    <cfRule type="cellIs" dxfId="4432" priority="1173" operator="lessThan">
      <formula>0</formula>
    </cfRule>
  </conditionalFormatting>
  <conditionalFormatting sqref="J563">
    <cfRule type="cellIs" dxfId="4431" priority="1167" operator="lessThan">
      <formula>0</formula>
    </cfRule>
  </conditionalFormatting>
  <conditionalFormatting sqref="Q565">
    <cfRule type="cellIs" dxfId="4430" priority="1166" operator="lessThan">
      <formula>0</formula>
    </cfRule>
  </conditionalFormatting>
  <conditionalFormatting sqref="Q566">
    <cfRule type="cellIs" dxfId="4429" priority="1164" operator="lessThan">
      <formula>0</formula>
    </cfRule>
  </conditionalFormatting>
  <conditionalFormatting sqref="B588">
    <cfRule type="cellIs" dxfId="4428" priority="1128" operator="lessThan">
      <formula>0</formula>
    </cfRule>
  </conditionalFormatting>
  <conditionalFormatting sqref="I580 K579:N580 C581:N582">
    <cfRule type="cellIs" dxfId="4427" priority="1161" operator="lessThan">
      <formula>0</formula>
    </cfRule>
  </conditionalFormatting>
  <conditionalFormatting sqref="C579:N582">
    <cfRule type="cellIs" dxfId="4426" priority="1160" operator="lessThan">
      <formula>0</formula>
    </cfRule>
  </conditionalFormatting>
  <conditionalFormatting sqref="Q582">
    <cfRule type="cellIs" dxfId="4425" priority="1156" operator="lessThan">
      <formula>0</formula>
    </cfRule>
  </conditionalFormatting>
  <conditionalFormatting sqref="I579">
    <cfRule type="cellIs" dxfId="4424" priority="1159" operator="lessThan">
      <formula>0</formula>
    </cfRule>
  </conditionalFormatting>
  <conditionalFormatting sqref="J556:N558 J559:M559">
    <cfRule type="cellIs" dxfId="4423" priority="1177" operator="lessThan">
      <formula>0</formula>
    </cfRule>
  </conditionalFormatting>
  <conditionalFormatting sqref="P562:P565">
    <cfRule type="cellIs" dxfId="4422" priority="1170" operator="lessThan">
      <formula>0</formula>
    </cfRule>
  </conditionalFormatting>
  <conditionalFormatting sqref="J564:N565 K562:N562 K563:M563">
    <cfRule type="cellIs" dxfId="4421" priority="1169" operator="lessThan">
      <formula>0</formula>
    </cfRule>
  </conditionalFormatting>
  <conditionalFormatting sqref="B555">
    <cfRule type="cellIs" dxfId="4420" priority="1172" operator="lessThan">
      <formula>0</formula>
    </cfRule>
  </conditionalFormatting>
  <conditionalFormatting sqref="Q565">
    <cfRule type="cellIs" dxfId="4419" priority="1165" operator="lessThan">
      <formula>0</formula>
    </cfRule>
  </conditionalFormatting>
  <conditionalFormatting sqref="C580:J580">
    <cfRule type="cellIs" dxfId="4418" priority="1158" operator="lessThan">
      <formula>0</formula>
    </cfRule>
  </conditionalFormatting>
  <conditionalFormatting sqref="Q562:Q564">
    <cfRule type="cellIs" dxfId="4417" priority="1171" operator="lessThan">
      <formula>0</formula>
    </cfRule>
  </conditionalFormatting>
  <conditionalFormatting sqref="Q579:Q581">
    <cfRule type="cellIs" dxfId="4416" priority="1163" operator="lessThan">
      <formula>0</formula>
    </cfRule>
  </conditionalFormatting>
  <conditionalFormatting sqref="P579:P582">
    <cfRule type="cellIs" dxfId="4415" priority="1162" operator="lessThan">
      <formula>0</formula>
    </cfRule>
  </conditionalFormatting>
  <conditionalFormatting sqref="Q582">
    <cfRule type="cellIs" dxfId="4414" priority="1157" operator="lessThan">
      <formula>0</formula>
    </cfRule>
  </conditionalFormatting>
  <conditionalFormatting sqref="Q592">
    <cfRule type="cellIs" dxfId="4413" priority="1132" operator="lessThan">
      <formula>0</formula>
    </cfRule>
  </conditionalFormatting>
  <conditionalFormatting sqref="I589">
    <cfRule type="cellIs" dxfId="4412" priority="1135" operator="lessThan">
      <formula>0</formula>
    </cfRule>
  </conditionalFormatting>
  <conditionalFormatting sqref="H580:H582">
    <cfRule type="cellIs" dxfId="4411" priority="1155" operator="lessThan">
      <formula>0</formula>
    </cfRule>
  </conditionalFormatting>
  <conditionalFormatting sqref="H584:H587">
    <cfRule type="cellIs" dxfId="4410" priority="1142" operator="lessThan">
      <formula>0</formula>
    </cfRule>
  </conditionalFormatting>
  <conditionalFormatting sqref="H579">
    <cfRule type="cellIs" dxfId="4409" priority="1153" operator="lessThan">
      <formula>0</formula>
    </cfRule>
  </conditionalFormatting>
  <conditionalFormatting sqref="H579:H582">
    <cfRule type="cellIs" dxfId="4408" priority="1154" operator="lessThan">
      <formula>0</formula>
    </cfRule>
  </conditionalFormatting>
  <conditionalFormatting sqref="B578">
    <cfRule type="cellIs" dxfId="4407" priority="1152" operator="lessThan">
      <formula>0</formula>
    </cfRule>
  </conditionalFormatting>
  <conditionalFormatting sqref="Q587">
    <cfRule type="cellIs" dxfId="4406" priority="1144" operator="lessThan">
      <formula>0</formula>
    </cfRule>
  </conditionalFormatting>
  <conditionalFormatting sqref="I584">
    <cfRule type="cellIs" dxfId="4405" priority="1147" operator="lessThan">
      <formula>0</formula>
    </cfRule>
  </conditionalFormatting>
  <conditionalFormatting sqref="C584:N587">
    <cfRule type="cellIs" dxfId="4404" priority="1148" operator="lessThan">
      <formula>0</formula>
    </cfRule>
  </conditionalFormatting>
  <conditionalFormatting sqref="Q587">
    <cfRule type="cellIs" dxfId="4403" priority="1145" operator="lessThan">
      <formula>0</formula>
    </cfRule>
  </conditionalFormatting>
  <conditionalFormatting sqref="H584">
    <cfRule type="cellIs" dxfId="4402" priority="1141" operator="lessThan">
      <formula>0</formula>
    </cfRule>
  </conditionalFormatting>
  <conditionalFormatting sqref="P584:P587">
    <cfRule type="cellIs" dxfId="4401" priority="1150" operator="lessThan">
      <formula>0</formula>
    </cfRule>
  </conditionalFormatting>
  <conditionalFormatting sqref="C585:J585">
    <cfRule type="cellIs" dxfId="4400" priority="1146" operator="lessThan">
      <formula>0</formula>
    </cfRule>
  </conditionalFormatting>
  <conditionalFormatting sqref="H585:H587">
    <cfRule type="cellIs" dxfId="4399" priority="1143" operator="lessThan">
      <formula>0</formula>
    </cfRule>
  </conditionalFormatting>
  <conditionalFormatting sqref="I585 K584:N585 C586:N587">
    <cfRule type="cellIs" dxfId="4398" priority="1149" operator="lessThan">
      <formula>0</formula>
    </cfRule>
  </conditionalFormatting>
  <conditionalFormatting sqref="Q584:Q586">
    <cfRule type="cellIs" dxfId="4397" priority="1151" operator="lessThan">
      <formula>0</formula>
    </cfRule>
  </conditionalFormatting>
  <conditionalFormatting sqref="B583">
    <cfRule type="cellIs" dxfId="4396" priority="1140" operator="lessThan">
      <formula>0</formula>
    </cfRule>
  </conditionalFormatting>
  <conditionalFormatting sqref="C589:N592">
    <cfRule type="cellIs" dxfId="4395" priority="1136" operator="lessThan">
      <formula>0</formula>
    </cfRule>
  </conditionalFormatting>
  <conditionalFormatting sqref="Q592">
    <cfRule type="cellIs" dxfId="4394" priority="1133" operator="lessThan">
      <formula>0</formula>
    </cfRule>
  </conditionalFormatting>
  <conditionalFormatting sqref="H589">
    <cfRule type="cellIs" dxfId="4393" priority="1129" operator="lessThan">
      <formula>0</formula>
    </cfRule>
  </conditionalFormatting>
  <conditionalFormatting sqref="H589:H592">
    <cfRule type="cellIs" dxfId="4392" priority="1130" operator="lessThan">
      <formula>0</formula>
    </cfRule>
  </conditionalFormatting>
  <conditionalFormatting sqref="P589:P592">
    <cfRule type="cellIs" dxfId="4391" priority="1138" operator="lessThan">
      <formula>0</formula>
    </cfRule>
  </conditionalFormatting>
  <conditionalFormatting sqref="C590:J590">
    <cfRule type="cellIs" dxfId="4390" priority="1134" operator="lessThan">
      <formula>0</formula>
    </cfRule>
  </conditionalFormatting>
  <conditionalFormatting sqref="H590:H592">
    <cfRule type="cellIs" dxfId="4389" priority="1131" operator="lessThan">
      <formula>0</formula>
    </cfRule>
  </conditionalFormatting>
  <conditionalFormatting sqref="I590 K589:N590 C591:N592">
    <cfRule type="cellIs" dxfId="4388" priority="1137" operator="lessThan">
      <formula>0</formula>
    </cfRule>
  </conditionalFormatting>
  <conditionalFormatting sqref="Q589:Q591">
    <cfRule type="cellIs" dxfId="4387" priority="1139" operator="lessThan">
      <formula>0</formula>
    </cfRule>
  </conditionalFormatting>
  <conditionalFormatting sqref="C350:I350">
    <cfRule type="cellIs" dxfId="4386" priority="1125" operator="lessThan">
      <formula>0</formula>
    </cfRule>
  </conditionalFormatting>
  <conditionalFormatting sqref="C352:I353">
    <cfRule type="cellIs" dxfId="4385" priority="1126" operator="lessThan">
      <formula>0</formula>
    </cfRule>
  </conditionalFormatting>
  <conditionalFormatting sqref="P492:Q492">
    <cfRule type="cellIs" dxfId="4384" priority="1109" operator="lessThan">
      <formula>0</formula>
    </cfRule>
  </conditionalFormatting>
  <conditionalFormatting sqref="P485:P488">
    <cfRule type="cellIs" dxfId="4383" priority="1110" operator="lessThan">
      <formula>0</formula>
    </cfRule>
  </conditionalFormatting>
  <conditionalFormatting sqref="Q574:Q576">
    <cfRule type="cellIs" dxfId="4382" priority="1079" operator="lessThan">
      <formula>0</formula>
    </cfRule>
  </conditionalFormatting>
  <conditionalFormatting sqref="B484">
    <cfRule type="cellIs" dxfId="4381" priority="1127" operator="lessThan">
      <formula>0</formula>
    </cfRule>
  </conditionalFormatting>
  <conditionalFormatting sqref="N420">
    <cfRule type="cellIs" dxfId="4380" priority="891" operator="lessThan">
      <formula>0</formula>
    </cfRule>
  </conditionalFormatting>
  <conditionalFormatting sqref="C351:I351">
    <cfRule type="cellIs" dxfId="4379" priority="1124" operator="lessThan">
      <formula>0</formula>
    </cfRule>
  </conditionalFormatting>
  <conditionalFormatting sqref="C354:I354">
    <cfRule type="cellIs" dxfId="4378" priority="1123" operator="lessThan">
      <formula>0</formula>
    </cfRule>
  </conditionalFormatting>
  <conditionalFormatting sqref="C370:I371">
    <cfRule type="cellIs" dxfId="4377" priority="1122" operator="lessThan">
      <formula>0</formula>
    </cfRule>
  </conditionalFormatting>
  <conditionalFormatting sqref="C368:I368">
    <cfRule type="cellIs" dxfId="4376" priority="1121" operator="lessThan">
      <formula>0</formula>
    </cfRule>
  </conditionalFormatting>
  <conditionalFormatting sqref="C369:I369">
    <cfRule type="cellIs" dxfId="4375" priority="1120" operator="lessThan">
      <formula>0</formula>
    </cfRule>
  </conditionalFormatting>
  <conditionalFormatting sqref="C372:I372">
    <cfRule type="cellIs" dxfId="4374" priority="1119" operator="lessThan">
      <formula>0</formula>
    </cfRule>
  </conditionalFormatting>
  <conditionalFormatting sqref="C556:I559">
    <cfRule type="cellIs" dxfId="4373" priority="1117" operator="lessThan">
      <formula>0</formula>
    </cfRule>
  </conditionalFormatting>
  <conditionalFormatting sqref="C557:I557">
    <cfRule type="cellIs" dxfId="4372" priority="1116" operator="lessThan">
      <formula>0</formula>
    </cfRule>
  </conditionalFormatting>
  <conditionalFormatting sqref="C558:I559">
    <cfRule type="cellIs" dxfId="4371" priority="1118" operator="lessThan">
      <formula>0</formula>
    </cfRule>
  </conditionalFormatting>
  <conditionalFormatting sqref="C562:I565">
    <cfRule type="cellIs" dxfId="4370" priority="1114" operator="lessThan">
      <formula>0</formula>
    </cfRule>
  </conditionalFormatting>
  <conditionalFormatting sqref="C563:I563">
    <cfRule type="cellIs" dxfId="4369" priority="1113" operator="lessThan">
      <formula>0</formula>
    </cfRule>
  </conditionalFormatting>
  <conditionalFormatting sqref="C564:I565">
    <cfRule type="cellIs" dxfId="4368" priority="1115" operator="lessThan">
      <formula>0</formula>
    </cfRule>
  </conditionalFormatting>
  <conditionalFormatting sqref="C442:C445">
    <cfRule type="cellIs" dxfId="4367" priority="1112" operator="lessThan">
      <formula>0</formula>
    </cfRule>
  </conditionalFormatting>
  <conditionalFormatting sqref="P450:P453">
    <cfRule type="cellIs" dxfId="4366" priority="1111" operator="lessThan">
      <formula>0</formula>
    </cfRule>
  </conditionalFormatting>
  <conditionalFormatting sqref="Q493:Q496">
    <cfRule type="cellIs" dxfId="4365" priority="1108" operator="lessThan">
      <formula>0</formula>
    </cfRule>
  </conditionalFormatting>
  <conditionalFormatting sqref="Q497:Q498">
    <cfRule type="cellIs" dxfId="4364" priority="1107" operator="lessThan">
      <formula>0</formula>
    </cfRule>
  </conditionalFormatting>
  <conditionalFormatting sqref="Q498">
    <cfRule type="cellIs" dxfId="4363" priority="1106" operator="lessThan">
      <formula>0</formula>
    </cfRule>
  </conditionalFormatting>
  <conditionalFormatting sqref="Q497">
    <cfRule type="cellIs" dxfId="4362" priority="1105" operator="lessThan">
      <formula>0</formula>
    </cfRule>
  </conditionalFormatting>
  <conditionalFormatting sqref="P493:P496">
    <cfRule type="cellIs" dxfId="4361" priority="1104" operator="lessThan">
      <formula>0</formula>
    </cfRule>
  </conditionalFormatting>
  <conditionalFormatting sqref="B492">
    <cfRule type="cellIs" dxfId="4360" priority="1103" operator="lessThan">
      <formula>0</formula>
    </cfRule>
  </conditionalFormatting>
  <conditionalFormatting sqref="C574:N577">
    <cfRule type="cellIs" dxfId="4359" priority="1076" operator="lessThan">
      <formula>0</formula>
    </cfRule>
  </conditionalFormatting>
  <conditionalFormatting sqref="Q577">
    <cfRule type="cellIs" dxfId="4358" priority="1073" operator="lessThan">
      <formula>0</formula>
    </cfRule>
  </conditionalFormatting>
  <conditionalFormatting sqref="H574:H577">
    <cfRule type="cellIs" dxfId="4357" priority="1070" operator="lessThan">
      <formula>0</formula>
    </cfRule>
  </conditionalFormatting>
  <conditionalFormatting sqref="Q491">
    <cfRule type="cellIs" dxfId="4356" priority="1102" operator="lessThan">
      <formula>0</formula>
    </cfRule>
  </conditionalFormatting>
  <conditionalFormatting sqref="Q533:Q536 Q538">
    <cfRule type="cellIs" dxfId="4355" priority="1101" operator="lessThan">
      <formula>0</formula>
    </cfRule>
  </conditionalFormatting>
  <conditionalFormatting sqref="P532">
    <cfRule type="cellIs" dxfId="4354" priority="1100" operator="lessThan">
      <formula>0</formula>
    </cfRule>
  </conditionalFormatting>
  <conditionalFormatting sqref="Q537">
    <cfRule type="cellIs" dxfId="4353" priority="1099" operator="lessThan">
      <formula>0</formula>
    </cfRule>
  </conditionalFormatting>
  <conditionalFormatting sqref="Q537">
    <cfRule type="cellIs" dxfId="4352" priority="1098" operator="lessThan">
      <formula>0</formula>
    </cfRule>
  </conditionalFormatting>
  <conditionalFormatting sqref="P533:P536">
    <cfRule type="cellIs" dxfId="4351" priority="1097" operator="lessThan">
      <formula>0</formula>
    </cfRule>
  </conditionalFormatting>
  <conditionalFormatting sqref="Q545 Q540:Q543">
    <cfRule type="cellIs" dxfId="4350" priority="1095" operator="lessThan">
      <formula>0</formula>
    </cfRule>
  </conditionalFormatting>
  <conditionalFormatting sqref="Q544">
    <cfRule type="cellIs" dxfId="4349" priority="1093" operator="lessThan">
      <formula>0</formula>
    </cfRule>
  </conditionalFormatting>
  <conditionalFormatting sqref="B532">
    <cfRule type="cellIs" dxfId="4348" priority="1096" operator="lessThan">
      <formula>0</formula>
    </cfRule>
  </conditionalFormatting>
  <conditionalFormatting sqref="P539">
    <cfRule type="cellIs" dxfId="4347" priority="1094" operator="lessThan">
      <formula>0</formula>
    </cfRule>
  </conditionalFormatting>
  <conditionalFormatting sqref="P540:P543">
    <cfRule type="cellIs" dxfId="4346" priority="1091" operator="lessThan">
      <formula>0</formula>
    </cfRule>
  </conditionalFormatting>
  <conditionalFormatting sqref="Q544">
    <cfRule type="cellIs" dxfId="4345" priority="1092" operator="lessThan">
      <formula>0</formula>
    </cfRule>
  </conditionalFormatting>
  <conditionalFormatting sqref="P568:P570 P572">
    <cfRule type="cellIs" dxfId="4344" priority="1089" operator="lessThan">
      <formula>0</formula>
    </cfRule>
  </conditionalFormatting>
  <conditionalFormatting sqref="Q568:Q570">
    <cfRule type="cellIs" dxfId="4343" priority="1090" operator="lessThan">
      <formula>0</formula>
    </cfRule>
  </conditionalFormatting>
  <conditionalFormatting sqref="C570:I570">
    <cfRule type="cellIs" dxfId="4342" priority="1082" operator="lessThan">
      <formula>0</formula>
    </cfRule>
  </conditionalFormatting>
  <conditionalFormatting sqref="C568:I570">
    <cfRule type="cellIs" dxfId="4341" priority="1081" operator="lessThan">
      <formula>0</formula>
    </cfRule>
  </conditionalFormatting>
  <conditionalFormatting sqref="B567">
    <cfRule type="cellIs" dxfId="4340" priority="1083" operator="lessThan">
      <formula>0</formula>
    </cfRule>
  </conditionalFormatting>
  <conditionalFormatting sqref="J568:N570">
    <cfRule type="cellIs" dxfId="4339" priority="1087" operator="lessThan">
      <formula>0</formula>
    </cfRule>
  </conditionalFormatting>
  <conditionalFormatting sqref="P574:P577">
    <cfRule type="cellIs" dxfId="4338" priority="1078" operator="lessThan">
      <formula>0</formula>
    </cfRule>
  </conditionalFormatting>
  <conditionalFormatting sqref="Q571:Q572">
    <cfRule type="cellIs" dxfId="4337" priority="1084" operator="lessThan">
      <formula>0</formula>
    </cfRule>
  </conditionalFormatting>
  <conditionalFormatting sqref="C433:M433">
    <cfRule type="cellIs" dxfId="4336" priority="859" operator="lessThan">
      <formula>0</formula>
    </cfRule>
  </conditionalFormatting>
  <conditionalFormatting sqref="Q571:Q572">
    <cfRule type="cellIs" dxfId="4335" priority="1085" operator="lessThan">
      <formula>0</formula>
    </cfRule>
  </conditionalFormatting>
  <conditionalFormatting sqref="J569">
    <cfRule type="cellIs" dxfId="4334" priority="1086" operator="lessThan">
      <formula>0</formula>
    </cfRule>
  </conditionalFormatting>
  <conditionalFormatting sqref="J570:N570 K568:N569">
    <cfRule type="cellIs" dxfId="4333" priority="1088" operator="lessThan">
      <formula>0</formula>
    </cfRule>
  </conditionalFormatting>
  <conditionalFormatting sqref="I575 K574:N575 C576:N577">
    <cfRule type="cellIs" dxfId="4332" priority="1077" operator="lessThan">
      <formula>0</formula>
    </cfRule>
  </conditionalFormatting>
  <conditionalFormatting sqref="N420">
    <cfRule type="cellIs" dxfId="4331" priority="892" operator="lessThan">
      <formula>0</formula>
    </cfRule>
  </conditionalFormatting>
  <conditionalFormatting sqref="B429:N429">
    <cfRule type="cellIs" dxfId="4330" priority="854" operator="lessThan">
      <formula>0</formula>
    </cfRule>
  </conditionalFormatting>
  <conditionalFormatting sqref="C569:I569">
    <cfRule type="cellIs" dxfId="4329" priority="1080" operator="lessThan">
      <formula>0</formula>
    </cfRule>
  </conditionalFormatting>
  <conditionalFormatting sqref="B429:N429">
    <cfRule type="cellIs" dxfId="4328" priority="855" operator="lessThan">
      <formula>0</formula>
    </cfRule>
  </conditionalFormatting>
  <conditionalFormatting sqref="H433">
    <cfRule type="cellIs" dxfId="4327" priority="858" operator="lessThan">
      <formula>0</formula>
    </cfRule>
  </conditionalFormatting>
  <conditionalFormatting sqref="B433">
    <cfRule type="cellIs" dxfId="4326" priority="857" operator="lessThan">
      <formula>0</formula>
    </cfRule>
  </conditionalFormatting>
  <conditionalFormatting sqref="B433">
    <cfRule type="cellIs" dxfId="4325" priority="856" operator="lessThan">
      <formula>0</formula>
    </cfRule>
  </conditionalFormatting>
  <conditionalFormatting sqref="B429:N429">
    <cfRule type="cellIs" dxfId="4324" priority="852" operator="lessThan">
      <formula>0</formula>
    </cfRule>
  </conditionalFormatting>
  <conditionalFormatting sqref="B429:N429">
    <cfRule type="cellIs" dxfId="4323" priority="853" operator="lessThan">
      <formula>0</formula>
    </cfRule>
  </conditionalFormatting>
  <conditionalFormatting sqref="B422:N422">
    <cfRule type="cellIs" dxfId="4322" priority="864" operator="lessThan">
      <formula>0</formula>
    </cfRule>
  </conditionalFormatting>
  <conditionalFormatting sqref="H574">
    <cfRule type="cellIs" dxfId="4321" priority="1069" operator="lessThan">
      <formula>0</formula>
    </cfRule>
  </conditionalFormatting>
  <conditionalFormatting sqref="C433:M433">
    <cfRule type="cellIs" dxfId="4320" priority="860" operator="lessThan">
      <formula>0</formula>
    </cfRule>
  </conditionalFormatting>
  <conditionalFormatting sqref="H575:H577">
    <cfRule type="cellIs" dxfId="4319" priority="1071" operator="lessThan">
      <formula>0</formula>
    </cfRule>
  </conditionalFormatting>
  <conditionalFormatting sqref="Q577">
    <cfRule type="cellIs" dxfId="4318" priority="1072" operator="lessThan">
      <formula>0</formula>
    </cfRule>
  </conditionalFormatting>
  <conditionalFormatting sqref="I574">
    <cfRule type="cellIs" dxfId="4317" priority="1075" operator="lessThan">
      <formula>0</formula>
    </cfRule>
  </conditionalFormatting>
  <conditionalFormatting sqref="H426">
    <cfRule type="cellIs" dxfId="4316" priority="874" operator="lessThan">
      <formula>0</formula>
    </cfRule>
  </conditionalFormatting>
  <conditionalFormatting sqref="C575:J575">
    <cfRule type="cellIs" dxfId="4315" priority="1074" operator="lessThan">
      <formula>0</formula>
    </cfRule>
  </conditionalFormatting>
  <conditionalFormatting sqref="B573">
    <cfRule type="cellIs" dxfId="4314" priority="1068" operator="lessThan">
      <formula>0</formula>
    </cfRule>
  </conditionalFormatting>
  <conditionalFormatting sqref="N425">
    <cfRule type="cellIs" dxfId="4313" priority="863" operator="lessThan">
      <formula>0</formula>
    </cfRule>
  </conditionalFormatting>
  <conditionalFormatting sqref="C426:M426">
    <cfRule type="cellIs" dxfId="4312" priority="875" operator="lessThan">
      <formula>0</formula>
    </cfRule>
  </conditionalFormatting>
  <conditionalFormatting sqref="C426:M426">
    <cfRule type="cellIs" dxfId="4311" priority="876" operator="lessThan">
      <formula>0</formula>
    </cfRule>
  </conditionalFormatting>
  <conditionalFormatting sqref="N426">
    <cfRule type="cellIs" dxfId="4310" priority="862" operator="lessThan">
      <formula>0</formula>
    </cfRule>
  </conditionalFormatting>
  <conditionalFormatting sqref="B429:N429">
    <cfRule type="cellIs" dxfId="4309" priority="850" operator="lessThan">
      <formula>0</formula>
    </cfRule>
  </conditionalFormatting>
  <conditionalFormatting sqref="N426">
    <cfRule type="cellIs" dxfId="4308" priority="861" operator="lessThan">
      <formula>0</formula>
    </cfRule>
  </conditionalFormatting>
  <conditionalFormatting sqref="B429:N429">
    <cfRule type="cellIs" dxfId="4307" priority="851" operator="lessThan">
      <formula>0</formula>
    </cfRule>
  </conditionalFormatting>
  <conditionalFormatting sqref="B561">
    <cfRule type="cellIs" dxfId="4306" priority="1067" operator="lessThan">
      <formula>0</formula>
    </cfRule>
  </conditionalFormatting>
  <conditionalFormatting sqref="B426">
    <cfRule type="cellIs" dxfId="4305" priority="873" operator="lessThan">
      <formula>0</formula>
    </cfRule>
  </conditionalFormatting>
  <conditionalFormatting sqref="N433">
    <cfRule type="cellIs" dxfId="4304" priority="845" operator="lessThan">
      <formula>0</formula>
    </cfRule>
  </conditionalFormatting>
  <conditionalFormatting sqref="B561">
    <cfRule type="cellIs" dxfId="4303" priority="1066" operator="lessThan">
      <formula>0</formula>
    </cfRule>
  </conditionalFormatting>
  <conditionalFormatting sqref="B554">
    <cfRule type="cellIs" dxfId="4302" priority="1064" operator="lessThan">
      <formula>0</formula>
    </cfRule>
  </conditionalFormatting>
  <conditionalFormatting sqref="B554">
    <cfRule type="cellIs" dxfId="4301" priority="1065" operator="lessThan">
      <formula>0</formula>
    </cfRule>
  </conditionalFormatting>
  <conditionalFormatting sqref="B572">
    <cfRule type="cellIs" dxfId="4300" priority="1062" operator="lessThan">
      <formula>0</formula>
    </cfRule>
  </conditionalFormatting>
  <conditionalFormatting sqref="B572">
    <cfRule type="cellIs" dxfId="4299" priority="1063" operator="lessThan">
      <formula>0</formula>
    </cfRule>
  </conditionalFormatting>
  <conditionalFormatting sqref="A533:XFD538 A532:B532 P532:XFD532 A540:XFD545 A539:B539 P539:XFD539 A547:XFD553 A546:B546 P546:XFD546 A574:XFD577 A572:B573 P572:XFD573 A568:XFD571 A567:B567 P567:XFD567 A562:XFD566 A561:B561 P561:XFD561 A556:XFD560 A554:B555 P554:XFD555 A588:B588 P588:XFD588 A584:XFD587 A583:B583 P583:XFD583 A579:XFD582 A578:B578 P578:XFD578 A589:XFD592 A600:B600 P600:XFD600 A598:XFD599 A597:B597 P597:XFD597 A595:XFD596 A593:B594 P593:XFD594 A601:XFD613 A615:XFD1048576 S614:XFD614 A614:Q614 A360:XFD360 A355:A359 P355:XFD359 A366:XFD531 A361:A365 P361:XFD365 A1:XFD354">
    <cfRule type="cellIs" dxfId="4298" priority="1061" operator="lessThan">
      <formula>0</formula>
    </cfRule>
  </conditionalFormatting>
  <conditionalFormatting sqref="B600">
    <cfRule type="cellIs" dxfId="4297" priority="1058" operator="lessThan">
      <formula>0</formula>
    </cfRule>
  </conditionalFormatting>
  <conditionalFormatting sqref="B594">
    <cfRule type="cellIs" dxfId="4296" priority="1060" operator="lessThan">
      <formula>0</formula>
    </cfRule>
  </conditionalFormatting>
  <conditionalFormatting sqref="B597">
    <cfRule type="cellIs" dxfId="4295" priority="1059" operator="lessThan">
      <formula>0</formula>
    </cfRule>
  </conditionalFormatting>
  <conditionalFormatting sqref="B615">
    <cfRule type="cellIs" dxfId="4294" priority="1057" operator="lessThan">
      <formula>0</formula>
    </cfRule>
  </conditionalFormatting>
  <conditionalFormatting sqref="B623">
    <cfRule type="cellIs" dxfId="4293" priority="1056" operator="lessThan">
      <formula>0</formula>
    </cfRule>
  </conditionalFormatting>
  <conditionalFormatting sqref="I626:N626 P624:Q627">
    <cfRule type="cellIs" dxfId="4292" priority="1055" operator="lessThan">
      <formula>0</formula>
    </cfRule>
  </conditionalFormatting>
  <conditionalFormatting sqref="P415:Q415 Q416:Q418">
    <cfRule type="cellIs" dxfId="4291" priority="1040" operator="lessThan">
      <formula>0</formula>
    </cfRule>
  </conditionalFormatting>
  <conditionalFormatting sqref="B409">
    <cfRule type="cellIs" dxfId="4290" priority="1041" operator="lessThan">
      <formula>0</formula>
    </cfRule>
  </conditionalFormatting>
  <conditionalFormatting sqref="P416:P418">
    <cfRule type="cellIs" dxfId="4289" priority="1038" operator="lessThan">
      <formula>0</formula>
    </cfRule>
  </conditionalFormatting>
  <conditionalFormatting sqref="P415">
    <cfRule type="cellIs" dxfId="4288" priority="1039" operator="lessThan">
      <formula>0</formula>
    </cfRule>
  </conditionalFormatting>
  <conditionalFormatting sqref="Q419">
    <cfRule type="cellIs" dxfId="4287" priority="1036" operator="lessThan">
      <formula>0</formula>
    </cfRule>
  </conditionalFormatting>
  <conditionalFormatting sqref="Q420">
    <cfRule type="cellIs" dxfId="4286" priority="1037" operator="lessThan">
      <formula>0</formula>
    </cfRule>
  </conditionalFormatting>
  <conditionalFormatting sqref="B415">
    <cfRule type="cellIs" dxfId="4285" priority="1034" operator="lessThan">
      <formula>0</formula>
    </cfRule>
  </conditionalFormatting>
  <conditionalFormatting sqref="Q419">
    <cfRule type="cellIs" dxfId="4284" priority="1035" operator="lessThan">
      <formula>0</formula>
    </cfRule>
  </conditionalFormatting>
  <conditionalFormatting sqref="B435:N435">
    <cfRule type="cellIs" dxfId="4283" priority="838" operator="lessThan">
      <formula>0</formula>
    </cfRule>
  </conditionalFormatting>
  <conditionalFormatting sqref="B435:N435">
    <cfRule type="cellIs" dxfId="4282" priority="839" operator="lessThan">
      <formula>0</formula>
    </cfRule>
  </conditionalFormatting>
  <conditionalFormatting sqref="C606:I606">
    <cfRule type="cellIs" dxfId="4281" priority="1051" operator="lessThan">
      <formula>0</formula>
    </cfRule>
  </conditionalFormatting>
  <conditionalFormatting sqref="C607:I607">
    <cfRule type="cellIs" dxfId="4280" priority="1050" operator="lessThan">
      <formula>0</formula>
    </cfRule>
  </conditionalFormatting>
  <conditionalFormatting sqref="C611:M611">
    <cfRule type="cellIs" dxfId="4279" priority="1049" operator="lessThan">
      <formula>0</formula>
    </cfRule>
  </conditionalFormatting>
  <conditionalFormatting sqref="P604">
    <cfRule type="cellIs" dxfId="4278" priority="1048" operator="lessThan">
      <formula>0</formula>
    </cfRule>
  </conditionalFormatting>
  <conditionalFormatting sqref="P410:P412">
    <cfRule type="cellIs" dxfId="4277" priority="1045" operator="lessThan">
      <formula>0</formula>
    </cfRule>
  </conditionalFormatting>
  <conditionalFormatting sqref="Q413">
    <cfRule type="cellIs" dxfId="4276" priority="1042" operator="lessThan">
      <formula>0</formula>
    </cfRule>
  </conditionalFormatting>
  <conditionalFormatting sqref="Q414">
    <cfRule type="cellIs" dxfId="4275" priority="1044" operator="lessThan">
      <formula>0</formula>
    </cfRule>
  </conditionalFormatting>
  <conditionalFormatting sqref="P409:Q409 Q410:Q412">
    <cfRule type="cellIs" dxfId="4274" priority="1047" operator="lessThan">
      <formula>0</formula>
    </cfRule>
  </conditionalFormatting>
  <conditionalFormatting sqref="P409">
    <cfRule type="cellIs" dxfId="4273" priority="1046" operator="lessThan">
      <formula>0</formula>
    </cfRule>
  </conditionalFormatting>
  <conditionalFormatting sqref="Q413">
    <cfRule type="cellIs" dxfId="4272" priority="1043" operator="lessThan">
      <formula>0</formula>
    </cfRule>
  </conditionalFormatting>
  <conditionalFormatting sqref="B435:N435">
    <cfRule type="cellIs" dxfId="4271" priority="837" operator="lessThan">
      <formula>0</formula>
    </cfRule>
  </conditionalFormatting>
  <conditionalFormatting sqref="B435:N435">
    <cfRule type="cellIs" dxfId="4270" priority="836" operator="lessThan">
      <formula>0</formula>
    </cfRule>
  </conditionalFormatting>
  <conditionalFormatting sqref="B435:N435">
    <cfRule type="cellIs" dxfId="4269" priority="835" operator="lessThan">
      <formula>0</formula>
    </cfRule>
  </conditionalFormatting>
  <conditionalFormatting sqref="B435:N435">
    <cfRule type="cellIs" dxfId="4268" priority="833" operator="lessThan">
      <formula>0</formula>
    </cfRule>
  </conditionalFormatting>
  <conditionalFormatting sqref="B435:N435">
    <cfRule type="cellIs" dxfId="4267" priority="834" operator="lessThan">
      <formula>0</formula>
    </cfRule>
  </conditionalFormatting>
  <conditionalFormatting sqref="N438">
    <cfRule type="cellIs" dxfId="4266" priority="831" operator="lessThan">
      <formula>0</formula>
    </cfRule>
  </conditionalFormatting>
  <conditionalFormatting sqref="B435:N435">
    <cfRule type="cellIs" dxfId="4265" priority="832" operator="lessThan">
      <formula>0</formula>
    </cfRule>
  </conditionalFormatting>
  <conditionalFormatting sqref="N439">
    <cfRule type="cellIs" dxfId="4264" priority="830" operator="lessThan">
      <formula>0</formula>
    </cfRule>
  </conditionalFormatting>
  <conditionalFormatting sqref="N439">
    <cfRule type="cellIs" dxfId="4263" priority="829" operator="lessThan">
      <formula>0</formula>
    </cfRule>
  </conditionalFormatting>
  <conditionalFormatting sqref="D442:N445">
    <cfRule type="cellIs" dxfId="4262" priority="826" operator="lessThan">
      <formula>0</formula>
    </cfRule>
  </conditionalFormatting>
  <conditionalFormatting sqref="B442:B445">
    <cfRule type="cellIs" dxfId="4261" priority="823" operator="lessThan">
      <formula>0</formula>
    </cfRule>
  </conditionalFormatting>
  <conditionalFormatting sqref="B498">
    <cfRule type="cellIs" dxfId="4260" priority="820" operator="lessThan">
      <formula>0</formula>
    </cfRule>
  </conditionalFormatting>
  <conditionalFormatting sqref="C498">
    <cfRule type="cellIs" dxfId="4259" priority="817" operator="lessThan">
      <formula>0</formula>
    </cfRule>
  </conditionalFormatting>
  <conditionalFormatting sqref="P553">
    <cfRule type="cellIs" dxfId="4258" priority="618" operator="lessThan">
      <formula>0</formula>
    </cfRule>
  </conditionalFormatting>
  <conditionalFormatting sqref="N370">
    <cfRule type="cellIs" dxfId="4257" priority="1033" operator="lessThan">
      <formula>0</formula>
    </cfRule>
  </conditionalFormatting>
  <conditionalFormatting sqref="N382">
    <cfRule type="cellIs" dxfId="4256" priority="1032" operator="lessThan">
      <formula>0</formula>
    </cfRule>
  </conditionalFormatting>
  <conditionalFormatting sqref="B354">
    <cfRule type="cellIs" dxfId="4255" priority="998" operator="lessThan">
      <formula>0</formula>
    </cfRule>
  </conditionalFormatting>
  <conditionalFormatting sqref="B589:B592">
    <cfRule type="cellIs" dxfId="4254" priority="1003" operator="lessThan">
      <formula>0</formula>
    </cfRule>
  </conditionalFormatting>
  <conditionalFormatting sqref="B351">
    <cfRule type="cellIs" dxfId="4253" priority="999" operator="lessThan">
      <formula>0</formula>
    </cfRule>
  </conditionalFormatting>
  <conditionalFormatting sqref="B551">
    <cfRule type="cellIs" dxfId="4252" priority="1025" operator="lessThan">
      <formula>0</formula>
    </cfRule>
  </conditionalFormatting>
  <conditionalFormatting sqref="B382:B383">
    <cfRule type="cellIs" dxfId="4251" priority="1020" operator="lessThan">
      <formula>0</formula>
    </cfRule>
  </conditionalFormatting>
  <conditionalFormatting sqref="B386">
    <cfRule type="cellIs" dxfId="4250" priority="1016" operator="lessThan">
      <formula>0</formula>
    </cfRule>
  </conditionalFormatting>
  <conditionalFormatting sqref="C350:M353">
    <cfRule type="cellIs" dxfId="4249" priority="1030" operator="lessThan">
      <formula>0</formula>
    </cfRule>
  </conditionalFormatting>
  <conditionalFormatting sqref="B368">
    <cfRule type="cellIs" dxfId="4248" priority="996" operator="lessThan">
      <formula>0</formula>
    </cfRule>
  </conditionalFormatting>
  <conditionalFormatting sqref="B396 B386:B390 B380:B384 B368:B372 B360 B350:B354">
    <cfRule type="cellIs" dxfId="4247" priority="1027" operator="lessThan">
      <formula>0</formula>
    </cfRule>
  </conditionalFormatting>
  <conditionalFormatting sqref="B369">
    <cfRule type="cellIs" dxfId="4246" priority="995" operator="lessThan">
      <formula>0</formula>
    </cfRule>
  </conditionalFormatting>
  <conditionalFormatting sqref="B372">
    <cfRule type="cellIs" dxfId="4245" priority="994" operator="lessThan">
      <formula>0</formula>
    </cfRule>
  </conditionalFormatting>
  <conditionalFormatting sqref="B548:B550">
    <cfRule type="cellIs" dxfId="4244" priority="1026" operator="lessThan">
      <formula>0</formula>
    </cfRule>
  </conditionalFormatting>
  <conditionalFormatting sqref="B547">
    <cfRule type="cellIs" dxfId="4243" priority="1024" operator="lessThan">
      <formula>0</formula>
    </cfRule>
  </conditionalFormatting>
  <conditionalFormatting sqref="B384">
    <cfRule type="cellIs" dxfId="4242" priority="1012" operator="lessThan">
      <formula>0</formula>
    </cfRule>
  </conditionalFormatting>
  <conditionalFormatting sqref="B558:B559">
    <cfRule type="cellIs" dxfId="4241" priority="993" operator="lessThan">
      <formula>0</formula>
    </cfRule>
  </conditionalFormatting>
  <conditionalFormatting sqref="B380">
    <cfRule type="cellIs" dxfId="4240" priority="1019" operator="lessThan">
      <formula>0</formula>
    </cfRule>
  </conditionalFormatting>
  <conditionalFormatting sqref="B381">
    <cfRule type="cellIs" dxfId="4239" priority="1018" operator="lessThan">
      <formula>0</formula>
    </cfRule>
  </conditionalFormatting>
  <conditionalFormatting sqref="B387">
    <cfRule type="cellIs" dxfId="4238" priority="1015" operator="lessThan">
      <formula>0</formula>
    </cfRule>
  </conditionalFormatting>
  <conditionalFormatting sqref="B388:B389">
    <cfRule type="cellIs" dxfId="4237" priority="1017" operator="lessThan">
      <formula>0</formula>
    </cfRule>
  </conditionalFormatting>
  <conditionalFormatting sqref="B352:B353">
    <cfRule type="cellIs" dxfId="4236" priority="1001" operator="lessThan">
      <formula>0</formula>
    </cfRule>
  </conditionalFormatting>
  <conditionalFormatting sqref="B350">
    <cfRule type="cellIs" dxfId="4235" priority="1000" operator="lessThan">
      <formula>0</formula>
    </cfRule>
  </conditionalFormatting>
  <conditionalFormatting sqref="B396">
    <cfRule type="cellIs" dxfId="4234" priority="1014" operator="lessThan">
      <formula>0</formula>
    </cfRule>
  </conditionalFormatting>
  <conditionalFormatting sqref="B390">
    <cfRule type="cellIs" dxfId="4233" priority="1013" operator="lessThan">
      <formula>0</formula>
    </cfRule>
  </conditionalFormatting>
  <conditionalFormatting sqref="B579:B582">
    <cfRule type="cellIs" dxfId="4232" priority="1009" operator="lessThan">
      <formula>0</formula>
    </cfRule>
  </conditionalFormatting>
  <conditionalFormatting sqref="B360">
    <cfRule type="cellIs" dxfId="4231" priority="1011" operator="lessThan">
      <formula>0</formula>
    </cfRule>
  </conditionalFormatting>
  <conditionalFormatting sqref="B584:B587">
    <cfRule type="cellIs" dxfId="4230" priority="1006" operator="lessThan">
      <formula>0</formula>
    </cfRule>
  </conditionalFormatting>
  <conditionalFormatting sqref="B556:B559">
    <cfRule type="cellIs" dxfId="4229" priority="992" operator="lessThan">
      <formula>0</formula>
    </cfRule>
  </conditionalFormatting>
  <conditionalFormatting sqref="B580">
    <cfRule type="cellIs" dxfId="4228" priority="1008" operator="lessThan">
      <formula>0</formula>
    </cfRule>
  </conditionalFormatting>
  <conditionalFormatting sqref="B581:B582">
    <cfRule type="cellIs" dxfId="4227" priority="1010" operator="lessThan">
      <formula>0</formula>
    </cfRule>
  </conditionalFormatting>
  <conditionalFormatting sqref="B591:B592">
    <cfRule type="cellIs" dxfId="4226" priority="1004" operator="lessThan">
      <formula>0</formula>
    </cfRule>
  </conditionalFormatting>
  <conditionalFormatting sqref="B585">
    <cfRule type="cellIs" dxfId="4225" priority="1005" operator="lessThan">
      <formula>0</formula>
    </cfRule>
  </conditionalFormatting>
  <conditionalFormatting sqref="B586:B587">
    <cfRule type="cellIs" dxfId="4224" priority="1007" operator="lessThan">
      <formula>0</formula>
    </cfRule>
  </conditionalFormatting>
  <conditionalFormatting sqref="B590">
    <cfRule type="cellIs" dxfId="4223" priority="1002" operator="lessThan">
      <formula>0</formula>
    </cfRule>
  </conditionalFormatting>
  <conditionalFormatting sqref="B370:B371">
    <cfRule type="cellIs" dxfId="4222" priority="997" operator="lessThan">
      <formula>0</formula>
    </cfRule>
  </conditionalFormatting>
  <conditionalFormatting sqref="B564:B565">
    <cfRule type="cellIs" dxfId="4221" priority="990" operator="lessThan">
      <formula>0</formula>
    </cfRule>
  </conditionalFormatting>
  <conditionalFormatting sqref="B392:N392">
    <cfRule type="cellIs" dxfId="4220" priority="965" operator="lessThan">
      <formula>0</formula>
    </cfRule>
  </conditionalFormatting>
  <conditionalFormatting sqref="B392:N392">
    <cfRule type="cellIs" dxfId="4219" priority="964" operator="lessThan">
      <formula>0</formula>
    </cfRule>
  </conditionalFormatting>
  <conditionalFormatting sqref="B537">
    <cfRule type="cellIs" dxfId="4218" priority="984" operator="lessThan">
      <formula>0</formula>
    </cfRule>
  </conditionalFormatting>
  <conditionalFormatting sqref="B533">
    <cfRule type="cellIs" dxfId="4217" priority="983" operator="lessThan">
      <formula>0</formula>
    </cfRule>
  </conditionalFormatting>
  <conditionalFormatting sqref="B570:B571">
    <cfRule type="cellIs" dxfId="4216" priority="982" operator="lessThan">
      <formula>0</formula>
    </cfRule>
  </conditionalFormatting>
  <conditionalFormatting sqref="B557">
    <cfRule type="cellIs" dxfId="4215" priority="991" operator="lessThan">
      <formula>0</formula>
    </cfRule>
  </conditionalFormatting>
  <conditionalFormatting sqref="B574:B577">
    <cfRule type="cellIs" dxfId="4214" priority="978" operator="lessThan">
      <formula>0</formula>
    </cfRule>
  </conditionalFormatting>
  <conditionalFormatting sqref="B575">
    <cfRule type="cellIs" dxfId="4213" priority="977" operator="lessThan">
      <formula>0</formula>
    </cfRule>
  </conditionalFormatting>
  <conditionalFormatting sqref="B566">
    <cfRule type="cellIs" dxfId="4212" priority="986" operator="lessThan">
      <formula>0</formula>
    </cfRule>
  </conditionalFormatting>
  <conditionalFormatting sqref="B566">
    <cfRule type="cellIs" dxfId="4211" priority="987" operator="lessThan">
      <formula>0</formula>
    </cfRule>
  </conditionalFormatting>
  <conditionalFormatting sqref="B562:B565">
    <cfRule type="cellIs" dxfId="4210" priority="989" operator="lessThan">
      <formula>0</formula>
    </cfRule>
  </conditionalFormatting>
  <conditionalFormatting sqref="B563">
    <cfRule type="cellIs" dxfId="4209" priority="988" operator="lessThan">
      <formula>0</formula>
    </cfRule>
  </conditionalFormatting>
  <conditionalFormatting sqref="B350:B353">
    <cfRule type="cellIs" dxfId="4208" priority="972" operator="lessThan">
      <formula>0</formula>
    </cfRule>
  </conditionalFormatting>
  <conditionalFormatting sqref="N395">
    <cfRule type="cellIs" dxfId="4207" priority="959" operator="lessThan">
      <formula>0</formula>
    </cfRule>
  </conditionalFormatting>
  <conditionalFormatting sqref="B534:B536">
    <cfRule type="cellIs" dxfId="4206" priority="985" operator="lessThan">
      <formula>0</formula>
    </cfRule>
  </conditionalFormatting>
  <conditionalFormatting sqref="B568:B571">
    <cfRule type="cellIs" dxfId="4205" priority="981" operator="lessThan">
      <formula>0</formula>
    </cfRule>
  </conditionalFormatting>
  <conditionalFormatting sqref="B552">
    <cfRule type="cellIs" dxfId="4204" priority="796" operator="lessThan">
      <formula>0</formula>
    </cfRule>
  </conditionalFormatting>
  <conditionalFormatting sqref="B576:B577">
    <cfRule type="cellIs" dxfId="4203" priority="979" operator="lessThan">
      <formula>0</formula>
    </cfRule>
  </conditionalFormatting>
  <conditionalFormatting sqref="B569">
    <cfRule type="cellIs" dxfId="4202" priority="980" operator="lessThan">
      <formula>0</formula>
    </cfRule>
  </conditionalFormatting>
  <conditionalFormatting sqref="D552">
    <cfRule type="cellIs" dxfId="4201" priority="790" operator="lessThan">
      <formula>0</formula>
    </cfRule>
  </conditionalFormatting>
  <conditionalFormatting sqref="B604 B609:B610 B616 B622">
    <cfRule type="cellIs" dxfId="4200" priority="976" operator="lessThan">
      <formula>0</formula>
    </cfRule>
  </conditionalFormatting>
  <conditionalFormatting sqref="B398:N398">
    <cfRule type="cellIs" dxfId="4199" priority="957" operator="lessThan">
      <formula>0</formula>
    </cfRule>
  </conditionalFormatting>
  <conditionalFormatting sqref="N383">
    <cfRule type="cellIs" dxfId="4198" priority="969" operator="lessThan">
      <formula>0</formula>
    </cfRule>
  </conditionalFormatting>
  <conditionalFormatting sqref="B392:N392">
    <cfRule type="cellIs" dxfId="4197" priority="967" operator="lessThan">
      <formula>0</formula>
    </cfRule>
  </conditionalFormatting>
  <conditionalFormatting sqref="N389">
    <cfRule type="cellIs" dxfId="4196" priority="968" operator="lessThan">
      <formula>0</formula>
    </cfRule>
  </conditionalFormatting>
  <conditionalFormatting sqref="B392:N392">
    <cfRule type="cellIs" dxfId="4195" priority="966" operator="lessThan">
      <formula>0</formula>
    </cfRule>
  </conditionalFormatting>
  <conditionalFormatting sqref="B392:N392">
    <cfRule type="cellIs" dxfId="4194" priority="963" operator="lessThan">
      <formula>0</formula>
    </cfRule>
  </conditionalFormatting>
  <conditionalFormatting sqref="B606">
    <cfRule type="cellIs" dxfId="4193" priority="975" operator="lessThan">
      <formula>0</formula>
    </cfRule>
  </conditionalFormatting>
  <conditionalFormatting sqref="B607">
    <cfRule type="cellIs" dxfId="4192" priority="974" operator="lessThan">
      <formula>0</formula>
    </cfRule>
  </conditionalFormatting>
  <conditionalFormatting sqref="B611">
    <cfRule type="cellIs" dxfId="4191" priority="973" operator="lessThan">
      <formula>0</formula>
    </cfRule>
  </conditionalFormatting>
  <conditionalFormatting sqref="G552">
    <cfRule type="cellIs" dxfId="4190" priority="781" operator="lessThan">
      <formula>0</formula>
    </cfRule>
  </conditionalFormatting>
  <conditionalFormatting sqref="H552">
    <cfRule type="cellIs" dxfId="4189" priority="778" operator="lessThan">
      <formula>0</formula>
    </cfRule>
  </conditionalFormatting>
  <conditionalFormatting sqref="N384">
    <cfRule type="cellIs" dxfId="4188" priority="943" operator="lessThan">
      <formula>0</formula>
    </cfRule>
  </conditionalFormatting>
  <conditionalFormatting sqref="N371">
    <cfRule type="cellIs" dxfId="4187" priority="970" operator="lessThan">
      <formula>0</formula>
    </cfRule>
  </conditionalFormatting>
  <conditionalFormatting sqref="B392:N392">
    <cfRule type="cellIs" dxfId="4186" priority="962" operator="lessThan">
      <formula>0</formula>
    </cfRule>
  </conditionalFormatting>
  <conditionalFormatting sqref="B392:N392">
    <cfRule type="cellIs" dxfId="4185" priority="961" operator="lessThan">
      <formula>0</formula>
    </cfRule>
  </conditionalFormatting>
  <conditionalFormatting sqref="B392:N392">
    <cfRule type="cellIs" dxfId="4184" priority="960" operator="lessThan">
      <formula>0</formula>
    </cfRule>
  </conditionalFormatting>
  <conditionalFormatting sqref="B398:N398">
    <cfRule type="cellIs" dxfId="4183" priority="958" operator="lessThan">
      <formula>0</formula>
    </cfRule>
  </conditionalFormatting>
  <conditionalFormatting sqref="N390">
    <cfRule type="cellIs" dxfId="4182" priority="942" operator="lessThan">
      <formula>0</formula>
    </cfRule>
  </conditionalFormatting>
  <conditionalFormatting sqref="B398:N398">
    <cfRule type="cellIs" dxfId="4181" priority="956" operator="lessThan">
      <formula>0</formula>
    </cfRule>
  </conditionalFormatting>
  <conditionalFormatting sqref="B398:N398">
    <cfRule type="cellIs" dxfId="4180" priority="955" operator="lessThan">
      <formula>0</formula>
    </cfRule>
  </conditionalFormatting>
  <conditionalFormatting sqref="B398:N398">
    <cfRule type="cellIs" dxfId="4179" priority="954" operator="lessThan">
      <formula>0</formula>
    </cfRule>
  </conditionalFormatting>
  <conditionalFormatting sqref="B398:N398">
    <cfRule type="cellIs" dxfId="4178" priority="953" operator="lessThan">
      <formula>0</formula>
    </cfRule>
  </conditionalFormatting>
  <conditionalFormatting sqref="B398:N398">
    <cfRule type="cellIs" dxfId="4177" priority="952" operator="lessThan">
      <formula>0</formula>
    </cfRule>
  </conditionalFormatting>
  <conditionalFormatting sqref="B398:N398">
    <cfRule type="cellIs" dxfId="4176" priority="951" operator="lessThan">
      <formula>0</formula>
    </cfRule>
  </conditionalFormatting>
  <conditionalFormatting sqref="N401">
    <cfRule type="cellIs" dxfId="4175" priority="950" operator="lessThan">
      <formula>0</formula>
    </cfRule>
  </conditionalFormatting>
  <conditionalFormatting sqref="N354">
    <cfRule type="cellIs" dxfId="4174" priority="949" operator="lessThan">
      <formula>0</formula>
    </cfRule>
  </conditionalFormatting>
  <conditionalFormatting sqref="N360">
    <cfRule type="cellIs" dxfId="4173" priority="948" operator="lessThan">
      <formula>0</formula>
    </cfRule>
  </conditionalFormatting>
  <conditionalFormatting sqref="N360">
    <cfRule type="cellIs" dxfId="4172" priority="947" operator="lessThan">
      <formula>0</formula>
    </cfRule>
  </conditionalFormatting>
  <conditionalFormatting sqref="N372">
    <cfRule type="cellIs" dxfId="4171" priority="946" operator="lessThan">
      <formula>0</formula>
    </cfRule>
  </conditionalFormatting>
  <conditionalFormatting sqref="N372">
    <cfRule type="cellIs" dxfId="4170" priority="945" operator="lessThan">
      <formula>0</formula>
    </cfRule>
  </conditionalFormatting>
  <conditionalFormatting sqref="N384">
    <cfRule type="cellIs" dxfId="4169" priority="944" operator="lessThan">
      <formula>0</formula>
    </cfRule>
  </conditionalFormatting>
  <conditionalFormatting sqref="N396">
    <cfRule type="cellIs" dxfId="4168" priority="940" operator="lessThan">
      <formula>0</formula>
    </cfRule>
  </conditionalFormatting>
  <conditionalFormatting sqref="N396">
    <cfRule type="cellIs" dxfId="4167" priority="939" operator="lessThan">
      <formula>0</formula>
    </cfRule>
  </conditionalFormatting>
  <conditionalFormatting sqref="N390">
    <cfRule type="cellIs" dxfId="4166" priority="941" operator="lessThan">
      <formula>0</formula>
    </cfRule>
  </conditionalFormatting>
  <conditionalFormatting sqref="N407">
    <cfRule type="cellIs" dxfId="4165" priority="925" operator="lessThan">
      <formula>0</formula>
    </cfRule>
  </conditionalFormatting>
  <conditionalFormatting sqref="N408">
    <cfRule type="cellIs" dxfId="4164" priority="924" operator="lessThan">
      <formula>0</formula>
    </cfRule>
  </conditionalFormatting>
  <conditionalFormatting sqref="H408">
    <cfRule type="cellIs" dxfId="4163" priority="936" operator="lessThan">
      <formula>0</formula>
    </cfRule>
  </conditionalFormatting>
  <conditionalFormatting sqref="B408">
    <cfRule type="cellIs" dxfId="4162" priority="935" operator="lessThan">
      <formula>0</formula>
    </cfRule>
  </conditionalFormatting>
  <conditionalFormatting sqref="C408:M408">
    <cfRule type="cellIs" dxfId="4161" priority="938" operator="lessThan">
      <formula>0</formula>
    </cfRule>
  </conditionalFormatting>
  <conditionalFormatting sqref="C408:M408">
    <cfRule type="cellIs" dxfId="4160" priority="937" operator="lessThan">
      <formula>0</formula>
    </cfRule>
  </conditionalFormatting>
  <conditionalFormatting sqref="B414">
    <cfRule type="cellIs" dxfId="4159" priority="918" operator="lessThan">
      <formula>0</formula>
    </cfRule>
  </conditionalFormatting>
  <conditionalFormatting sqref="B410:N410">
    <cfRule type="cellIs" dxfId="4158" priority="917" operator="lessThan">
      <formula>0</formula>
    </cfRule>
  </conditionalFormatting>
  <conditionalFormatting sqref="B408">
    <cfRule type="cellIs" dxfId="4157" priority="934" operator="lessThan">
      <formula>0</formula>
    </cfRule>
  </conditionalFormatting>
  <conditionalFormatting sqref="B404:N404">
    <cfRule type="cellIs" dxfId="4156" priority="933" operator="lessThan">
      <formula>0</formula>
    </cfRule>
  </conditionalFormatting>
  <conditionalFormatting sqref="B404:N404">
    <cfRule type="cellIs" dxfId="4155" priority="932" operator="lessThan">
      <formula>0</formula>
    </cfRule>
  </conditionalFormatting>
  <conditionalFormatting sqref="B404:N404">
    <cfRule type="cellIs" dxfId="4154" priority="931" operator="lessThan">
      <formula>0</formula>
    </cfRule>
  </conditionalFormatting>
  <conditionalFormatting sqref="B404:N404">
    <cfRule type="cellIs" dxfId="4153" priority="930" operator="lessThan">
      <formula>0</formula>
    </cfRule>
  </conditionalFormatting>
  <conditionalFormatting sqref="B404:N404">
    <cfRule type="cellIs" dxfId="4152" priority="929" operator="lessThan">
      <formula>0</formula>
    </cfRule>
  </conditionalFormatting>
  <conditionalFormatting sqref="B404:N404">
    <cfRule type="cellIs" dxfId="4151" priority="928" operator="lessThan">
      <formula>0</formula>
    </cfRule>
  </conditionalFormatting>
  <conditionalFormatting sqref="B404:N404">
    <cfRule type="cellIs" dxfId="4150" priority="927" operator="lessThan">
      <formula>0</formula>
    </cfRule>
  </conditionalFormatting>
  <conditionalFormatting sqref="B404:N404">
    <cfRule type="cellIs" dxfId="4149" priority="926" operator="lessThan">
      <formula>0</formula>
    </cfRule>
  </conditionalFormatting>
  <conditionalFormatting sqref="N408">
    <cfRule type="cellIs" dxfId="4148" priority="923" operator="lessThan">
      <formula>0</formula>
    </cfRule>
  </conditionalFormatting>
  <conditionalFormatting sqref="B410:N410">
    <cfRule type="cellIs" dxfId="4147" priority="916" operator="lessThan">
      <formula>0</formula>
    </cfRule>
  </conditionalFormatting>
  <conditionalFormatting sqref="B410:N410">
    <cfRule type="cellIs" dxfId="4146" priority="915" operator="lessThan">
      <formula>0</formula>
    </cfRule>
  </conditionalFormatting>
  <conditionalFormatting sqref="B410:N410">
    <cfRule type="cellIs" dxfId="4145" priority="914" operator="lessThan">
      <formula>0</formula>
    </cfRule>
  </conditionalFormatting>
  <conditionalFormatting sqref="B410:N410">
    <cfRule type="cellIs" dxfId="4144" priority="913" operator="lessThan">
      <formula>0</formula>
    </cfRule>
  </conditionalFormatting>
  <conditionalFormatting sqref="B410:N410">
    <cfRule type="cellIs" dxfId="4143" priority="912" operator="lessThan">
      <formula>0</formula>
    </cfRule>
  </conditionalFormatting>
  <conditionalFormatting sqref="B410:N410">
    <cfRule type="cellIs" dxfId="4142" priority="911" operator="lessThan">
      <formula>0</formula>
    </cfRule>
  </conditionalFormatting>
  <conditionalFormatting sqref="B410:N410">
    <cfRule type="cellIs" dxfId="4141" priority="910" operator="lessThan">
      <formula>0</formula>
    </cfRule>
  </conditionalFormatting>
  <conditionalFormatting sqref="N413">
    <cfRule type="cellIs" dxfId="4140" priority="909" operator="lessThan">
      <formula>0</formula>
    </cfRule>
  </conditionalFormatting>
  <conditionalFormatting sqref="N414">
    <cfRule type="cellIs" dxfId="4139" priority="908" operator="lessThan">
      <formula>0</formula>
    </cfRule>
  </conditionalFormatting>
  <conditionalFormatting sqref="N414">
    <cfRule type="cellIs" dxfId="4138" priority="907" operator="lessThan">
      <formula>0</formula>
    </cfRule>
  </conditionalFormatting>
  <conditionalFormatting sqref="C420:M420">
    <cfRule type="cellIs" dxfId="4137" priority="906" operator="lessThan">
      <formula>0</formula>
    </cfRule>
  </conditionalFormatting>
  <conditionalFormatting sqref="C414:M414">
    <cfRule type="cellIs" dxfId="4136" priority="922" operator="lessThan">
      <formula>0</formula>
    </cfRule>
  </conditionalFormatting>
  <conditionalFormatting sqref="C414:M414">
    <cfRule type="cellIs" dxfId="4135" priority="921" operator="lessThan">
      <formula>0</formula>
    </cfRule>
  </conditionalFormatting>
  <conditionalFormatting sqref="H414">
    <cfRule type="cellIs" dxfId="4134" priority="920" operator="lessThan">
      <formula>0</formula>
    </cfRule>
  </conditionalFormatting>
  <conditionalFormatting sqref="B414">
    <cfRule type="cellIs" dxfId="4133" priority="919" operator="lessThan">
      <formula>0</formula>
    </cfRule>
  </conditionalFormatting>
  <conditionalFormatting sqref="C420:M420">
    <cfRule type="cellIs" dxfId="4132" priority="905" operator="lessThan">
      <formula>0</formula>
    </cfRule>
  </conditionalFormatting>
  <conditionalFormatting sqref="H420">
    <cfRule type="cellIs" dxfId="4131" priority="904" operator="lessThan">
      <formula>0</formula>
    </cfRule>
  </conditionalFormatting>
  <conditionalFormatting sqref="B420">
    <cfRule type="cellIs" dxfId="4130" priority="903" operator="lessThan">
      <formula>0</formula>
    </cfRule>
  </conditionalFormatting>
  <conditionalFormatting sqref="B420">
    <cfRule type="cellIs" dxfId="4129" priority="902" operator="lessThan">
      <formula>0</formula>
    </cfRule>
  </conditionalFormatting>
  <conditionalFormatting sqref="B416:N416">
    <cfRule type="cellIs" dxfId="4128" priority="900" operator="lessThan">
      <formula>0</formula>
    </cfRule>
  </conditionalFormatting>
  <conditionalFormatting sqref="B416:N416">
    <cfRule type="cellIs" dxfId="4127" priority="899" operator="lessThan">
      <formula>0</formula>
    </cfRule>
  </conditionalFormatting>
  <conditionalFormatting sqref="B416:N416">
    <cfRule type="cellIs" dxfId="4126" priority="898" operator="lessThan">
      <formula>0</formula>
    </cfRule>
  </conditionalFormatting>
  <conditionalFormatting sqref="B416:N416">
    <cfRule type="cellIs" dxfId="4125" priority="897" operator="lessThan">
      <formula>0</formula>
    </cfRule>
  </conditionalFormatting>
  <conditionalFormatting sqref="B416:N416">
    <cfRule type="cellIs" dxfId="4124" priority="896" operator="lessThan">
      <formula>0</formula>
    </cfRule>
  </conditionalFormatting>
  <conditionalFormatting sqref="B416:N416">
    <cfRule type="cellIs" dxfId="4123" priority="895" operator="lessThan">
      <formula>0</formula>
    </cfRule>
  </conditionalFormatting>
  <conditionalFormatting sqref="B416:N416">
    <cfRule type="cellIs" dxfId="4122" priority="894" operator="lessThan">
      <formula>0</formula>
    </cfRule>
  </conditionalFormatting>
  <conditionalFormatting sqref="N419">
    <cfRule type="cellIs" dxfId="4121" priority="893" operator="lessThan">
      <formula>0</formula>
    </cfRule>
  </conditionalFormatting>
  <conditionalFormatting sqref="B416:N416">
    <cfRule type="cellIs" dxfId="4120" priority="901" operator="lessThan">
      <formula>0</formula>
    </cfRule>
  </conditionalFormatting>
  <conditionalFormatting sqref="C439:M439">
    <cfRule type="cellIs" dxfId="4119" priority="844" operator="lessThan">
      <formula>0</formula>
    </cfRule>
  </conditionalFormatting>
  <conditionalFormatting sqref="C439:M439">
    <cfRule type="cellIs" dxfId="4118" priority="843" operator="lessThan">
      <formula>0</formula>
    </cfRule>
  </conditionalFormatting>
  <conditionalFormatting sqref="B429:N429">
    <cfRule type="cellIs" dxfId="4117" priority="849" operator="lessThan">
      <formula>0</formula>
    </cfRule>
  </conditionalFormatting>
  <conditionalFormatting sqref="B429:N429">
    <cfRule type="cellIs" dxfId="4116" priority="848" operator="lessThan">
      <formula>0</formula>
    </cfRule>
  </conditionalFormatting>
  <conditionalFormatting sqref="N432">
    <cfRule type="cellIs" dxfId="4115" priority="847" operator="lessThan">
      <formula>0</formula>
    </cfRule>
  </conditionalFormatting>
  <conditionalFormatting sqref="B422:N422">
    <cfRule type="cellIs" dxfId="4114" priority="871" operator="lessThan">
      <formula>0</formula>
    </cfRule>
  </conditionalFormatting>
  <conditionalFormatting sqref="B422:N422">
    <cfRule type="cellIs" dxfId="4113" priority="870" operator="lessThan">
      <formula>0</formula>
    </cfRule>
  </conditionalFormatting>
  <conditionalFormatting sqref="B422:N422">
    <cfRule type="cellIs" dxfId="4112" priority="869" operator="lessThan">
      <formula>0</formula>
    </cfRule>
  </conditionalFormatting>
  <conditionalFormatting sqref="B422:N422">
    <cfRule type="cellIs" dxfId="4111" priority="868" operator="lessThan">
      <formula>0</formula>
    </cfRule>
  </conditionalFormatting>
  <conditionalFormatting sqref="B422:N422">
    <cfRule type="cellIs" dxfId="4110" priority="867" operator="lessThan">
      <formula>0</formula>
    </cfRule>
  </conditionalFormatting>
  <conditionalFormatting sqref="B422:N422">
    <cfRule type="cellIs" dxfId="4109" priority="866" operator="lessThan">
      <formula>0</formula>
    </cfRule>
  </conditionalFormatting>
  <conditionalFormatting sqref="B422:N422">
    <cfRule type="cellIs" dxfId="4108" priority="865" operator="lessThan">
      <formula>0</formula>
    </cfRule>
  </conditionalFormatting>
  <conditionalFormatting sqref="C598:N599">
    <cfRule type="cellIs" dxfId="4107" priority="673" operator="lessThan">
      <formula>0</formula>
    </cfRule>
  </conditionalFormatting>
  <conditionalFormatting sqref="C560:N560">
    <cfRule type="cellIs" dxfId="4106" priority="670" operator="lessThan">
      <formula>0</formula>
    </cfRule>
  </conditionalFormatting>
  <conditionalFormatting sqref="C566:N566">
    <cfRule type="cellIs" dxfId="4105" priority="667" operator="lessThan">
      <formula>0</formula>
    </cfRule>
  </conditionalFormatting>
  <conditionalFormatting sqref="C566:N566">
    <cfRule type="cellIs" dxfId="4104" priority="666" operator="lessThan">
      <formula>0</formula>
    </cfRule>
  </conditionalFormatting>
  <conditionalFormatting sqref="C566:N566">
    <cfRule type="cellIs" dxfId="4103" priority="665" operator="lessThan">
      <formula>0</formula>
    </cfRule>
  </conditionalFormatting>
  <conditionalFormatting sqref="H439">
    <cfRule type="cellIs" dxfId="4102" priority="842" operator="lessThan">
      <formula>0</formula>
    </cfRule>
  </conditionalFormatting>
  <conditionalFormatting sqref="B439">
    <cfRule type="cellIs" dxfId="4101" priority="841" operator="lessThan">
      <formula>0</formula>
    </cfRule>
  </conditionalFormatting>
  <conditionalFormatting sqref="B426">
    <cfRule type="cellIs" dxfId="4100" priority="872" operator="lessThan">
      <formula>0</formula>
    </cfRule>
  </conditionalFormatting>
  <conditionalFormatting sqref="N433">
    <cfRule type="cellIs" dxfId="4099" priority="846" operator="lessThan">
      <formula>0</formula>
    </cfRule>
  </conditionalFormatting>
  <conditionalFormatting sqref="B439">
    <cfRule type="cellIs" dxfId="4098" priority="840" operator="lessThan">
      <formula>0</formula>
    </cfRule>
  </conditionalFormatting>
  <conditionalFormatting sqref="Q499">
    <cfRule type="cellIs" dxfId="4097" priority="625" operator="lessThan">
      <formula>0</formula>
    </cfRule>
  </conditionalFormatting>
  <conditionalFormatting sqref="P499">
    <cfRule type="cellIs" dxfId="4096" priority="624" operator="lessThan">
      <formula>0</formula>
    </cfRule>
  </conditionalFormatting>
  <conditionalFormatting sqref="C442:C445 B595:O596">
    <cfRule type="expression" dxfId="4095" priority="827">
      <formula>B442/A442&gt;1</formula>
    </cfRule>
    <cfRule type="expression" dxfId="4094" priority="828">
      <formula>B442/A442&lt;1</formula>
    </cfRule>
  </conditionalFormatting>
  <conditionalFormatting sqref="D442:N445">
    <cfRule type="expression" dxfId="4093" priority="824">
      <formula>D442/C442&gt;1</formula>
    </cfRule>
    <cfRule type="expression" dxfId="4092" priority="825">
      <formula>D442/C442&lt;1</formula>
    </cfRule>
  </conditionalFormatting>
  <conditionalFormatting sqref="B442:B445 B538:N538 B552:N552">
    <cfRule type="expression" dxfId="4091" priority="821">
      <formula>B442/#REF!&gt;1</formula>
    </cfRule>
    <cfRule type="expression" dxfId="4090" priority="822">
      <formula>B442/#REF!&lt;1</formula>
    </cfRule>
  </conditionalFormatting>
  <conditionalFormatting sqref="B498">
    <cfRule type="expression" dxfId="4089" priority="818">
      <formula>B498/#REF!&gt;1</formula>
    </cfRule>
    <cfRule type="expression" dxfId="4088" priority="819">
      <formula>B498/#REF!&lt;1</formula>
    </cfRule>
  </conditionalFormatting>
  <conditionalFormatting sqref="Q553">
    <cfRule type="cellIs" dxfId="4087" priority="619" operator="lessThan">
      <formula>0</formula>
    </cfRule>
  </conditionalFormatting>
  <conditionalFormatting sqref="C498">
    <cfRule type="expression" dxfId="4086" priority="815">
      <formula>C498/B498&gt;1</formula>
    </cfRule>
    <cfRule type="expression" dxfId="4085" priority="816">
      <formula>C498/B498&lt;1</formula>
    </cfRule>
  </conditionalFormatting>
  <conditionalFormatting sqref="D498">
    <cfRule type="cellIs" dxfId="4084" priority="814" operator="lessThan">
      <formula>0</formula>
    </cfRule>
  </conditionalFormatting>
  <conditionalFormatting sqref="D498">
    <cfRule type="expression" dxfId="4083" priority="812">
      <formula>D498/C498&gt;1</formula>
    </cfRule>
    <cfRule type="expression" dxfId="4082" priority="813">
      <formula>D498/C498&lt;1</formula>
    </cfRule>
  </conditionalFormatting>
  <conditionalFormatting sqref="E498">
    <cfRule type="cellIs" dxfId="4081" priority="811" operator="lessThan">
      <formula>0</formula>
    </cfRule>
  </conditionalFormatting>
  <conditionalFormatting sqref="E498">
    <cfRule type="expression" dxfId="4080" priority="809">
      <formula>E498/D498&gt;1</formula>
    </cfRule>
    <cfRule type="expression" dxfId="4079" priority="810">
      <formula>E498/D498&lt;1</formula>
    </cfRule>
  </conditionalFormatting>
  <conditionalFormatting sqref="F498">
    <cfRule type="cellIs" dxfId="4078" priority="808" operator="lessThan">
      <formula>0</formula>
    </cfRule>
  </conditionalFormatting>
  <conditionalFormatting sqref="F498">
    <cfRule type="expression" dxfId="4077" priority="806">
      <formula>F498/E498&gt;1</formula>
    </cfRule>
    <cfRule type="expression" dxfId="4076" priority="807">
      <formula>F498/E498&lt;1</formula>
    </cfRule>
  </conditionalFormatting>
  <conditionalFormatting sqref="G498">
    <cfRule type="cellIs" dxfId="4075" priority="805" operator="lessThan">
      <formula>0</formula>
    </cfRule>
  </conditionalFormatting>
  <conditionalFormatting sqref="G498">
    <cfRule type="expression" dxfId="4074" priority="803">
      <formula>G498/F498&gt;1</formula>
    </cfRule>
    <cfRule type="expression" dxfId="4073" priority="804">
      <formula>G498/F498&lt;1</formula>
    </cfRule>
  </conditionalFormatting>
  <conditionalFormatting sqref="H498">
    <cfRule type="cellIs" dxfId="4072" priority="802" operator="lessThan">
      <formula>0</formula>
    </cfRule>
  </conditionalFormatting>
  <conditionalFormatting sqref="H498">
    <cfRule type="expression" dxfId="4071" priority="800">
      <formula>H498/G498&gt;1</formula>
    </cfRule>
    <cfRule type="expression" dxfId="4070" priority="801">
      <formula>H498/G498&lt;1</formula>
    </cfRule>
  </conditionalFormatting>
  <conditionalFormatting sqref="I498:N498">
    <cfRule type="cellIs" dxfId="4069" priority="799" operator="lessThan">
      <formula>0</formula>
    </cfRule>
  </conditionalFormatting>
  <conditionalFormatting sqref="I498:N498">
    <cfRule type="expression" dxfId="4068" priority="797">
      <formula>I498/H498&gt;1</formula>
    </cfRule>
    <cfRule type="expression" dxfId="4067" priority="798">
      <formula>I498/H498&lt;1</formula>
    </cfRule>
  </conditionalFormatting>
  <conditionalFormatting sqref="B552">
    <cfRule type="expression" dxfId="4066" priority="794">
      <formula>B552/#REF!&gt;1</formula>
    </cfRule>
    <cfRule type="expression" dxfId="4065" priority="795">
      <formula>B552/#REF!&lt;1</formula>
    </cfRule>
  </conditionalFormatting>
  <conditionalFormatting sqref="C552">
    <cfRule type="cellIs" dxfId="4064" priority="793" operator="lessThan">
      <formula>0</formula>
    </cfRule>
  </conditionalFormatting>
  <conditionalFormatting sqref="C552">
    <cfRule type="expression" dxfId="4063" priority="791">
      <formula>C552/B552&gt;1</formula>
    </cfRule>
    <cfRule type="expression" dxfId="4062" priority="792">
      <formula>C552/B552&lt;1</formula>
    </cfRule>
  </conditionalFormatting>
  <conditionalFormatting sqref="D552">
    <cfRule type="expression" dxfId="4061" priority="788">
      <formula>D552/C552&gt;1</formula>
    </cfRule>
    <cfRule type="expression" dxfId="4060" priority="789">
      <formula>D552/C552&lt;1</formula>
    </cfRule>
  </conditionalFormatting>
  <conditionalFormatting sqref="E552">
    <cfRule type="cellIs" dxfId="4059" priority="787" operator="lessThan">
      <formula>0</formula>
    </cfRule>
  </conditionalFormatting>
  <conditionalFormatting sqref="E552">
    <cfRule type="expression" dxfId="4058" priority="785">
      <formula>E552/D552&gt;1</formula>
    </cfRule>
    <cfRule type="expression" dxfId="4057" priority="786">
      <formula>E552/D552&lt;1</formula>
    </cfRule>
  </conditionalFormatting>
  <conditionalFormatting sqref="F552">
    <cfRule type="cellIs" dxfId="4056" priority="784" operator="lessThan">
      <formula>0</formula>
    </cfRule>
  </conditionalFormatting>
  <conditionalFormatting sqref="F552">
    <cfRule type="expression" dxfId="4055" priority="782">
      <formula>F552/E552&gt;1</formula>
    </cfRule>
    <cfRule type="expression" dxfId="4054" priority="783">
      <formula>F552/E552&lt;1</formula>
    </cfRule>
  </conditionalFormatting>
  <conditionalFormatting sqref="G552">
    <cfRule type="expression" dxfId="4053" priority="779">
      <formula>G552/F552&gt;1</formula>
    </cfRule>
    <cfRule type="expression" dxfId="4052" priority="780">
      <formula>G552/F552&lt;1</formula>
    </cfRule>
  </conditionalFormatting>
  <conditionalFormatting sqref="H552">
    <cfRule type="expression" dxfId="4051" priority="776">
      <formula>H552/G552&gt;1</formula>
    </cfRule>
    <cfRule type="expression" dxfId="4050" priority="777">
      <formula>H552/G552&lt;1</formula>
    </cfRule>
  </conditionalFormatting>
  <conditionalFormatting sqref="N559">
    <cfRule type="cellIs" dxfId="4049" priority="775" operator="lessThan">
      <formula>0</formula>
    </cfRule>
  </conditionalFormatting>
  <conditionalFormatting sqref="N563">
    <cfRule type="cellIs" dxfId="4048" priority="774" operator="lessThan">
      <formula>0</formula>
    </cfRule>
  </conditionalFormatting>
  <conditionalFormatting sqref="N563">
    <cfRule type="cellIs" dxfId="4047" priority="773" operator="lessThan">
      <formula>0</formula>
    </cfRule>
  </conditionalFormatting>
  <conditionalFormatting sqref="P368">
    <cfRule type="cellIs" dxfId="4046" priority="772" operator="lessThan">
      <formula>0</formula>
    </cfRule>
  </conditionalFormatting>
  <conditionalFormatting sqref="P369:P370">
    <cfRule type="cellIs" dxfId="4045" priority="771" operator="lessThan">
      <formula>0</formula>
    </cfRule>
  </conditionalFormatting>
  <conditionalFormatting sqref="P442:P445">
    <cfRule type="cellIs" dxfId="4044" priority="770" operator="lessThan">
      <formula>0</formula>
    </cfRule>
  </conditionalFormatting>
  <conditionalFormatting sqref="P360">
    <cfRule type="cellIs" dxfId="4043" priority="769" operator="lessThan">
      <formula>0</formula>
    </cfRule>
  </conditionalFormatting>
  <conditionalFormatting sqref="P371:P372">
    <cfRule type="cellIs" dxfId="4042" priority="768" operator="lessThan">
      <formula>0</formula>
    </cfRule>
  </conditionalFormatting>
  <conditionalFormatting sqref="P380:P384">
    <cfRule type="cellIs" dxfId="4041" priority="767" operator="lessThan">
      <formula>0</formula>
    </cfRule>
  </conditionalFormatting>
  <conditionalFormatting sqref="P401">
    <cfRule type="cellIs" dxfId="4040" priority="764" operator="lessThan">
      <formula>0</formula>
    </cfRule>
  </conditionalFormatting>
  <conditionalFormatting sqref="P389:P390">
    <cfRule type="cellIs" dxfId="4039" priority="766" operator="lessThan">
      <formula>0</formula>
    </cfRule>
  </conditionalFormatting>
  <conditionalFormatting sqref="P395:P396">
    <cfRule type="cellIs" dxfId="4038" priority="765" operator="lessThan">
      <formula>0</formula>
    </cfRule>
  </conditionalFormatting>
  <conditionalFormatting sqref="P407:P408">
    <cfRule type="cellIs" dxfId="4037" priority="763" operator="lessThan">
      <formula>0</formula>
    </cfRule>
  </conditionalFormatting>
  <conditionalFormatting sqref="P551:P552">
    <cfRule type="cellIs" dxfId="4036" priority="749" operator="lessThan">
      <formula>0</formula>
    </cfRule>
  </conditionalFormatting>
  <conditionalFormatting sqref="P413:P414">
    <cfRule type="cellIs" dxfId="4035" priority="762" operator="lessThan">
      <formula>0</formula>
    </cfRule>
  </conditionalFormatting>
  <conditionalFormatting sqref="P419:P420">
    <cfRule type="cellIs" dxfId="4034" priority="761" operator="lessThan">
      <formula>0</formula>
    </cfRule>
  </conditionalFormatting>
  <conditionalFormatting sqref="J551:N551 J537:N537">
    <cfRule type="cellIs" dxfId="4033" priority="730" operator="lessThan">
      <formula>0</formula>
    </cfRule>
  </conditionalFormatting>
  <conditionalFormatting sqref="P446">
    <cfRule type="cellIs" dxfId="4032" priority="756" operator="lessThan">
      <formula>0</formula>
    </cfRule>
  </conditionalFormatting>
  <conditionalFormatting sqref="P425:P426">
    <cfRule type="cellIs" dxfId="4031" priority="759" operator="lessThan">
      <formula>0</formula>
    </cfRule>
  </conditionalFormatting>
  <conditionalFormatting sqref="P432:P433">
    <cfRule type="cellIs" dxfId="4030" priority="758" operator="lessThan">
      <formula>0</formula>
    </cfRule>
  </conditionalFormatting>
  <conditionalFormatting sqref="P438:P439">
    <cfRule type="cellIs" dxfId="4029" priority="757" operator="lessThan">
      <formula>0</formula>
    </cfRule>
  </conditionalFormatting>
  <conditionalFormatting sqref="P454">
    <cfRule type="cellIs" dxfId="4028" priority="755" operator="lessThan">
      <formula>0</formula>
    </cfRule>
  </conditionalFormatting>
  <conditionalFormatting sqref="P489:P491">
    <cfRule type="cellIs" dxfId="4027" priority="754" operator="lessThan">
      <formula>0</formula>
    </cfRule>
  </conditionalFormatting>
  <conditionalFormatting sqref="P497:P498">
    <cfRule type="cellIs" dxfId="4026" priority="753" operator="lessThan">
      <formula>0</formula>
    </cfRule>
  </conditionalFormatting>
  <conditionalFormatting sqref="C493:C496">
    <cfRule type="cellIs" dxfId="4025" priority="739" operator="lessThan">
      <formula>0</formula>
    </cfRule>
  </conditionalFormatting>
  <conditionalFormatting sqref="P537:P538">
    <cfRule type="cellIs" dxfId="4024" priority="751" operator="lessThan">
      <formula>0</formula>
    </cfRule>
  </conditionalFormatting>
  <conditionalFormatting sqref="P544:P545">
    <cfRule type="cellIs" dxfId="4023" priority="750" operator="lessThan">
      <formula>0</formula>
    </cfRule>
  </conditionalFormatting>
  <conditionalFormatting sqref="B493:B496">
    <cfRule type="cellIs" dxfId="4022" priority="733" operator="lessThan">
      <formula>0</formula>
    </cfRule>
  </conditionalFormatting>
  <conditionalFormatting sqref="P559:P560">
    <cfRule type="cellIs" dxfId="4021" priority="748" operator="lessThan">
      <formula>0</formula>
    </cfRule>
  </conditionalFormatting>
  <conditionalFormatting sqref="P566">
    <cfRule type="cellIs" dxfId="4020" priority="747" operator="lessThan">
      <formula>0</formula>
    </cfRule>
  </conditionalFormatting>
  <conditionalFormatting sqref="P571">
    <cfRule type="cellIs" dxfId="4019" priority="746" operator="lessThan">
      <formula>0</formula>
    </cfRule>
  </conditionalFormatting>
  <conditionalFormatting sqref="C551:I551 C547:C550 C537:I537 C533:C536">
    <cfRule type="cellIs" dxfId="4018" priority="729" operator="lessThan">
      <formula>0</formula>
    </cfRule>
  </conditionalFormatting>
  <conditionalFormatting sqref="I662:N662 P660:Q663">
    <cfRule type="cellIs" dxfId="4017" priority="740" operator="lessThan">
      <formula>0</formula>
    </cfRule>
  </conditionalFormatting>
  <conditionalFormatting sqref="P598:P599">
    <cfRule type="cellIs" dxfId="4016" priority="745" operator="lessThan">
      <formula>0</formula>
    </cfRule>
  </conditionalFormatting>
  <conditionalFormatting sqref="P602">
    <cfRule type="cellIs" dxfId="4015" priority="744" operator="lessThan">
      <formula>0</formula>
    </cfRule>
  </conditionalFormatting>
  <conditionalFormatting sqref="P603">
    <cfRule type="cellIs" dxfId="4014" priority="743" operator="lessThan">
      <formula>0</formula>
    </cfRule>
  </conditionalFormatting>
  <conditionalFormatting sqref="P605">
    <cfRule type="cellIs" dxfId="4013" priority="742" operator="lessThan">
      <formula>0</formula>
    </cfRule>
  </conditionalFormatting>
  <conditionalFormatting sqref="P606">
    <cfRule type="cellIs" dxfId="4012" priority="741" operator="lessThan">
      <formula>0</formula>
    </cfRule>
  </conditionalFormatting>
  <conditionalFormatting sqref="D608:N608 D605:N605 D602:N603">
    <cfRule type="expression" dxfId="4011" priority="713">
      <formula>D602/C602&gt;1</formula>
    </cfRule>
    <cfRule type="expression" dxfId="4010" priority="714">
      <formula>D602/C602&lt;1</formula>
    </cfRule>
  </conditionalFormatting>
  <conditionalFormatting sqref="C493:C496">
    <cfRule type="expression" dxfId="4009" priority="737">
      <formula>C493/B493&gt;1</formula>
    </cfRule>
    <cfRule type="expression" dxfId="4008" priority="738">
      <formula>C493/B493&lt;1</formula>
    </cfRule>
  </conditionalFormatting>
  <conditionalFormatting sqref="D493:N496">
    <cfRule type="cellIs" dxfId="4007" priority="736" operator="lessThan">
      <formula>0</formula>
    </cfRule>
  </conditionalFormatting>
  <conditionalFormatting sqref="D493:N496">
    <cfRule type="expression" dxfId="4006" priority="734">
      <formula>D493/C493&gt;1</formula>
    </cfRule>
    <cfRule type="expression" dxfId="4005" priority="735">
      <formula>D493/C493&lt;1</formula>
    </cfRule>
  </conditionalFormatting>
  <conditionalFormatting sqref="B493:B496">
    <cfRule type="expression" dxfId="4004" priority="731">
      <formula>B493/#REF!&gt;1</formula>
    </cfRule>
    <cfRule type="expression" dxfId="4003" priority="732">
      <formula>B493/#REF!&lt;1</formula>
    </cfRule>
  </conditionalFormatting>
  <conditionalFormatting sqref="C551:N551 C537:N537">
    <cfRule type="cellIs" dxfId="4002" priority="722" operator="lessThan">
      <formula>0</formula>
    </cfRule>
  </conditionalFormatting>
  <conditionalFormatting sqref="C551:M551 C537:M537">
    <cfRule type="cellIs" dxfId="4001" priority="728" operator="lessThan">
      <formula>0</formula>
    </cfRule>
  </conditionalFormatting>
  <conditionalFormatting sqref="C547:C550 C533:C536">
    <cfRule type="expression" dxfId="4000" priority="726">
      <formula>C533/B533&gt;1</formula>
    </cfRule>
    <cfRule type="expression" dxfId="3999" priority="727">
      <formula>C533/B533&lt;1</formula>
    </cfRule>
  </conditionalFormatting>
  <conditionalFormatting sqref="D547:N550 D533:N536">
    <cfRule type="cellIs" dxfId="3998" priority="725" operator="lessThan">
      <formula>0</formula>
    </cfRule>
  </conditionalFormatting>
  <conditionalFormatting sqref="D547:N550 D533:N536">
    <cfRule type="expression" dxfId="3997" priority="723">
      <formula>D533/C533&gt;1</formula>
    </cfRule>
    <cfRule type="expression" dxfId="3996" priority="724">
      <formula>D533/C533&lt;1</formula>
    </cfRule>
  </conditionalFormatting>
  <conditionalFormatting sqref="D608:N608 D605:N605 D602:N603">
    <cfRule type="cellIs" dxfId="3995" priority="715" operator="lessThan">
      <formula>0</formula>
    </cfRule>
  </conditionalFormatting>
  <conditionalFormatting sqref="C551:N551 C537:N537">
    <cfRule type="expression" dxfId="3994" priority="720">
      <formula>C537/B537&gt;1</formula>
    </cfRule>
    <cfRule type="expression" dxfId="3993" priority="721">
      <formula>C537/B537&lt;1</formula>
    </cfRule>
  </conditionalFormatting>
  <conditionalFormatting sqref="B608 B605 B602:B603 B598:B599">
    <cfRule type="cellIs" dxfId="3992" priority="719" operator="lessThan">
      <formula>0</formula>
    </cfRule>
  </conditionalFormatting>
  <conditionalFormatting sqref="C608 C605 C602:C603">
    <cfRule type="cellIs" dxfId="3991" priority="718" operator="lessThan">
      <formula>0</formula>
    </cfRule>
  </conditionalFormatting>
  <conditionalFormatting sqref="C608 C605 C602:C603">
    <cfRule type="expression" dxfId="3990" priority="716">
      <formula>C602/B602&gt;1</formula>
    </cfRule>
    <cfRule type="expression" dxfId="3989" priority="717">
      <formula>C602/B602&lt;1</formula>
    </cfRule>
  </conditionalFormatting>
  <conditionalFormatting sqref="B491:N491 B560">
    <cfRule type="expression" dxfId="3988" priority="1311">
      <formula>B491/#REF!&gt;1</formula>
    </cfRule>
    <cfRule type="expression" dxfId="3987" priority="1312">
      <formula>B491/#REF!&lt;1</formula>
    </cfRule>
  </conditionalFormatting>
  <conditionalFormatting sqref="C446">
    <cfRule type="cellIs" dxfId="3986" priority="712" operator="lessThan">
      <formula>0</formula>
    </cfRule>
  </conditionalFormatting>
  <conditionalFormatting sqref="C446">
    <cfRule type="expression" dxfId="3985" priority="710">
      <formula>C446/B446&gt;1</formula>
    </cfRule>
    <cfRule type="expression" dxfId="3984" priority="711">
      <formula>C446/B446&lt;1</formula>
    </cfRule>
  </conditionalFormatting>
  <conditionalFormatting sqref="D446:N446">
    <cfRule type="cellIs" dxfId="3983" priority="709" operator="lessThan">
      <formula>0</formula>
    </cfRule>
  </conditionalFormatting>
  <conditionalFormatting sqref="D446:N446">
    <cfRule type="expression" dxfId="3982" priority="707">
      <formula>D446/C446&gt;1</formula>
    </cfRule>
    <cfRule type="expression" dxfId="3981" priority="708">
      <formula>D446/C446&lt;1</formula>
    </cfRule>
  </conditionalFormatting>
  <conditionalFormatting sqref="B446">
    <cfRule type="cellIs" dxfId="3980" priority="706" operator="lessThan">
      <formula>0</formula>
    </cfRule>
  </conditionalFormatting>
  <conditionalFormatting sqref="B446">
    <cfRule type="expression" dxfId="3979" priority="704">
      <formula>B446/#REF!&gt;1</formula>
    </cfRule>
    <cfRule type="expression" dxfId="3978" priority="705">
      <formula>B446/#REF!&lt;1</formula>
    </cfRule>
  </conditionalFormatting>
  <conditionalFormatting sqref="C497">
    <cfRule type="cellIs" dxfId="3977" priority="703" operator="lessThan">
      <formula>0</formula>
    </cfRule>
  </conditionalFormatting>
  <conditionalFormatting sqref="D497:N497">
    <cfRule type="cellIs" dxfId="3976" priority="700" operator="lessThan">
      <formula>0</formula>
    </cfRule>
  </conditionalFormatting>
  <conditionalFormatting sqref="C497">
    <cfRule type="expression" dxfId="3975" priority="701">
      <formula>C497/B497&gt;1</formula>
    </cfRule>
    <cfRule type="expression" dxfId="3974" priority="702">
      <formula>C497/B497&lt;1</formula>
    </cfRule>
  </conditionalFormatting>
  <conditionalFormatting sqref="D497:N497">
    <cfRule type="expression" dxfId="3973" priority="698">
      <formula>D497/C497&gt;1</formula>
    </cfRule>
    <cfRule type="expression" dxfId="3972" priority="699">
      <formula>D497/C497&lt;1</formula>
    </cfRule>
  </conditionalFormatting>
  <conditionalFormatting sqref="B497">
    <cfRule type="cellIs" dxfId="3971" priority="697" operator="lessThan">
      <formula>0</formula>
    </cfRule>
  </conditionalFormatting>
  <conditionalFormatting sqref="B497">
    <cfRule type="expression" dxfId="3970" priority="695">
      <formula>B497/#REF!&gt;1</formula>
    </cfRule>
    <cfRule type="expression" dxfId="3969" priority="696">
      <formula>B497/#REF!&lt;1</formula>
    </cfRule>
  </conditionalFormatting>
  <conditionalFormatting sqref="C566:N566">
    <cfRule type="expression" dxfId="3968" priority="663">
      <formula>C566/B566&gt;1</formula>
    </cfRule>
    <cfRule type="expression" dxfId="3967" priority="664">
      <formula>C566/B566&lt;1</formula>
    </cfRule>
  </conditionalFormatting>
  <conditionalFormatting sqref="B538:N538">
    <cfRule type="cellIs" dxfId="3966" priority="685" operator="lessThan">
      <formula>0</formula>
    </cfRule>
  </conditionalFormatting>
  <conditionalFormatting sqref="B538:N538">
    <cfRule type="expression" dxfId="3965" priority="683">
      <formula>B538/A538&gt;1</formula>
    </cfRule>
    <cfRule type="expression" dxfId="3964" priority="684">
      <formula>B538/A538&lt;1</formula>
    </cfRule>
  </conditionalFormatting>
  <conditionalFormatting sqref="B552:N552">
    <cfRule type="cellIs" dxfId="3963" priority="682" operator="lessThan">
      <formula>0</formula>
    </cfRule>
  </conditionalFormatting>
  <conditionalFormatting sqref="B552:N552">
    <cfRule type="expression" dxfId="3962" priority="680">
      <formula>B552/A552&gt;1</formula>
    </cfRule>
    <cfRule type="expression" dxfId="3961" priority="681">
      <formula>B552/A552&lt;1</formula>
    </cfRule>
  </conditionalFormatting>
  <conditionalFormatting sqref="N571">
    <cfRule type="cellIs" dxfId="3960" priority="656" operator="lessThan">
      <formula>0</formula>
    </cfRule>
  </conditionalFormatting>
  <conditionalFormatting sqref="C545:N545">
    <cfRule type="expression" dxfId="3959" priority="674">
      <formula>C545/B545&gt;1</formula>
    </cfRule>
    <cfRule type="expression" dxfId="3958" priority="675">
      <formula>C545/B545&lt;1</formula>
    </cfRule>
  </conditionalFormatting>
  <conditionalFormatting sqref="C571:M571">
    <cfRule type="expression" dxfId="3957" priority="658">
      <formula>C571/B571&gt;1</formula>
    </cfRule>
    <cfRule type="expression" dxfId="3956" priority="659">
      <formula>C571/B571&lt;1</formula>
    </cfRule>
  </conditionalFormatting>
  <conditionalFormatting sqref="N571">
    <cfRule type="expression" dxfId="3955" priority="653">
      <formula>N571/M571&gt;1</formula>
    </cfRule>
    <cfRule type="expression" dxfId="3954" priority="654">
      <formula>N571/M571&lt;1</formula>
    </cfRule>
  </conditionalFormatting>
  <conditionalFormatting sqref="C571:M571">
    <cfRule type="cellIs" dxfId="3953" priority="662" operator="lessThan">
      <formula>0</formula>
    </cfRule>
  </conditionalFormatting>
  <conditionalFormatting sqref="C571:M571">
    <cfRule type="cellIs" dxfId="3952" priority="661" operator="lessThan">
      <formula>0</formula>
    </cfRule>
  </conditionalFormatting>
  <conditionalFormatting sqref="B545">
    <cfRule type="cellIs" dxfId="3951" priority="677" operator="lessThan">
      <formula>0</formula>
    </cfRule>
  </conditionalFormatting>
  <conditionalFormatting sqref="B545">
    <cfRule type="expression" dxfId="3950" priority="678">
      <formula>B545/#REF!&gt;1</formula>
    </cfRule>
    <cfRule type="expression" dxfId="3949" priority="679">
      <formula>B545/#REF!&lt;1</formula>
    </cfRule>
  </conditionalFormatting>
  <conditionalFormatting sqref="C545:N545">
    <cfRule type="cellIs" dxfId="3948" priority="676" operator="lessThan">
      <formula>0</formula>
    </cfRule>
  </conditionalFormatting>
  <conditionalFormatting sqref="C598:N599">
    <cfRule type="expression" dxfId="3947" priority="671">
      <formula>C598/B598&gt;1</formula>
    </cfRule>
    <cfRule type="expression" dxfId="3946" priority="672">
      <formula>C598/B598&lt;1</formula>
    </cfRule>
  </conditionalFormatting>
  <conditionalFormatting sqref="C560:N560">
    <cfRule type="expression" dxfId="3945" priority="668">
      <formula>C560/B560&gt;1</formula>
    </cfRule>
    <cfRule type="expression" dxfId="3944" priority="669">
      <formula>C560/B560&lt;1</formula>
    </cfRule>
  </conditionalFormatting>
  <conditionalFormatting sqref="N571">
    <cfRule type="cellIs" dxfId="3943" priority="657" operator="lessThan">
      <formula>0</formula>
    </cfRule>
  </conditionalFormatting>
  <conditionalFormatting sqref="C571:M571">
    <cfRule type="cellIs" dxfId="3942" priority="660" operator="lessThan">
      <formula>0</formula>
    </cfRule>
  </conditionalFormatting>
  <conditionalFormatting sqref="N571">
    <cfRule type="cellIs" dxfId="3941" priority="655" operator="lessThan">
      <formula>0</formula>
    </cfRule>
  </conditionalFormatting>
  <conditionalFormatting sqref="B628:N631">
    <cfRule type="cellIs" dxfId="3940" priority="652" operator="lessThan">
      <formula>0</formula>
    </cfRule>
  </conditionalFormatting>
  <conditionalFormatting sqref="I630:N630 P628:Q631">
    <cfRule type="cellIs" dxfId="3939" priority="651" operator="lessThan">
      <formula>0</formula>
    </cfRule>
  </conditionalFormatting>
  <conditionalFormatting sqref="B632:N635">
    <cfRule type="cellIs" dxfId="3938" priority="650" operator="lessThan">
      <formula>0</formula>
    </cfRule>
  </conditionalFormatting>
  <conditionalFormatting sqref="I634:N634 P632:Q635">
    <cfRule type="cellIs" dxfId="3937" priority="649" operator="lessThan">
      <formula>0</formula>
    </cfRule>
  </conditionalFormatting>
  <conditionalFormatting sqref="B636:N639">
    <cfRule type="cellIs" dxfId="3936" priority="648" operator="lessThan">
      <formula>0</formula>
    </cfRule>
  </conditionalFormatting>
  <conditionalFormatting sqref="I638:N638 P636:Q639">
    <cfRule type="cellIs" dxfId="3935" priority="647" operator="lessThan">
      <formula>0</formula>
    </cfRule>
  </conditionalFormatting>
  <conditionalFormatting sqref="B640:N643">
    <cfRule type="cellIs" dxfId="3934" priority="646" operator="lessThan">
      <formula>0</formula>
    </cfRule>
  </conditionalFormatting>
  <conditionalFormatting sqref="I642:N642 P640:Q643">
    <cfRule type="cellIs" dxfId="3933" priority="645" operator="lessThan">
      <formula>0</formula>
    </cfRule>
  </conditionalFormatting>
  <conditionalFormatting sqref="B644:N647">
    <cfRule type="cellIs" dxfId="3932" priority="644" operator="lessThan">
      <formula>0</formula>
    </cfRule>
  </conditionalFormatting>
  <conditionalFormatting sqref="I646:N646 P644:Q647">
    <cfRule type="cellIs" dxfId="3931" priority="643" operator="lessThan">
      <formula>0</formula>
    </cfRule>
  </conditionalFormatting>
  <conditionalFormatting sqref="B648:N651">
    <cfRule type="cellIs" dxfId="3930" priority="642" operator="lessThan">
      <formula>0</formula>
    </cfRule>
  </conditionalFormatting>
  <conditionalFormatting sqref="I650:N650 P648:Q651">
    <cfRule type="cellIs" dxfId="3929" priority="641" operator="lessThan">
      <formula>0</formula>
    </cfRule>
  </conditionalFormatting>
  <conditionalFormatting sqref="B652:N655">
    <cfRule type="cellIs" dxfId="3928" priority="640" operator="lessThan">
      <formula>0</formula>
    </cfRule>
  </conditionalFormatting>
  <conditionalFormatting sqref="I654:N654 P652:Q655">
    <cfRule type="cellIs" dxfId="3927" priority="639" operator="lessThan">
      <formula>0</formula>
    </cfRule>
  </conditionalFormatting>
  <conditionalFormatting sqref="B656:N659">
    <cfRule type="cellIs" dxfId="3926" priority="638" operator="lessThan">
      <formula>0</formula>
    </cfRule>
  </conditionalFormatting>
  <conditionalFormatting sqref="I658:N658 P656:Q659">
    <cfRule type="cellIs" dxfId="3925" priority="637" operator="lessThan">
      <formula>0</formula>
    </cfRule>
  </conditionalFormatting>
  <conditionalFormatting sqref="B664:N667">
    <cfRule type="cellIs" dxfId="3924" priority="636" operator="lessThan">
      <formula>0</formula>
    </cfRule>
  </conditionalFormatting>
  <conditionalFormatting sqref="I666:N666 P664:Q667">
    <cfRule type="cellIs" dxfId="3923" priority="635" operator="lessThan">
      <formula>0</formula>
    </cfRule>
  </conditionalFormatting>
  <conditionalFormatting sqref="B668:N671">
    <cfRule type="cellIs" dxfId="3922" priority="634" operator="lessThan">
      <formula>0</formula>
    </cfRule>
  </conditionalFormatting>
  <conditionalFormatting sqref="I670:N670 P668:Q671">
    <cfRule type="cellIs" dxfId="3921" priority="633" operator="lessThan">
      <formula>0</formula>
    </cfRule>
  </conditionalFormatting>
  <conditionalFormatting sqref="P608">
    <cfRule type="cellIs" dxfId="3920" priority="632" operator="lessThan">
      <formula>0</formula>
    </cfRule>
  </conditionalFormatting>
  <conditionalFormatting sqref="Q447:Q448">
    <cfRule type="cellIs" dxfId="3919" priority="631" operator="lessThan">
      <formula>0</formula>
    </cfRule>
  </conditionalFormatting>
  <conditionalFormatting sqref="P447:P448">
    <cfRule type="cellIs" dxfId="3918" priority="630" operator="lessThan">
      <formula>0</formula>
    </cfRule>
  </conditionalFormatting>
  <conditionalFormatting sqref="B447:N447 B493:O499 B490:O490 B492">
    <cfRule type="cellIs" dxfId="3917" priority="629" operator="lessThan">
      <formula>0</formula>
    </cfRule>
  </conditionalFormatting>
  <conditionalFormatting sqref="B499:N499">
    <cfRule type="cellIs" dxfId="3916" priority="623" operator="lessThan">
      <formula>0</formula>
    </cfRule>
  </conditionalFormatting>
  <conditionalFormatting sqref="B553:N553">
    <cfRule type="cellIs" dxfId="3915" priority="617" operator="lessThan">
      <formula>0</formula>
    </cfRule>
  </conditionalFormatting>
  <conditionalFormatting sqref="P477:Q477 B477">
    <cfRule type="cellIs" dxfId="3914" priority="616" operator="lessThan">
      <formula>0</formula>
    </cfRule>
  </conditionalFormatting>
  <conditionalFormatting sqref="Q478:Q482">
    <cfRule type="cellIs" dxfId="3913" priority="615" operator="lessThan">
      <formula>0</formula>
    </cfRule>
  </conditionalFormatting>
  <conditionalFormatting sqref="P478:P481">
    <cfRule type="cellIs" dxfId="3912" priority="614" operator="lessThan">
      <formula>0</formula>
    </cfRule>
  </conditionalFormatting>
  <conditionalFormatting sqref="P482">
    <cfRule type="cellIs" dxfId="3911" priority="613" operator="lessThan">
      <formula>0</formula>
    </cfRule>
  </conditionalFormatting>
  <conditionalFormatting sqref="P457:Q457 B457">
    <cfRule type="cellIs" dxfId="3910" priority="612" operator="lessThan">
      <formula>0</formula>
    </cfRule>
  </conditionalFormatting>
  <conditionalFormatting sqref="Q458:Q462">
    <cfRule type="cellIs" dxfId="3909" priority="611" operator="lessThan">
      <formula>0</formula>
    </cfRule>
  </conditionalFormatting>
  <conditionalFormatting sqref="P458:P461">
    <cfRule type="cellIs" dxfId="3908" priority="610" operator="lessThan">
      <formula>0</formula>
    </cfRule>
  </conditionalFormatting>
  <conditionalFormatting sqref="P462">
    <cfRule type="cellIs" dxfId="3907" priority="609" operator="lessThan">
      <formula>0</formula>
    </cfRule>
  </conditionalFormatting>
  <conditionalFormatting sqref="P465:Q465 B465">
    <cfRule type="cellIs" dxfId="3906" priority="608" operator="lessThan">
      <formula>0</formula>
    </cfRule>
  </conditionalFormatting>
  <conditionalFormatting sqref="Q466:Q470">
    <cfRule type="cellIs" dxfId="3905" priority="607" operator="lessThan">
      <formula>0</formula>
    </cfRule>
  </conditionalFormatting>
  <conditionalFormatting sqref="P466:P469">
    <cfRule type="cellIs" dxfId="3904" priority="606" operator="lessThan">
      <formula>0</formula>
    </cfRule>
  </conditionalFormatting>
  <conditionalFormatting sqref="P470">
    <cfRule type="cellIs" dxfId="3903" priority="605" operator="lessThan">
      <formula>0</formula>
    </cfRule>
  </conditionalFormatting>
  <conditionalFormatting sqref="O574:O577">
    <cfRule type="cellIs" dxfId="3902" priority="574" operator="lessThan">
      <formula>0</formula>
    </cfRule>
  </conditionalFormatting>
  <conditionalFormatting sqref="O574:O577">
    <cfRule type="cellIs" dxfId="3901" priority="573" operator="lessThan">
      <formula>0</formula>
    </cfRule>
  </conditionalFormatting>
  <conditionalFormatting sqref="O382">
    <cfRule type="cellIs" dxfId="3900" priority="569" operator="lessThan">
      <formula>0</formula>
    </cfRule>
  </conditionalFormatting>
  <conditionalFormatting sqref="O384">
    <cfRule type="cellIs" dxfId="3899" priority="540" operator="lessThan">
      <formula>0</formula>
    </cfRule>
  </conditionalFormatting>
  <conditionalFormatting sqref="O370">
    <cfRule type="cellIs" dxfId="3898" priority="570" operator="lessThan">
      <formula>0</formula>
    </cfRule>
  </conditionalFormatting>
  <conditionalFormatting sqref="O368:O370 O380:O382 O386:O388 O392:O394 O398:O400 O404:O406 O410:O412 O416:O418 O422:O424 O429:O431 O435:O437 O491 O584:O587 O538 O552">
    <cfRule type="cellIs" dxfId="3897" priority="595" operator="lessThan">
      <formula>0</formula>
    </cfRule>
  </conditionalFormatting>
  <conditionalFormatting sqref="O347">
    <cfRule type="cellIs" dxfId="3896" priority="594" operator="lessThan">
      <formula>0</formula>
    </cfRule>
  </conditionalFormatting>
  <conditionalFormatting sqref="O347">
    <cfRule type="cellIs" dxfId="3895" priority="593" operator="lessThan">
      <formula>0</formula>
    </cfRule>
  </conditionalFormatting>
  <conditionalFormatting sqref="O350:O353">
    <cfRule type="cellIs" dxfId="3894" priority="592" operator="lessThan">
      <formula>0</formula>
    </cfRule>
  </conditionalFormatting>
  <conditionalFormatting sqref="O392">
    <cfRule type="cellIs" dxfId="3893" priority="563" operator="lessThan">
      <formula>0</formula>
    </cfRule>
  </conditionalFormatting>
  <conditionalFormatting sqref="O368:O369">
    <cfRule type="cellIs" dxfId="3892" priority="590" operator="lessThan">
      <formula>0</formula>
    </cfRule>
  </conditionalFormatting>
  <conditionalFormatting sqref="O380:O381">
    <cfRule type="cellIs" dxfId="3891" priority="589" operator="lessThan">
      <formula>0</formula>
    </cfRule>
  </conditionalFormatting>
  <conditionalFormatting sqref="O556:O558">
    <cfRule type="cellIs" dxfId="3890" priority="585" operator="lessThan">
      <formula>0</formula>
    </cfRule>
  </conditionalFormatting>
  <conditionalFormatting sqref="O386:O388">
    <cfRule type="cellIs" dxfId="3889" priority="588" operator="lessThan">
      <formula>0</formula>
    </cfRule>
  </conditionalFormatting>
  <conditionalFormatting sqref="O354">
    <cfRule type="cellIs" dxfId="3888" priority="587" operator="lessThan">
      <formula>0</formula>
    </cfRule>
  </conditionalFormatting>
  <conditionalFormatting sqref="O389">
    <cfRule type="cellIs" dxfId="3887" priority="564" operator="lessThan">
      <formula>0</formula>
    </cfRule>
  </conditionalFormatting>
  <conditionalFormatting sqref="O556:O558">
    <cfRule type="cellIs" dxfId="3886" priority="586" operator="lessThan">
      <formula>0</formula>
    </cfRule>
  </conditionalFormatting>
  <conditionalFormatting sqref="O562 O564:O565">
    <cfRule type="cellIs" dxfId="3885" priority="583" operator="lessThan">
      <formula>0</formula>
    </cfRule>
  </conditionalFormatting>
  <conditionalFormatting sqref="O564:O565 O562">
    <cfRule type="cellIs" dxfId="3884" priority="584" operator="lessThan">
      <formula>0</formula>
    </cfRule>
  </conditionalFormatting>
  <conditionalFormatting sqref="O579:O582">
    <cfRule type="cellIs" dxfId="3883" priority="581" operator="lessThan">
      <formula>0</formula>
    </cfRule>
  </conditionalFormatting>
  <conditionalFormatting sqref="O579:O582">
    <cfRule type="cellIs" dxfId="3882" priority="582" operator="lessThan">
      <formula>0</formula>
    </cfRule>
  </conditionalFormatting>
  <conditionalFormatting sqref="O584:O587">
    <cfRule type="cellIs" dxfId="3881" priority="579" operator="lessThan">
      <formula>0</formula>
    </cfRule>
  </conditionalFormatting>
  <conditionalFormatting sqref="O584:O587">
    <cfRule type="cellIs" dxfId="3880" priority="580" operator="lessThan">
      <formula>0</formula>
    </cfRule>
  </conditionalFormatting>
  <conditionalFormatting sqref="O589:O592">
    <cfRule type="cellIs" dxfId="3879" priority="577" operator="lessThan">
      <formula>0</formula>
    </cfRule>
  </conditionalFormatting>
  <conditionalFormatting sqref="O589:O592">
    <cfRule type="cellIs" dxfId="3878" priority="578" operator="lessThan">
      <formula>0</formula>
    </cfRule>
  </conditionalFormatting>
  <conditionalFormatting sqref="O420">
    <cfRule type="cellIs" dxfId="3877" priority="502" operator="lessThan">
      <formula>0</formula>
    </cfRule>
  </conditionalFormatting>
  <conditionalFormatting sqref="O383">
    <cfRule type="cellIs" dxfId="3876" priority="565" operator="lessThan">
      <formula>0</formula>
    </cfRule>
  </conditionalFormatting>
  <conditionalFormatting sqref="O568:O570">
    <cfRule type="cellIs" dxfId="3875" priority="575" operator="lessThan">
      <formula>0</formula>
    </cfRule>
  </conditionalFormatting>
  <conditionalFormatting sqref="O568:O570">
    <cfRule type="cellIs" dxfId="3874" priority="576" operator="lessThan">
      <formula>0</formula>
    </cfRule>
  </conditionalFormatting>
  <conditionalFormatting sqref="O371">
    <cfRule type="cellIs" dxfId="3873" priority="566" operator="lessThan">
      <formula>0</formula>
    </cfRule>
  </conditionalFormatting>
  <conditionalFormatting sqref="O420">
    <cfRule type="cellIs" dxfId="3872" priority="503" operator="lessThan">
      <formula>0</formula>
    </cfRule>
  </conditionalFormatting>
  <conditionalFormatting sqref="O435">
    <cfRule type="cellIs" dxfId="3871" priority="470" operator="lessThan">
      <formula>0</formula>
    </cfRule>
  </conditionalFormatting>
  <conditionalFormatting sqref="O433">
    <cfRule type="cellIs" dxfId="3870" priority="471" operator="lessThan">
      <formula>0</formula>
    </cfRule>
  </conditionalFormatting>
  <conditionalFormatting sqref="O435">
    <cfRule type="cellIs" dxfId="3869" priority="468" operator="lessThan">
      <formula>0</formula>
    </cfRule>
  </conditionalFormatting>
  <conditionalFormatting sqref="O435">
    <cfRule type="cellIs" dxfId="3868" priority="469" operator="lessThan">
      <formula>0</formula>
    </cfRule>
  </conditionalFormatting>
  <conditionalFormatting sqref="O429">
    <cfRule type="cellIs" dxfId="3867" priority="480" operator="lessThan">
      <formula>0</formula>
    </cfRule>
  </conditionalFormatting>
  <conditionalFormatting sqref="O422">
    <cfRule type="cellIs" dxfId="3866" priority="490" operator="lessThan">
      <formula>0</formula>
    </cfRule>
  </conditionalFormatting>
  <conditionalFormatting sqref="O429">
    <cfRule type="cellIs" dxfId="3865" priority="479" operator="lessThan">
      <formula>0</formula>
    </cfRule>
  </conditionalFormatting>
  <conditionalFormatting sqref="O429">
    <cfRule type="cellIs" dxfId="3864" priority="478" operator="lessThan">
      <formula>0</formula>
    </cfRule>
  </conditionalFormatting>
  <conditionalFormatting sqref="O422">
    <cfRule type="cellIs" dxfId="3863" priority="491" operator="lessThan">
      <formula>0</formula>
    </cfRule>
  </conditionalFormatting>
  <conditionalFormatting sqref="O429">
    <cfRule type="cellIs" dxfId="3862" priority="477" operator="lessThan">
      <formula>0</formula>
    </cfRule>
  </conditionalFormatting>
  <conditionalFormatting sqref="O422">
    <cfRule type="cellIs" dxfId="3861" priority="492" operator="lessThan">
      <formula>0</formula>
    </cfRule>
  </conditionalFormatting>
  <conditionalFormatting sqref="O422">
    <cfRule type="cellIs" dxfId="3860" priority="489" operator="lessThan">
      <formula>0</formula>
    </cfRule>
  </conditionalFormatting>
  <conditionalFormatting sqref="O429">
    <cfRule type="cellIs" dxfId="3859" priority="476" operator="lessThan">
      <formula>0</formula>
    </cfRule>
  </conditionalFormatting>
  <conditionalFormatting sqref="O604 O606:O607 O624:O627 O660:O663">
    <cfRule type="cellIs" dxfId="3858" priority="572" operator="lessThan">
      <formula>0</formula>
    </cfRule>
  </conditionalFormatting>
  <conditionalFormatting sqref="O626">
    <cfRule type="cellIs" dxfId="3857" priority="571" operator="lessThan">
      <formula>0</formula>
    </cfRule>
  </conditionalFormatting>
  <conditionalFormatting sqref="O435">
    <cfRule type="cellIs" dxfId="3856" priority="466" operator="lessThan">
      <formula>0</formula>
    </cfRule>
  </conditionalFormatting>
  <conditionalFormatting sqref="O435">
    <cfRule type="cellIs" dxfId="3855" priority="467" operator="lessThan">
      <formula>0</formula>
    </cfRule>
  </conditionalFormatting>
  <conditionalFormatting sqref="O384">
    <cfRule type="cellIs" dxfId="3854" priority="539" operator="lessThan">
      <formula>0</formula>
    </cfRule>
  </conditionalFormatting>
  <conditionalFormatting sqref="O435">
    <cfRule type="cellIs" dxfId="3853" priority="465" operator="lessThan">
      <formula>0</formula>
    </cfRule>
  </conditionalFormatting>
  <conditionalFormatting sqref="O438">
    <cfRule type="cellIs" dxfId="3852" priority="462" operator="lessThan">
      <formula>0</formula>
    </cfRule>
  </conditionalFormatting>
  <conditionalFormatting sqref="O439">
    <cfRule type="cellIs" dxfId="3851" priority="461" operator="lessThan">
      <formula>0</formula>
    </cfRule>
  </conditionalFormatting>
  <conditionalFormatting sqref="O435">
    <cfRule type="cellIs" dxfId="3850" priority="464" operator="lessThan">
      <formula>0</formula>
    </cfRule>
  </conditionalFormatting>
  <conditionalFormatting sqref="O439">
    <cfRule type="cellIs" dxfId="3849" priority="460" operator="lessThan">
      <formula>0</formula>
    </cfRule>
  </conditionalFormatting>
  <conditionalFormatting sqref="O551 O537">
    <cfRule type="cellIs" dxfId="3848" priority="444" operator="lessThan">
      <formula>0</formula>
    </cfRule>
  </conditionalFormatting>
  <conditionalFormatting sqref="O435">
    <cfRule type="cellIs" dxfId="3847" priority="463" operator="lessThan">
      <formula>0</formula>
    </cfRule>
  </conditionalFormatting>
  <conditionalFormatting sqref="O498">
    <cfRule type="cellIs" dxfId="3846" priority="454" operator="lessThan">
      <formula>0</formula>
    </cfRule>
  </conditionalFormatting>
  <conditionalFormatting sqref="O442:O445">
    <cfRule type="cellIs" dxfId="3845" priority="459" operator="lessThan">
      <formula>0</formula>
    </cfRule>
  </conditionalFormatting>
  <conditionalFormatting sqref="O392">
    <cfRule type="cellIs" dxfId="3844" priority="558" operator="lessThan">
      <formula>0</formula>
    </cfRule>
  </conditionalFormatting>
  <conditionalFormatting sqref="O392">
    <cfRule type="cellIs" dxfId="3843" priority="561" operator="lessThan">
      <formula>0</formula>
    </cfRule>
  </conditionalFormatting>
  <conditionalFormatting sqref="O392">
    <cfRule type="cellIs" dxfId="3842" priority="560" operator="lessThan">
      <formula>0</formula>
    </cfRule>
  </conditionalFormatting>
  <conditionalFormatting sqref="O395">
    <cfRule type="cellIs" dxfId="3841" priority="555" operator="lessThan">
      <formula>0</formula>
    </cfRule>
  </conditionalFormatting>
  <conditionalFormatting sqref="O398">
    <cfRule type="cellIs" dxfId="3840" priority="553" operator="lessThan">
      <formula>0</formula>
    </cfRule>
  </conditionalFormatting>
  <conditionalFormatting sqref="O372">
    <cfRule type="cellIs" dxfId="3839" priority="541" operator="lessThan">
      <formula>0</formula>
    </cfRule>
  </conditionalFormatting>
  <conditionalFormatting sqref="O392">
    <cfRule type="cellIs" dxfId="3838" priority="556" operator="lessThan">
      <formula>0</formula>
    </cfRule>
  </conditionalFormatting>
  <conditionalFormatting sqref="O392">
    <cfRule type="cellIs" dxfId="3837" priority="557" operator="lessThan">
      <formula>0</formula>
    </cfRule>
  </conditionalFormatting>
  <conditionalFormatting sqref="O392">
    <cfRule type="cellIs" dxfId="3836" priority="562" operator="lessThan">
      <formula>0</formula>
    </cfRule>
  </conditionalFormatting>
  <conditionalFormatting sqref="O392">
    <cfRule type="cellIs" dxfId="3835" priority="559" operator="lessThan">
      <formula>0</formula>
    </cfRule>
  </conditionalFormatting>
  <conditionalFormatting sqref="O398">
    <cfRule type="cellIs" dxfId="3834" priority="548" operator="lessThan">
      <formula>0</formula>
    </cfRule>
  </conditionalFormatting>
  <conditionalFormatting sqref="O398">
    <cfRule type="cellIs" dxfId="3833" priority="552" operator="lessThan">
      <formula>0</formula>
    </cfRule>
  </conditionalFormatting>
  <conditionalFormatting sqref="O398">
    <cfRule type="cellIs" dxfId="3832" priority="551" operator="lessThan">
      <formula>0</formula>
    </cfRule>
  </conditionalFormatting>
  <conditionalFormatting sqref="O398">
    <cfRule type="cellIs" dxfId="3831" priority="550" operator="lessThan">
      <formula>0</formula>
    </cfRule>
  </conditionalFormatting>
  <conditionalFormatting sqref="O398">
    <cfRule type="cellIs" dxfId="3830" priority="549" operator="lessThan">
      <formula>0</formula>
    </cfRule>
  </conditionalFormatting>
  <conditionalFormatting sqref="O398">
    <cfRule type="cellIs" dxfId="3829" priority="554" operator="lessThan">
      <formula>0</formula>
    </cfRule>
  </conditionalFormatting>
  <conditionalFormatting sqref="O390">
    <cfRule type="cellIs" dxfId="3828" priority="538" operator="lessThan">
      <formula>0</formula>
    </cfRule>
  </conditionalFormatting>
  <conditionalFormatting sqref="O398">
    <cfRule type="cellIs" dxfId="3827" priority="547" operator="lessThan">
      <formula>0</formula>
    </cfRule>
  </conditionalFormatting>
  <conditionalFormatting sqref="O401">
    <cfRule type="cellIs" dxfId="3826" priority="546" operator="lessThan">
      <formula>0</formula>
    </cfRule>
  </conditionalFormatting>
  <conditionalFormatting sqref="O354">
    <cfRule type="cellIs" dxfId="3825" priority="545" operator="lessThan">
      <formula>0</formula>
    </cfRule>
  </conditionalFormatting>
  <conditionalFormatting sqref="O360">
    <cfRule type="cellIs" dxfId="3824" priority="544" operator="lessThan">
      <formula>0</formula>
    </cfRule>
  </conditionalFormatting>
  <conditionalFormatting sqref="O360">
    <cfRule type="cellIs" dxfId="3823" priority="543" operator="lessThan">
      <formula>0</formula>
    </cfRule>
  </conditionalFormatting>
  <conditionalFormatting sqref="O372">
    <cfRule type="cellIs" dxfId="3822" priority="542" operator="lessThan">
      <formula>0</formula>
    </cfRule>
  </conditionalFormatting>
  <conditionalFormatting sqref="O396">
    <cfRule type="cellIs" dxfId="3821" priority="536" operator="lessThan">
      <formula>0</formula>
    </cfRule>
  </conditionalFormatting>
  <conditionalFormatting sqref="O396">
    <cfRule type="cellIs" dxfId="3820" priority="535" operator="lessThan">
      <formula>0</formula>
    </cfRule>
  </conditionalFormatting>
  <conditionalFormatting sqref="O390">
    <cfRule type="cellIs" dxfId="3819" priority="537" operator="lessThan">
      <formula>0</formula>
    </cfRule>
  </conditionalFormatting>
  <conditionalFormatting sqref="O413">
    <cfRule type="cellIs" dxfId="3818" priority="515" operator="lessThan">
      <formula>0</formula>
    </cfRule>
  </conditionalFormatting>
  <conditionalFormatting sqref="O414">
    <cfRule type="cellIs" dxfId="3817" priority="514" operator="lessThan">
      <formula>0</formula>
    </cfRule>
  </conditionalFormatting>
  <conditionalFormatting sqref="O404">
    <cfRule type="cellIs" dxfId="3816" priority="532" operator="lessThan">
      <formula>0</formula>
    </cfRule>
  </conditionalFormatting>
  <conditionalFormatting sqref="O404">
    <cfRule type="cellIs" dxfId="3815" priority="531" operator="lessThan">
      <formula>0</formula>
    </cfRule>
  </conditionalFormatting>
  <conditionalFormatting sqref="O404">
    <cfRule type="cellIs" dxfId="3814" priority="534" operator="lessThan">
      <formula>0</formula>
    </cfRule>
  </conditionalFormatting>
  <conditionalFormatting sqref="O404">
    <cfRule type="cellIs" dxfId="3813" priority="533" operator="lessThan">
      <formula>0</formula>
    </cfRule>
  </conditionalFormatting>
  <conditionalFormatting sqref="O416">
    <cfRule type="cellIs" dxfId="3812" priority="509" operator="lessThan">
      <formula>0</formula>
    </cfRule>
  </conditionalFormatting>
  <conditionalFormatting sqref="O416">
    <cfRule type="cellIs" dxfId="3811" priority="508" operator="lessThan">
      <formula>0</formula>
    </cfRule>
  </conditionalFormatting>
  <conditionalFormatting sqref="O404">
    <cfRule type="cellIs" dxfId="3810" priority="530" operator="lessThan">
      <formula>0</formula>
    </cfRule>
  </conditionalFormatting>
  <conditionalFormatting sqref="O404">
    <cfRule type="cellIs" dxfId="3809" priority="529" operator="lessThan">
      <formula>0</formula>
    </cfRule>
  </conditionalFormatting>
  <conditionalFormatting sqref="O404">
    <cfRule type="cellIs" dxfId="3808" priority="528" operator="lessThan">
      <formula>0</formula>
    </cfRule>
  </conditionalFormatting>
  <conditionalFormatting sqref="O404">
    <cfRule type="cellIs" dxfId="3807" priority="527" operator="lessThan">
      <formula>0</formula>
    </cfRule>
  </conditionalFormatting>
  <conditionalFormatting sqref="O407">
    <cfRule type="cellIs" dxfId="3806" priority="526" operator="lessThan">
      <formula>0</formula>
    </cfRule>
  </conditionalFormatting>
  <conditionalFormatting sqref="O408">
    <cfRule type="cellIs" dxfId="3805" priority="525" operator="lessThan">
      <formula>0</formula>
    </cfRule>
  </conditionalFormatting>
  <conditionalFormatting sqref="O408">
    <cfRule type="cellIs" dxfId="3804" priority="524" operator="lessThan">
      <formula>0</formula>
    </cfRule>
  </conditionalFormatting>
  <conditionalFormatting sqref="O414">
    <cfRule type="cellIs" dxfId="3803" priority="513" operator="lessThan">
      <formula>0</formula>
    </cfRule>
  </conditionalFormatting>
  <conditionalFormatting sqref="O416">
    <cfRule type="cellIs" dxfId="3802" priority="512" operator="lessThan">
      <formula>0</formula>
    </cfRule>
  </conditionalFormatting>
  <conditionalFormatting sqref="O416">
    <cfRule type="cellIs" dxfId="3801" priority="511" operator="lessThan">
      <formula>0</formula>
    </cfRule>
  </conditionalFormatting>
  <conditionalFormatting sqref="O416">
    <cfRule type="cellIs" dxfId="3800" priority="510" operator="lessThan">
      <formula>0</formula>
    </cfRule>
  </conditionalFormatting>
  <conditionalFormatting sqref="O416">
    <cfRule type="cellIs" dxfId="3799" priority="507" operator="lessThan">
      <formula>0</formula>
    </cfRule>
  </conditionalFormatting>
  <conditionalFormatting sqref="O410">
    <cfRule type="cellIs" dxfId="3798" priority="523" operator="lessThan">
      <formula>0</formula>
    </cfRule>
  </conditionalFormatting>
  <conditionalFormatting sqref="O410">
    <cfRule type="cellIs" dxfId="3797" priority="522" operator="lessThan">
      <formula>0</formula>
    </cfRule>
  </conditionalFormatting>
  <conditionalFormatting sqref="O410">
    <cfRule type="cellIs" dxfId="3796" priority="521" operator="lessThan">
      <formula>0</formula>
    </cfRule>
  </conditionalFormatting>
  <conditionalFormatting sqref="O410">
    <cfRule type="cellIs" dxfId="3795" priority="520" operator="lessThan">
      <formula>0</formula>
    </cfRule>
  </conditionalFormatting>
  <conditionalFormatting sqref="O416">
    <cfRule type="cellIs" dxfId="3794" priority="506" operator="lessThan">
      <formula>0</formula>
    </cfRule>
  </conditionalFormatting>
  <conditionalFormatting sqref="O416">
    <cfRule type="cellIs" dxfId="3793" priority="505" operator="lessThan">
      <formula>0</formula>
    </cfRule>
  </conditionalFormatting>
  <conditionalFormatting sqref="O419">
    <cfRule type="cellIs" dxfId="3792" priority="504" operator="lessThan">
      <formula>0</formula>
    </cfRule>
  </conditionalFormatting>
  <conditionalFormatting sqref="O410">
    <cfRule type="cellIs" dxfId="3791" priority="519" operator="lessThan">
      <formula>0</formula>
    </cfRule>
  </conditionalFormatting>
  <conditionalFormatting sqref="O410">
    <cfRule type="cellIs" dxfId="3790" priority="518" operator="lessThan">
      <formula>0</formula>
    </cfRule>
  </conditionalFormatting>
  <conditionalFormatting sqref="O410">
    <cfRule type="cellIs" dxfId="3789" priority="517" operator="lessThan">
      <formula>0</formula>
    </cfRule>
  </conditionalFormatting>
  <conditionalFormatting sqref="O410">
    <cfRule type="cellIs" dxfId="3788" priority="516" operator="lessThan">
      <formula>0</formula>
    </cfRule>
  </conditionalFormatting>
  <conditionalFormatting sqref="O559">
    <cfRule type="cellIs" dxfId="3787" priority="451" operator="lessThan">
      <formula>0</formula>
    </cfRule>
  </conditionalFormatting>
  <conditionalFormatting sqref="O563">
    <cfRule type="cellIs" dxfId="3786" priority="450" operator="lessThan">
      <formula>0</formula>
    </cfRule>
  </conditionalFormatting>
  <conditionalFormatting sqref="O563">
    <cfRule type="cellIs" dxfId="3785" priority="449" operator="lessThan">
      <formula>0</formula>
    </cfRule>
  </conditionalFormatting>
  <conditionalFormatting sqref="O608 O605 O602:O603">
    <cfRule type="cellIs" dxfId="3784" priority="437" operator="lessThan">
      <formula>0</formula>
    </cfRule>
  </conditionalFormatting>
  <conditionalFormatting sqref="O426">
    <cfRule type="cellIs" dxfId="3783" priority="482" operator="lessThan">
      <formula>0</formula>
    </cfRule>
  </conditionalFormatting>
  <conditionalFormatting sqref="O429">
    <cfRule type="cellIs" dxfId="3782" priority="481" operator="lessThan">
      <formula>0</formula>
    </cfRule>
  </conditionalFormatting>
  <conditionalFormatting sqref="B598:O599">
    <cfRule type="cellIs" dxfId="3781" priority="416" operator="lessThan">
      <formula>0</formula>
    </cfRule>
  </conditionalFormatting>
  <conditionalFormatting sqref="O560">
    <cfRule type="cellIs" dxfId="3780" priority="413" operator="lessThan">
      <formula>0</formula>
    </cfRule>
  </conditionalFormatting>
  <conditionalFormatting sqref="O566">
    <cfRule type="cellIs" dxfId="3779" priority="410" operator="lessThan">
      <formula>0</formula>
    </cfRule>
  </conditionalFormatting>
  <conditionalFormatting sqref="O566">
    <cfRule type="cellIs" dxfId="3778" priority="409" operator="lessThan">
      <formula>0</formula>
    </cfRule>
  </conditionalFormatting>
  <conditionalFormatting sqref="O566">
    <cfRule type="cellIs" dxfId="3777" priority="408" operator="lessThan">
      <formula>0</formula>
    </cfRule>
  </conditionalFormatting>
  <conditionalFormatting sqref="O429">
    <cfRule type="cellIs" dxfId="3776" priority="475" operator="lessThan">
      <formula>0</formula>
    </cfRule>
  </conditionalFormatting>
  <conditionalFormatting sqref="O429">
    <cfRule type="cellIs" dxfId="3775" priority="474" operator="lessThan">
      <formula>0</formula>
    </cfRule>
  </conditionalFormatting>
  <conditionalFormatting sqref="O432">
    <cfRule type="cellIs" dxfId="3774" priority="473" operator="lessThan">
      <formula>0</formula>
    </cfRule>
  </conditionalFormatting>
  <conditionalFormatting sqref="O433">
    <cfRule type="cellIs" dxfId="3773" priority="472" operator="lessThan">
      <formula>0</formula>
    </cfRule>
  </conditionalFormatting>
  <conditionalFormatting sqref="O422">
    <cfRule type="cellIs" dxfId="3772" priority="488" operator="lessThan">
      <formula>0</formula>
    </cfRule>
  </conditionalFormatting>
  <conditionalFormatting sqref="O422">
    <cfRule type="cellIs" dxfId="3771" priority="487" operator="lessThan">
      <formula>0</formula>
    </cfRule>
  </conditionalFormatting>
  <conditionalFormatting sqref="O422">
    <cfRule type="cellIs" dxfId="3770" priority="486" operator="lessThan">
      <formula>0</formula>
    </cfRule>
  </conditionalFormatting>
  <conditionalFormatting sqref="O422">
    <cfRule type="cellIs" dxfId="3769" priority="485" operator="lessThan">
      <formula>0</formula>
    </cfRule>
  </conditionalFormatting>
  <conditionalFormatting sqref="O425">
    <cfRule type="cellIs" dxfId="3768" priority="484" operator="lessThan">
      <formula>0</formula>
    </cfRule>
  </conditionalFormatting>
  <conditionalFormatting sqref="O426">
    <cfRule type="cellIs" dxfId="3767" priority="483" operator="lessThan">
      <formula>0</formula>
    </cfRule>
  </conditionalFormatting>
  <conditionalFormatting sqref="O442:O445">
    <cfRule type="expression" dxfId="3766" priority="457">
      <formula>O442/N442&gt;1</formula>
    </cfRule>
    <cfRule type="expression" dxfId="3765" priority="458">
      <formula>O442/N442&lt;1</formula>
    </cfRule>
  </conditionalFormatting>
  <conditionalFormatting sqref="O538 O552">
    <cfRule type="expression" dxfId="3764" priority="455">
      <formula>O538/#REF!&gt;1</formula>
    </cfRule>
    <cfRule type="expression" dxfId="3763" priority="456">
      <formula>O538/#REF!&lt;1</formula>
    </cfRule>
  </conditionalFormatting>
  <conditionalFormatting sqref="O493:O496">
    <cfRule type="cellIs" dxfId="3762" priority="447" operator="lessThan">
      <formula>0</formula>
    </cfRule>
  </conditionalFormatting>
  <conditionalFormatting sqref="O498">
    <cfRule type="expression" dxfId="3761" priority="452">
      <formula>O498/N498&gt;1</formula>
    </cfRule>
    <cfRule type="expression" dxfId="3760" priority="453">
      <formula>O498/N498&lt;1</formula>
    </cfRule>
  </conditionalFormatting>
  <conditionalFormatting sqref="O547:O550 O533:O536">
    <cfRule type="cellIs" dxfId="3759" priority="443" operator="lessThan">
      <formula>0</formula>
    </cfRule>
  </conditionalFormatting>
  <conditionalFormatting sqref="O662">
    <cfRule type="cellIs" dxfId="3758" priority="448" operator="lessThan">
      <formula>0</formula>
    </cfRule>
  </conditionalFormatting>
  <conditionalFormatting sqref="O608 O605 O602:O603">
    <cfRule type="expression" dxfId="3757" priority="435">
      <formula>O602/N602&gt;1</formula>
    </cfRule>
    <cfRule type="expression" dxfId="3756" priority="436">
      <formula>O602/N602&lt;1</formula>
    </cfRule>
  </conditionalFormatting>
  <conditionalFormatting sqref="O493:O496">
    <cfRule type="expression" dxfId="3755" priority="445">
      <formula>O493/N493&gt;1</formula>
    </cfRule>
    <cfRule type="expression" dxfId="3754" priority="446">
      <formula>O493/N493&lt;1</formula>
    </cfRule>
  </conditionalFormatting>
  <conditionalFormatting sqref="O551 O537">
    <cfRule type="cellIs" dxfId="3753" priority="440" operator="lessThan">
      <formula>0</formula>
    </cfRule>
  </conditionalFormatting>
  <conditionalFormatting sqref="O547:O550 O533:O536">
    <cfRule type="expression" dxfId="3752" priority="441">
      <formula>O533/N533&gt;1</formula>
    </cfRule>
    <cfRule type="expression" dxfId="3751" priority="442">
      <formula>O533/N533&lt;1</formula>
    </cfRule>
  </conditionalFormatting>
  <conditionalFormatting sqref="O551 O537">
    <cfRule type="expression" dxfId="3750" priority="438">
      <formula>O537/N537&gt;1</formula>
    </cfRule>
    <cfRule type="expression" dxfId="3749" priority="439">
      <formula>O537/N537&lt;1</formula>
    </cfRule>
  </conditionalFormatting>
  <conditionalFormatting sqref="O491">
    <cfRule type="expression" dxfId="3748" priority="596">
      <formula>O491/#REF!&gt;1</formula>
    </cfRule>
    <cfRule type="expression" dxfId="3747" priority="597">
      <formula>O491/#REF!&lt;1</formula>
    </cfRule>
  </conditionalFormatting>
  <conditionalFormatting sqref="O446">
    <cfRule type="cellIs" dxfId="3746" priority="434" operator="lessThan">
      <formula>0</formula>
    </cfRule>
  </conditionalFormatting>
  <conditionalFormatting sqref="O446">
    <cfRule type="expression" dxfId="3745" priority="432">
      <formula>O446/N446&gt;1</formula>
    </cfRule>
    <cfRule type="expression" dxfId="3744" priority="433">
      <formula>O446/N446&lt;1</formula>
    </cfRule>
  </conditionalFormatting>
  <conditionalFormatting sqref="O497">
    <cfRule type="cellIs" dxfId="3743" priority="431" operator="lessThan">
      <formula>0</formula>
    </cfRule>
  </conditionalFormatting>
  <conditionalFormatting sqref="O497">
    <cfRule type="expression" dxfId="3742" priority="429">
      <formula>O497/N497&gt;1</formula>
    </cfRule>
    <cfRule type="expression" dxfId="3741" priority="430">
      <formula>O497/N497&lt;1</formula>
    </cfRule>
  </conditionalFormatting>
  <conditionalFormatting sqref="O566">
    <cfRule type="expression" dxfId="3740" priority="406">
      <formula>O566/N566&gt;1</formula>
    </cfRule>
    <cfRule type="expression" dxfId="3739" priority="407">
      <formula>O566/N566&lt;1</formula>
    </cfRule>
  </conditionalFormatting>
  <conditionalFormatting sqref="O538">
    <cfRule type="cellIs" dxfId="3738" priority="425" operator="lessThan">
      <formula>0</formula>
    </cfRule>
  </conditionalFormatting>
  <conditionalFormatting sqref="O538">
    <cfRule type="expression" dxfId="3737" priority="423">
      <formula>O538/N538&gt;1</formula>
    </cfRule>
    <cfRule type="expression" dxfId="3736" priority="424">
      <formula>O538/N538&lt;1</formula>
    </cfRule>
  </conditionalFormatting>
  <conditionalFormatting sqref="O552">
    <cfRule type="cellIs" dxfId="3735" priority="422" operator="lessThan">
      <formula>0</formula>
    </cfRule>
  </conditionalFormatting>
  <conditionalFormatting sqref="O552">
    <cfRule type="expression" dxfId="3734" priority="420">
      <formula>O552/N552&gt;1</formula>
    </cfRule>
    <cfRule type="expression" dxfId="3733" priority="421">
      <formula>O552/N552&lt;1</formula>
    </cfRule>
  </conditionalFormatting>
  <conditionalFormatting sqref="O571">
    <cfRule type="cellIs" dxfId="3732" priority="404" operator="lessThan">
      <formula>0</formula>
    </cfRule>
  </conditionalFormatting>
  <conditionalFormatting sqref="O545">
    <cfRule type="expression" dxfId="3731" priority="417">
      <formula>O545/N545&gt;1</formula>
    </cfRule>
    <cfRule type="expression" dxfId="3730" priority="418">
      <formula>O545/N545&lt;1</formula>
    </cfRule>
  </conditionalFormatting>
  <conditionalFormatting sqref="O571">
    <cfRule type="expression" dxfId="3729" priority="401">
      <formula>O571/N571&gt;1</formula>
    </cfRule>
    <cfRule type="expression" dxfId="3728" priority="402">
      <formula>O571/N571&lt;1</formula>
    </cfRule>
  </conditionalFormatting>
  <conditionalFormatting sqref="O545">
    <cfRule type="cellIs" dxfId="3727" priority="419" operator="lessThan">
      <formula>0</formula>
    </cfRule>
  </conditionalFormatting>
  <conditionalFormatting sqref="B598:O599">
    <cfRule type="expression" dxfId="3726" priority="414">
      <formula>B598/A598&gt;1</formula>
    </cfRule>
    <cfRule type="expression" dxfId="3725" priority="415">
      <formula>B598/A598&lt;1</formula>
    </cfRule>
  </conditionalFormatting>
  <conditionalFormatting sqref="O560">
    <cfRule type="expression" dxfId="3724" priority="411">
      <formula>O560/N560&gt;1</formula>
    </cfRule>
    <cfRule type="expression" dxfId="3723" priority="412">
      <formula>O560/N560&lt;1</formula>
    </cfRule>
  </conditionalFormatting>
  <conditionalFormatting sqref="O571">
    <cfRule type="cellIs" dxfId="3722" priority="405" operator="lessThan">
      <formula>0</formula>
    </cfRule>
  </conditionalFormatting>
  <conditionalFormatting sqref="O571">
    <cfRule type="cellIs" dxfId="3721" priority="403" operator="lessThan">
      <formula>0</formula>
    </cfRule>
  </conditionalFormatting>
  <conditionalFormatting sqref="O628:O631">
    <cfRule type="cellIs" dxfId="3720" priority="400" operator="lessThan">
      <formula>0</formula>
    </cfRule>
  </conditionalFormatting>
  <conditionalFormatting sqref="O630">
    <cfRule type="cellIs" dxfId="3719" priority="399" operator="lessThan">
      <formula>0</formula>
    </cfRule>
  </conditionalFormatting>
  <conditionalFormatting sqref="O632:O635">
    <cfRule type="cellIs" dxfId="3718" priority="398" operator="lessThan">
      <formula>0</formula>
    </cfRule>
  </conditionalFormatting>
  <conditionalFormatting sqref="O634">
    <cfRule type="cellIs" dxfId="3717" priority="397" operator="lessThan">
      <formula>0</formula>
    </cfRule>
  </conditionalFormatting>
  <conditionalFormatting sqref="O636:O639">
    <cfRule type="cellIs" dxfId="3716" priority="396" operator="lessThan">
      <formula>0</formula>
    </cfRule>
  </conditionalFormatting>
  <conditionalFormatting sqref="O638">
    <cfRule type="cellIs" dxfId="3715" priority="395" operator="lessThan">
      <formula>0</formula>
    </cfRule>
  </conditionalFormatting>
  <conditionalFormatting sqref="O640:O643">
    <cfRule type="cellIs" dxfId="3714" priority="394" operator="lessThan">
      <formula>0</formula>
    </cfRule>
  </conditionalFormatting>
  <conditionalFormatting sqref="O642">
    <cfRule type="cellIs" dxfId="3713" priority="393" operator="lessThan">
      <formula>0</formula>
    </cfRule>
  </conditionalFormatting>
  <conditionalFormatting sqref="O644:O647">
    <cfRule type="cellIs" dxfId="3712" priority="392" operator="lessThan">
      <formula>0</formula>
    </cfRule>
  </conditionalFormatting>
  <conditionalFormatting sqref="O646">
    <cfRule type="cellIs" dxfId="3711" priority="391" operator="lessThan">
      <formula>0</formula>
    </cfRule>
  </conditionalFormatting>
  <conditionalFormatting sqref="O648:O651">
    <cfRule type="cellIs" dxfId="3710" priority="390" operator="lessThan">
      <formula>0</formula>
    </cfRule>
  </conditionalFormatting>
  <conditionalFormatting sqref="O650">
    <cfRule type="cellIs" dxfId="3709" priority="389" operator="lessThan">
      <formula>0</formula>
    </cfRule>
  </conditionalFormatting>
  <conditionalFormatting sqref="O652:O655">
    <cfRule type="cellIs" dxfId="3708" priority="388" operator="lessThan">
      <formula>0</formula>
    </cfRule>
  </conditionalFormatting>
  <conditionalFormatting sqref="O654">
    <cfRule type="cellIs" dxfId="3707" priority="387" operator="lessThan">
      <formula>0</formula>
    </cfRule>
  </conditionalFormatting>
  <conditionalFormatting sqref="O656:O659">
    <cfRule type="cellIs" dxfId="3706" priority="386" operator="lessThan">
      <formula>0</formula>
    </cfRule>
  </conditionalFormatting>
  <conditionalFormatting sqref="O658">
    <cfRule type="cellIs" dxfId="3705" priority="385" operator="lessThan">
      <formula>0</formula>
    </cfRule>
  </conditionalFormatting>
  <conditionalFormatting sqref="O664:O667">
    <cfRule type="cellIs" dxfId="3704" priority="384" operator="lessThan">
      <formula>0</formula>
    </cfRule>
  </conditionalFormatting>
  <conditionalFormatting sqref="O666">
    <cfRule type="cellIs" dxfId="3703" priority="383" operator="lessThan">
      <formula>0</formula>
    </cfRule>
  </conditionalFormatting>
  <conditionalFormatting sqref="O668:O671">
    <cfRule type="cellIs" dxfId="3702" priority="382" operator="lessThan">
      <formula>0</formula>
    </cfRule>
  </conditionalFormatting>
  <conditionalFormatting sqref="O670">
    <cfRule type="cellIs" dxfId="3701" priority="381" operator="lessThan">
      <formula>0</formula>
    </cfRule>
  </conditionalFormatting>
  <conditionalFormatting sqref="O447">
    <cfRule type="cellIs" dxfId="3700" priority="380" operator="lessThan">
      <formula>0</formula>
    </cfRule>
  </conditionalFormatting>
  <conditionalFormatting sqref="O499">
    <cfRule type="cellIs" dxfId="3699" priority="378" operator="lessThan">
      <formula>0</formula>
    </cfRule>
  </conditionalFormatting>
  <conditionalFormatting sqref="O553">
    <cfRule type="cellIs" dxfId="3698" priority="376" operator="lessThan">
      <formula>0</formula>
    </cfRule>
  </conditionalFormatting>
  <conditionalFormatting sqref="C366:M366">
    <cfRule type="cellIs" dxfId="3697" priority="372" operator="lessThan">
      <formula>0</formula>
    </cfRule>
  </conditionalFormatting>
  <conditionalFormatting sqref="H366">
    <cfRule type="cellIs" dxfId="3696" priority="358" operator="lessThan">
      <formula>0</formula>
    </cfRule>
  </conditionalFormatting>
  <conditionalFormatting sqref="P361:Q361 Q362:Q364">
    <cfRule type="cellIs" dxfId="3695" priority="371" operator="lessThan">
      <formula>0</formula>
    </cfRule>
  </conditionalFormatting>
  <conditionalFormatting sqref="P361">
    <cfRule type="cellIs" dxfId="3694" priority="370" operator="lessThan">
      <formula>0</formula>
    </cfRule>
  </conditionalFormatting>
  <conditionalFormatting sqref="P362:P365">
    <cfRule type="cellIs" dxfId="3693" priority="369" operator="lessThan">
      <formula>0</formula>
    </cfRule>
  </conditionalFormatting>
  <conditionalFormatting sqref="B366">
    <cfRule type="cellIs" dxfId="3692" priority="356" operator="lessThan">
      <formula>0</formula>
    </cfRule>
  </conditionalFormatting>
  <conditionalFormatting sqref="Q366">
    <cfRule type="cellIs" dxfId="3691" priority="364" operator="lessThan">
      <formula>0</formula>
    </cfRule>
  </conditionalFormatting>
  <conditionalFormatting sqref="Q365">
    <cfRule type="cellIs" dxfId="3690" priority="362" operator="lessThan">
      <formula>0</formula>
    </cfRule>
  </conditionalFormatting>
  <conditionalFormatting sqref="Q365">
    <cfRule type="cellIs" dxfId="3689" priority="361" operator="lessThan">
      <formula>0</formula>
    </cfRule>
  </conditionalFormatting>
  <conditionalFormatting sqref="N366">
    <cfRule type="cellIs" dxfId="3688" priority="350" operator="lessThan">
      <formula>0</formula>
    </cfRule>
  </conditionalFormatting>
  <conditionalFormatting sqref="C366:M366">
    <cfRule type="cellIs" dxfId="3687" priority="360" operator="lessThan">
      <formula>0</formula>
    </cfRule>
  </conditionalFormatting>
  <conditionalFormatting sqref="P366">
    <cfRule type="cellIs" dxfId="3686" priority="348" operator="lessThan">
      <formula>0</formula>
    </cfRule>
  </conditionalFormatting>
  <conditionalFormatting sqref="B366">
    <cfRule type="cellIs" dxfId="3685" priority="352" operator="lessThan">
      <formula>0</formula>
    </cfRule>
  </conditionalFormatting>
  <conditionalFormatting sqref="O366">
    <cfRule type="cellIs" dxfId="3684" priority="342" operator="lessThan">
      <formula>0</formula>
    </cfRule>
  </conditionalFormatting>
  <conditionalFormatting sqref="N366">
    <cfRule type="cellIs" dxfId="3683" priority="349" operator="lessThan">
      <formula>0</formula>
    </cfRule>
  </conditionalFormatting>
  <conditionalFormatting sqref="P500:Q500">
    <cfRule type="cellIs" dxfId="3682" priority="335" operator="lessThan">
      <formula>0</formula>
    </cfRule>
  </conditionalFormatting>
  <conditionalFormatting sqref="O366">
    <cfRule type="cellIs" dxfId="3681" priority="343" operator="lessThan">
      <formula>0</formula>
    </cfRule>
  </conditionalFormatting>
  <conditionalFormatting sqref="P501:P504">
    <cfRule type="cellIs" dxfId="3680" priority="330" operator="lessThan">
      <formula>0</formula>
    </cfRule>
  </conditionalFormatting>
  <conditionalFormatting sqref="Q501:Q504">
    <cfRule type="cellIs" dxfId="3679" priority="334" operator="lessThan">
      <formula>0</formula>
    </cfRule>
  </conditionalFormatting>
  <conditionalFormatting sqref="Q505">
    <cfRule type="cellIs" dxfId="3678" priority="333" operator="lessThan">
      <formula>0</formula>
    </cfRule>
  </conditionalFormatting>
  <conditionalFormatting sqref="Q505">
    <cfRule type="cellIs" dxfId="3677" priority="332" operator="lessThan">
      <formula>0</formula>
    </cfRule>
  </conditionalFormatting>
  <conditionalFormatting sqref="B500">
    <cfRule type="cellIs" dxfId="3676" priority="331" operator="lessThan">
      <formula>0</formula>
    </cfRule>
  </conditionalFormatting>
  <conditionalFormatting sqref="Q506">
    <cfRule type="cellIs" dxfId="3675" priority="329" operator="lessThan">
      <formula>0</formula>
    </cfRule>
  </conditionalFormatting>
  <conditionalFormatting sqref="Q507">
    <cfRule type="cellIs" dxfId="3674" priority="327" operator="lessThan">
      <formula>0</formula>
    </cfRule>
  </conditionalFormatting>
  <conditionalFormatting sqref="P507">
    <cfRule type="cellIs" dxfId="3673" priority="326" operator="lessThan">
      <formula>0</formula>
    </cfRule>
  </conditionalFormatting>
  <conditionalFormatting sqref="P505:P506">
    <cfRule type="cellIs" dxfId="3672" priority="328" operator="lessThan">
      <formula>0</formula>
    </cfRule>
  </conditionalFormatting>
  <conditionalFormatting sqref="B507:N507">
    <cfRule type="cellIs" dxfId="3671" priority="325" operator="lessThan">
      <formula>0</formula>
    </cfRule>
  </conditionalFormatting>
  <conditionalFormatting sqref="B506:O506">
    <cfRule type="cellIs" dxfId="3670" priority="322" operator="lessThan">
      <formula>0</formula>
    </cfRule>
  </conditionalFormatting>
  <conditionalFormatting sqref="B506:O506">
    <cfRule type="expression" dxfId="3669" priority="323">
      <formula>B506/#REF!&gt;1</formula>
    </cfRule>
    <cfRule type="expression" dxfId="3668" priority="324">
      <formula>B506/#REF!&lt;1</formula>
    </cfRule>
  </conditionalFormatting>
  <conditionalFormatting sqref="O507">
    <cfRule type="cellIs" dxfId="3667" priority="321" operator="lessThan">
      <formula>0</formula>
    </cfRule>
  </conditionalFormatting>
  <conditionalFormatting sqref="P508:Q508">
    <cfRule type="cellIs" dxfId="3666" priority="302" operator="lessThan">
      <formula>0</formula>
    </cfRule>
  </conditionalFormatting>
  <conditionalFormatting sqref="Q509:Q512">
    <cfRule type="cellIs" dxfId="3665" priority="301" operator="lessThan">
      <formula>0</formula>
    </cfRule>
  </conditionalFormatting>
  <conditionalFormatting sqref="B601:N601">
    <cfRule type="cellIs" dxfId="3664" priority="303" operator="lessThan">
      <formula>0</formula>
    </cfRule>
  </conditionalFormatting>
  <conditionalFormatting sqref="Q513:Q514">
    <cfRule type="cellIs" dxfId="3663" priority="300" operator="lessThan">
      <formula>0</formula>
    </cfRule>
  </conditionalFormatting>
  <conditionalFormatting sqref="B508">
    <cfRule type="cellIs" dxfId="3662" priority="296" operator="lessThan">
      <formula>0</formula>
    </cfRule>
  </conditionalFormatting>
  <conditionalFormatting sqref="B514">
    <cfRule type="cellIs" dxfId="3661" priority="295" operator="lessThan">
      <formula>0</formula>
    </cfRule>
  </conditionalFormatting>
  <conditionalFormatting sqref="F514">
    <cfRule type="cellIs" dxfId="3660" priority="283" operator="lessThan">
      <formula>0</formula>
    </cfRule>
  </conditionalFormatting>
  <conditionalFormatting sqref="E514">
    <cfRule type="cellIs" dxfId="3659" priority="286" operator="lessThan">
      <formula>0</formula>
    </cfRule>
  </conditionalFormatting>
  <conditionalFormatting sqref="Q514">
    <cfRule type="cellIs" dxfId="3658" priority="299" operator="lessThan">
      <formula>0</formula>
    </cfRule>
  </conditionalFormatting>
  <conditionalFormatting sqref="Q513">
    <cfRule type="cellIs" dxfId="3657" priority="298" operator="lessThan">
      <formula>0</formula>
    </cfRule>
  </conditionalFormatting>
  <conditionalFormatting sqref="P509:P512">
    <cfRule type="cellIs" dxfId="3656" priority="297" operator="lessThan">
      <formula>0</formula>
    </cfRule>
  </conditionalFormatting>
  <conditionalFormatting sqref="D514">
    <cfRule type="cellIs" dxfId="3655" priority="289" operator="lessThan">
      <formula>0</formula>
    </cfRule>
  </conditionalFormatting>
  <conditionalFormatting sqref="C514">
    <cfRule type="cellIs" dxfId="3654" priority="292" operator="lessThan">
      <formula>0</formula>
    </cfRule>
  </conditionalFormatting>
  <conditionalFormatting sqref="Q508:Q515">
    <cfRule type="cellIs" dxfId="3653" priority="252" operator="lessThan">
      <formula>0</formula>
    </cfRule>
  </conditionalFormatting>
  <conditionalFormatting sqref="P508:P515">
    <cfRule type="cellIs" dxfId="3652" priority="251" operator="lessThan">
      <formula>0</formula>
    </cfRule>
  </conditionalFormatting>
  <conditionalFormatting sqref="Q515">
    <cfRule type="cellIs" dxfId="3651" priority="249" operator="lessThan">
      <formula>0</formula>
    </cfRule>
  </conditionalFormatting>
  <conditionalFormatting sqref="P515">
    <cfRule type="cellIs" dxfId="3650" priority="248" operator="lessThan">
      <formula>0</formula>
    </cfRule>
  </conditionalFormatting>
  <conditionalFormatting sqref="B514">
    <cfRule type="expression" dxfId="3649" priority="293">
      <formula>B514/#REF!&gt;1</formula>
    </cfRule>
    <cfRule type="expression" dxfId="3648" priority="294">
      <formula>B514/#REF!&lt;1</formula>
    </cfRule>
  </conditionalFormatting>
  <conditionalFormatting sqref="C514">
    <cfRule type="expression" dxfId="3647" priority="290">
      <formula>C514/B514&gt;1</formula>
    </cfRule>
    <cfRule type="expression" dxfId="3646" priority="291">
      <formula>C514/B514&lt;1</formula>
    </cfRule>
  </conditionalFormatting>
  <conditionalFormatting sqref="D514">
    <cfRule type="expression" dxfId="3645" priority="287">
      <formula>D514/C514&gt;1</formula>
    </cfRule>
    <cfRule type="expression" dxfId="3644" priority="288">
      <formula>D514/C514&lt;1</formula>
    </cfRule>
  </conditionalFormatting>
  <conditionalFormatting sqref="E514">
    <cfRule type="expression" dxfId="3643" priority="284">
      <formula>E514/D514&gt;1</formula>
    </cfRule>
    <cfRule type="expression" dxfId="3642" priority="285">
      <formula>E514/D514&lt;1</formula>
    </cfRule>
  </conditionalFormatting>
  <conditionalFormatting sqref="F514">
    <cfRule type="expression" dxfId="3641" priority="281">
      <formula>F514/E514&gt;1</formula>
    </cfRule>
    <cfRule type="expression" dxfId="3640" priority="282">
      <formula>F514/E514&lt;1</formula>
    </cfRule>
  </conditionalFormatting>
  <conditionalFormatting sqref="G514">
    <cfRule type="cellIs" dxfId="3639" priority="280" operator="lessThan">
      <formula>0</formula>
    </cfRule>
  </conditionalFormatting>
  <conditionalFormatting sqref="G514">
    <cfRule type="expression" dxfId="3638" priority="278">
      <formula>G514/F514&gt;1</formula>
    </cfRule>
    <cfRule type="expression" dxfId="3637" priority="279">
      <formula>G514/F514&lt;1</formula>
    </cfRule>
  </conditionalFormatting>
  <conditionalFormatting sqref="H514">
    <cfRule type="cellIs" dxfId="3636" priority="277" operator="lessThan">
      <formula>0</formula>
    </cfRule>
  </conditionalFormatting>
  <conditionalFormatting sqref="H514">
    <cfRule type="expression" dxfId="3635" priority="275">
      <formula>H514/G514&gt;1</formula>
    </cfRule>
    <cfRule type="expression" dxfId="3634" priority="276">
      <formula>H514/G514&lt;1</formula>
    </cfRule>
  </conditionalFormatting>
  <conditionalFormatting sqref="I514:N514">
    <cfRule type="cellIs" dxfId="3633" priority="274" operator="lessThan">
      <formula>0</formula>
    </cfRule>
  </conditionalFormatting>
  <conditionalFormatting sqref="I514:N514">
    <cfRule type="expression" dxfId="3632" priority="272">
      <formula>I514/H514&gt;1</formula>
    </cfRule>
    <cfRule type="expression" dxfId="3631" priority="273">
      <formula>I514/H514&lt;1</formula>
    </cfRule>
  </conditionalFormatting>
  <conditionalFormatting sqref="P513:P514">
    <cfRule type="cellIs" dxfId="3630" priority="271" operator="lessThan">
      <formula>0</formula>
    </cfRule>
  </conditionalFormatting>
  <conditionalFormatting sqref="C509:C512">
    <cfRule type="cellIs" dxfId="3629" priority="270" operator="lessThan">
      <formula>0</formula>
    </cfRule>
  </conditionalFormatting>
  <conditionalFormatting sqref="B509:B512">
    <cfRule type="cellIs" dxfId="3628" priority="264" operator="lessThan">
      <formula>0</formula>
    </cfRule>
  </conditionalFormatting>
  <conditionalFormatting sqref="C509:C512">
    <cfRule type="expression" dxfId="3627" priority="268">
      <formula>C509/B509&gt;1</formula>
    </cfRule>
    <cfRule type="expression" dxfId="3626" priority="269">
      <formula>C509/B509&lt;1</formula>
    </cfRule>
  </conditionalFormatting>
  <conditionalFormatting sqref="D509:N512">
    <cfRule type="cellIs" dxfId="3625" priority="267" operator="lessThan">
      <formula>0</formula>
    </cfRule>
  </conditionalFormatting>
  <conditionalFormatting sqref="D509:N512">
    <cfRule type="expression" dxfId="3624" priority="265">
      <formula>D509/C509&gt;1</formula>
    </cfRule>
    <cfRule type="expression" dxfId="3623" priority="266">
      <formula>D509/C509&lt;1</formula>
    </cfRule>
  </conditionalFormatting>
  <conditionalFormatting sqref="B509:B512">
    <cfRule type="expression" dxfId="3622" priority="262">
      <formula>B509/#REF!&gt;1</formula>
    </cfRule>
    <cfRule type="expression" dxfId="3621" priority="263">
      <formula>B509/#REF!&lt;1</formula>
    </cfRule>
  </conditionalFormatting>
  <conditionalFormatting sqref="C513">
    <cfRule type="cellIs" dxfId="3620" priority="261" operator="lessThan">
      <formula>0</formula>
    </cfRule>
  </conditionalFormatting>
  <conditionalFormatting sqref="D513:N513">
    <cfRule type="cellIs" dxfId="3619" priority="258" operator="lessThan">
      <formula>0</formula>
    </cfRule>
  </conditionalFormatting>
  <conditionalFormatting sqref="C513">
    <cfRule type="expression" dxfId="3618" priority="259">
      <formula>C513/B513&gt;1</formula>
    </cfRule>
    <cfRule type="expression" dxfId="3617" priority="260">
      <formula>C513/B513&lt;1</formula>
    </cfRule>
  </conditionalFormatting>
  <conditionalFormatting sqref="D513:N513">
    <cfRule type="expression" dxfId="3616" priority="256">
      <formula>D513/C513&gt;1</formula>
    </cfRule>
    <cfRule type="expression" dxfId="3615" priority="257">
      <formula>D513/C513&lt;1</formula>
    </cfRule>
  </conditionalFormatting>
  <conditionalFormatting sqref="B513">
    <cfRule type="cellIs" dxfId="3614" priority="255" operator="lessThan">
      <formula>0</formula>
    </cfRule>
  </conditionalFormatting>
  <conditionalFormatting sqref="B513">
    <cfRule type="expression" dxfId="3613" priority="253">
      <formula>B513/#REF!&gt;1</formula>
    </cfRule>
    <cfRule type="expression" dxfId="3612" priority="254">
      <formula>B513/#REF!&lt;1</formula>
    </cfRule>
  </conditionalFormatting>
  <conditionalFormatting sqref="B509:N515 B508">
    <cfRule type="cellIs" dxfId="3611" priority="250" operator="lessThan">
      <formula>0</formula>
    </cfRule>
  </conditionalFormatting>
  <conditionalFormatting sqref="B515:N515">
    <cfRule type="cellIs" dxfId="3610" priority="247" operator="lessThan">
      <formula>0</formula>
    </cfRule>
  </conditionalFormatting>
  <conditionalFormatting sqref="O514">
    <cfRule type="cellIs" dxfId="3609" priority="246" operator="lessThan">
      <formula>0</formula>
    </cfRule>
  </conditionalFormatting>
  <conditionalFormatting sqref="O514">
    <cfRule type="expression" dxfId="3608" priority="244">
      <formula>O514/N514&gt;1</formula>
    </cfRule>
    <cfRule type="expression" dxfId="3607" priority="245">
      <formula>O514/N514&lt;1</formula>
    </cfRule>
  </conditionalFormatting>
  <conditionalFormatting sqref="O509:O512">
    <cfRule type="cellIs" dxfId="3606" priority="243" operator="lessThan">
      <formula>0</formula>
    </cfRule>
  </conditionalFormatting>
  <conditionalFormatting sqref="O509:O512">
    <cfRule type="expression" dxfId="3605" priority="241">
      <formula>O509/N509&gt;1</formula>
    </cfRule>
    <cfRule type="expression" dxfId="3604" priority="242">
      <formula>O509/N509&lt;1</formula>
    </cfRule>
  </conditionalFormatting>
  <conditionalFormatting sqref="O513">
    <cfRule type="cellIs" dxfId="3603" priority="240" operator="lessThan">
      <formula>0</formula>
    </cfRule>
  </conditionalFormatting>
  <conditionalFormatting sqref="O513">
    <cfRule type="expression" dxfId="3602" priority="238">
      <formula>O513/N513&gt;1</formula>
    </cfRule>
    <cfRule type="expression" dxfId="3601" priority="239">
      <formula>O513/N513&lt;1</formula>
    </cfRule>
  </conditionalFormatting>
  <conditionalFormatting sqref="O509:O515">
    <cfRule type="cellIs" dxfId="3600" priority="237" operator="lessThan">
      <formula>0</formula>
    </cfRule>
  </conditionalFormatting>
  <conditionalFormatting sqref="O515">
    <cfRule type="cellIs" dxfId="3599" priority="236" operator="lessThan">
      <formula>0</formula>
    </cfRule>
  </conditionalFormatting>
  <conditionalFormatting sqref="O601">
    <cfRule type="cellIs" dxfId="3598" priority="168" operator="lessThan">
      <formula>0</formula>
    </cfRule>
  </conditionalFormatting>
  <conditionalFormatting sqref="P609:P611">
    <cfRule type="cellIs" dxfId="3597" priority="167" operator="lessThan">
      <formula>0</formula>
    </cfRule>
  </conditionalFormatting>
  <conditionalFormatting sqref="C374:M378 N374:N376 B373:B377">
    <cfRule type="cellIs" dxfId="3596" priority="166" operator="lessThan">
      <formula>0</formula>
    </cfRule>
  </conditionalFormatting>
  <conditionalFormatting sqref="Q377">
    <cfRule type="cellIs" dxfId="3595" priority="158" operator="lessThan">
      <formula>0</formula>
    </cfRule>
  </conditionalFormatting>
  <conditionalFormatting sqref="P373:Q373 Q374:Q376">
    <cfRule type="cellIs" dxfId="3594" priority="165" operator="lessThan">
      <formula>0</formula>
    </cfRule>
  </conditionalFormatting>
  <conditionalFormatting sqref="P373">
    <cfRule type="cellIs" dxfId="3593" priority="164" operator="lessThan">
      <formula>0</formula>
    </cfRule>
  </conditionalFormatting>
  <conditionalFormatting sqref="J374">
    <cfRule type="cellIs" dxfId="3592" priority="162" operator="lessThan">
      <formula>0</formula>
    </cfRule>
  </conditionalFormatting>
  <conditionalFormatting sqref="K374:N375 J376:M377">
    <cfRule type="cellIs" dxfId="3591" priority="163" operator="lessThan">
      <formula>0</formula>
    </cfRule>
  </conditionalFormatting>
  <conditionalFormatting sqref="Q378">
    <cfRule type="cellIs" dxfId="3590" priority="160" operator="lessThan">
      <formula>0</formula>
    </cfRule>
  </conditionalFormatting>
  <conditionalFormatting sqref="B373">
    <cfRule type="cellIs" dxfId="3589" priority="161" operator="lessThan">
      <formula>0</formula>
    </cfRule>
  </conditionalFormatting>
  <conditionalFormatting sqref="J375">
    <cfRule type="cellIs" dxfId="3588" priority="159" operator="lessThan">
      <formula>0</formula>
    </cfRule>
  </conditionalFormatting>
  <conditionalFormatting sqref="Q377">
    <cfRule type="cellIs" dxfId="3587" priority="157" operator="lessThan">
      <formula>0</formula>
    </cfRule>
  </conditionalFormatting>
  <conditionalFormatting sqref="J378:M378">
    <cfRule type="cellIs" dxfId="3586" priority="156" operator="lessThan">
      <formula>0</formula>
    </cfRule>
  </conditionalFormatting>
  <conditionalFormatting sqref="C376:I377">
    <cfRule type="cellIs" dxfId="3585" priority="155" operator="lessThan">
      <formula>0</formula>
    </cfRule>
  </conditionalFormatting>
  <conditionalFormatting sqref="C374:I374">
    <cfRule type="cellIs" dxfId="3584" priority="154" operator="lessThan">
      <formula>0</formula>
    </cfRule>
  </conditionalFormatting>
  <conditionalFormatting sqref="C375:I375">
    <cfRule type="cellIs" dxfId="3583" priority="153" operator="lessThan">
      <formula>0</formula>
    </cfRule>
  </conditionalFormatting>
  <conditionalFormatting sqref="C378:I378">
    <cfRule type="cellIs" dxfId="3582" priority="152" operator="lessThan">
      <formula>0</formula>
    </cfRule>
  </conditionalFormatting>
  <conditionalFormatting sqref="N376">
    <cfRule type="cellIs" dxfId="3581" priority="151" operator="lessThan">
      <formula>0</formula>
    </cfRule>
  </conditionalFormatting>
  <conditionalFormatting sqref="B374:B378">
    <cfRule type="cellIs" dxfId="3580" priority="150" operator="lessThan">
      <formula>0</formula>
    </cfRule>
  </conditionalFormatting>
  <conditionalFormatting sqref="B375">
    <cfRule type="cellIs" dxfId="3579" priority="147" operator="lessThan">
      <formula>0</formula>
    </cfRule>
  </conditionalFormatting>
  <conditionalFormatting sqref="B376:B377">
    <cfRule type="cellIs" dxfId="3578" priority="149" operator="lessThan">
      <formula>0</formula>
    </cfRule>
  </conditionalFormatting>
  <conditionalFormatting sqref="B374">
    <cfRule type="cellIs" dxfId="3577" priority="148" operator="lessThan">
      <formula>0</formula>
    </cfRule>
  </conditionalFormatting>
  <conditionalFormatting sqref="B378">
    <cfRule type="cellIs" dxfId="3576" priority="146" operator="lessThan">
      <formula>0</formula>
    </cfRule>
  </conditionalFormatting>
  <conditionalFormatting sqref="N377">
    <cfRule type="cellIs" dxfId="3575" priority="145" operator="lessThan">
      <formula>0</formula>
    </cfRule>
  </conditionalFormatting>
  <conditionalFormatting sqref="N378">
    <cfRule type="cellIs" dxfId="3574" priority="144" operator="lessThan">
      <formula>0</formula>
    </cfRule>
  </conditionalFormatting>
  <conditionalFormatting sqref="N378">
    <cfRule type="cellIs" dxfId="3573" priority="143" operator="lessThan">
      <formula>0</formula>
    </cfRule>
  </conditionalFormatting>
  <conditionalFormatting sqref="P374">
    <cfRule type="cellIs" dxfId="3572" priority="142" operator="lessThan">
      <formula>0</formula>
    </cfRule>
  </conditionalFormatting>
  <conditionalFormatting sqref="P375:P376">
    <cfRule type="cellIs" dxfId="3571" priority="141" operator="lessThan">
      <formula>0</formula>
    </cfRule>
  </conditionalFormatting>
  <conditionalFormatting sqref="P377:P378">
    <cfRule type="cellIs" dxfId="3570" priority="140" operator="lessThan">
      <formula>0</formula>
    </cfRule>
  </conditionalFormatting>
  <conditionalFormatting sqref="O374:O376">
    <cfRule type="cellIs" dxfId="3569" priority="139" operator="lessThan">
      <formula>0</formula>
    </cfRule>
  </conditionalFormatting>
  <conditionalFormatting sqref="O374:O375">
    <cfRule type="cellIs" dxfId="3568" priority="138" operator="lessThan">
      <formula>0</formula>
    </cfRule>
  </conditionalFormatting>
  <conditionalFormatting sqref="O376">
    <cfRule type="cellIs" dxfId="3567" priority="137" operator="lessThan">
      <formula>0</formula>
    </cfRule>
  </conditionalFormatting>
  <conditionalFormatting sqref="O378">
    <cfRule type="cellIs" dxfId="3566" priority="134" operator="lessThan">
      <formula>0</formula>
    </cfRule>
  </conditionalFormatting>
  <conditionalFormatting sqref="O377">
    <cfRule type="cellIs" dxfId="3565" priority="136" operator="lessThan">
      <formula>0</formula>
    </cfRule>
  </conditionalFormatting>
  <conditionalFormatting sqref="O378">
    <cfRule type="cellIs" dxfId="3564" priority="135" operator="lessThan">
      <formula>0</formula>
    </cfRule>
  </conditionalFormatting>
  <conditionalFormatting sqref="B478:O481 B450:O453">
    <cfRule type="cellIs" dxfId="3563" priority="109" operator="lessThan">
      <formula>0</formula>
    </cfRule>
  </conditionalFormatting>
  <conditionalFormatting sqref="B478:O481 B450:O453">
    <cfRule type="expression" dxfId="3562" priority="107">
      <formula>B450/A450&gt;1</formula>
    </cfRule>
    <cfRule type="expression" dxfId="3561" priority="108">
      <formula>B450/A450&lt;1</formula>
    </cfRule>
  </conditionalFormatting>
  <conditionalFormatting sqref="B482:O482 B454:O454">
    <cfRule type="cellIs" dxfId="3560" priority="106" operator="lessThan">
      <formula>0</formula>
    </cfRule>
  </conditionalFormatting>
  <conditionalFormatting sqref="B482:O482 B454:O454">
    <cfRule type="expression" dxfId="3559" priority="104">
      <formula>B454/A454&gt;1</formula>
    </cfRule>
    <cfRule type="expression" dxfId="3558" priority="105">
      <formula>B454/A454&lt;1</formula>
    </cfRule>
  </conditionalFormatting>
  <conditionalFormatting sqref="B448:O448">
    <cfRule type="cellIs" dxfId="3557" priority="103" operator="lessThan">
      <formula>0</formula>
    </cfRule>
  </conditionalFormatting>
  <conditionalFormatting sqref="Q455:Q456">
    <cfRule type="cellIs" dxfId="3556" priority="95" operator="lessThan">
      <formula>0</formula>
    </cfRule>
  </conditionalFormatting>
  <conditionalFormatting sqref="B448:O448">
    <cfRule type="expression" dxfId="3555" priority="101">
      <formula>B448/A448&gt;1</formula>
    </cfRule>
    <cfRule type="expression" dxfId="3554" priority="102">
      <formula>B448/A448&lt;1</formula>
    </cfRule>
  </conditionalFormatting>
  <conditionalFormatting sqref="Q483">
    <cfRule type="cellIs" dxfId="3553" priority="81" operator="lessThan">
      <formula>0</formula>
    </cfRule>
  </conditionalFormatting>
  <conditionalFormatting sqref="B456:O456">
    <cfRule type="cellIs" dxfId="3552" priority="91" operator="lessThan">
      <formula>0</formula>
    </cfRule>
  </conditionalFormatting>
  <conditionalFormatting sqref="B456:O456">
    <cfRule type="expression" dxfId="3551" priority="89">
      <formula>B456/A456&gt;1</formula>
    </cfRule>
    <cfRule type="expression" dxfId="3550" priority="90">
      <formula>B456/A456&lt;1</formula>
    </cfRule>
  </conditionalFormatting>
  <conditionalFormatting sqref="P455:P456">
    <cfRule type="cellIs" dxfId="3549" priority="94" operator="lessThan">
      <formula>0</formula>
    </cfRule>
  </conditionalFormatting>
  <conditionalFormatting sqref="B455:N455">
    <cfRule type="cellIs" dxfId="3548" priority="93" operator="lessThan">
      <formula>0</formula>
    </cfRule>
  </conditionalFormatting>
  <conditionalFormatting sqref="O455">
    <cfRule type="cellIs" dxfId="3547" priority="92" operator="lessThan">
      <formula>0</formula>
    </cfRule>
  </conditionalFormatting>
  <conditionalFormatting sqref="B464:O464">
    <cfRule type="cellIs" dxfId="3546" priority="84" operator="lessThan">
      <formula>0</formula>
    </cfRule>
  </conditionalFormatting>
  <conditionalFormatting sqref="B464:O464">
    <cfRule type="expression" dxfId="3545" priority="82">
      <formula>B464/A464&gt;1</formula>
    </cfRule>
    <cfRule type="expression" dxfId="3544" priority="83">
      <formula>B464/A464&lt;1</formula>
    </cfRule>
  </conditionalFormatting>
  <conditionalFormatting sqref="P483">
    <cfRule type="cellIs" dxfId="3543" priority="80" operator="lessThan">
      <formula>0</formula>
    </cfRule>
  </conditionalFormatting>
  <conditionalFormatting sqref="Q463:Q464">
    <cfRule type="cellIs" dxfId="3542" priority="88" operator="lessThan">
      <formula>0</formula>
    </cfRule>
  </conditionalFormatting>
  <conditionalFormatting sqref="P463:P464">
    <cfRule type="cellIs" dxfId="3541" priority="87" operator="lessThan">
      <formula>0</formula>
    </cfRule>
  </conditionalFormatting>
  <conditionalFormatting sqref="B463:N463">
    <cfRule type="cellIs" dxfId="3540" priority="86" operator="lessThan">
      <formula>0</formula>
    </cfRule>
  </conditionalFormatting>
  <conditionalFormatting sqref="O463">
    <cfRule type="cellIs" dxfId="3539" priority="85" operator="lessThan">
      <formula>0</formula>
    </cfRule>
  </conditionalFormatting>
  <conditionalFormatting sqref="B483:N483">
    <cfRule type="cellIs" dxfId="3538" priority="79" operator="lessThan">
      <formula>0</formula>
    </cfRule>
  </conditionalFormatting>
  <conditionalFormatting sqref="O483">
    <cfRule type="cellIs" dxfId="3537" priority="78" operator="lessThan">
      <formula>0</formula>
    </cfRule>
  </conditionalFormatting>
  <conditionalFormatting sqref="P517:P520">
    <cfRule type="cellIs" dxfId="3536" priority="58" operator="lessThan">
      <formula>0</formula>
    </cfRule>
  </conditionalFormatting>
  <conditionalFormatting sqref="P516:Q516">
    <cfRule type="cellIs" dxfId="3535" priority="63" operator="lessThan">
      <formula>0</formula>
    </cfRule>
  </conditionalFormatting>
  <conditionalFormatting sqref="Q517:Q520">
    <cfRule type="cellIs" dxfId="3534" priority="62" operator="lessThan">
      <formula>0</formula>
    </cfRule>
  </conditionalFormatting>
  <conditionalFormatting sqref="Q521">
    <cfRule type="cellIs" dxfId="3533" priority="61" operator="lessThan">
      <formula>0</formula>
    </cfRule>
  </conditionalFormatting>
  <conditionalFormatting sqref="Q521">
    <cfRule type="cellIs" dxfId="3532" priority="60" operator="lessThan">
      <formula>0</formula>
    </cfRule>
  </conditionalFormatting>
  <conditionalFormatting sqref="B516">
    <cfRule type="cellIs" dxfId="3531" priority="59" operator="lessThan">
      <formula>0</formula>
    </cfRule>
  </conditionalFormatting>
  <conditionalFormatting sqref="Q522">
    <cfRule type="cellIs" dxfId="3530" priority="57" operator="lessThan">
      <formula>0</formula>
    </cfRule>
  </conditionalFormatting>
  <conditionalFormatting sqref="Q523">
    <cfRule type="cellIs" dxfId="3529" priority="55" operator="lessThan">
      <formula>0</formula>
    </cfRule>
  </conditionalFormatting>
  <conditionalFormatting sqref="P523">
    <cfRule type="cellIs" dxfId="3528" priority="54" operator="lessThan">
      <formula>0</formula>
    </cfRule>
  </conditionalFormatting>
  <conditionalFormatting sqref="P521:P522">
    <cfRule type="cellIs" dxfId="3527" priority="56" operator="lessThan">
      <formula>0</formula>
    </cfRule>
  </conditionalFormatting>
  <conditionalFormatting sqref="B523:N523">
    <cfRule type="cellIs" dxfId="3526" priority="53" operator="lessThan">
      <formula>0</formula>
    </cfRule>
  </conditionalFormatting>
  <conditionalFormatting sqref="B522:O522">
    <cfRule type="cellIs" dxfId="3525" priority="50" operator="lessThan">
      <formula>0</formula>
    </cfRule>
  </conditionalFormatting>
  <conditionalFormatting sqref="B522:O522">
    <cfRule type="expression" dxfId="3524" priority="51">
      <formula>B522/#REF!&gt;1</formula>
    </cfRule>
    <cfRule type="expression" dxfId="3523" priority="52">
      <formula>B522/#REF!&lt;1</formula>
    </cfRule>
  </conditionalFormatting>
  <conditionalFormatting sqref="O523">
    <cfRule type="cellIs" dxfId="3522" priority="49" operator="lessThan">
      <formula>0</formula>
    </cfRule>
  </conditionalFormatting>
  <conditionalFormatting sqref="P525:P528">
    <cfRule type="cellIs" dxfId="3521" priority="43" operator="lessThan">
      <formula>0</formula>
    </cfRule>
  </conditionalFormatting>
  <conditionalFormatting sqref="P524:Q524">
    <cfRule type="cellIs" dxfId="3520" priority="48" operator="lessThan">
      <formula>0</formula>
    </cfRule>
  </conditionalFormatting>
  <conditionalFormatting sqref="Q525:Q528">
    <cfRule type="cellIs" dxfId="3519" priority="47" operator="lessThan">
      <formula>0</formula>
    </cfRule>
  </conditionalFormatting>
  <conditionalFormatting sqref="Q529">
    <cfRule type="cellIs" dxfId="3518" priority="46" operator="lessThan">
      <formula>0</formula>
    </cfRule>
  </conditionalFormatting>
  <conditionalFormatting sqref="Q529">
    <cfRule type="cellIs" dxfId="3517" priority="45" operator="lessThan">
      <formula>0</formula>
    </cfRule>
  </conditionalFormatting>
  <conditionalFormatting sqref="B524">
    <cfRule type="cellIs" dxfId="3516" priority="44" operator="lessThan">
      <formula>0</formula>
    </cfRule>
  </conditionalFormatting>
  <conditionalFormatting sqref="Q530">
    <cfRule type="cellIs" dxfId="3515" priority="42" operator="lessThan">
      <formula>0</formula>
    </cfRule>
  </conditionalFormatting>
  <conditionalFormatting sqref="Q531">
    <cfRule type="cellIs" dxfId="3514" priority="40" operator="lessThan">
      <formula>0</formula>
    </cfRule>
  </conditionalFormatting>
  <conditionalFormatting sqref="P531">
    <cfRule type="cellIs" dxfId="3513" priority="39" operator="lessThan">
      <formula>0</formula>
    </cfRule>
  </conditionalFormatting>
  <conditionalFormatting sqref="P529:P530">
    <cfRule type="cellIs" dxfId="3512" priority="41" operator="lessThan">
      <formula>0</formula>
    </cfRule>
  </conditionalFormatting>
  <conditionalFormatting sqref="B531:N531">
    <cfRule type="cellIs" dxfId="3511" priority="38" operator="lessThan">
      <formula>0</formula>
    </cfRule>
  </conditionalFormatting>
  <conditionalFormatting sqref="B530:O530">
    <cfRule type="cellIs" dxfId="3510" priority="35" operator="lessThan">
      <formula>0</formula>
    </cfRule>
  </conditionalFormatting>
  <conditionalFormatting sqref="B530:O530">
    <cfRule type="expression" dxfId="3509" priority="36">
      <formula>B530/#REF!&gt;1</formula>
    </cfRule>
    <cfRule type="expression" dxfId="3508" priority="37">
      <formula>B530/#REF!&lt;1</formula>
    </cfRule>
  </conditionalFormatting>
  <conditionalFormatting sqref="O531">
    <cfRule type="cellIs" dxfId="3507" priority="34" operator="lessThan">
      <formula>0</formula>
    </cfRule>
  </conditionalFormatting>
  <conditionalFormatting sqref="P471:Q471 B471">
    <cfRule type="cellIs" dxfId="3506" priority="33" operator="lessThan">
      <formula>0</formula>
    </cfRule>
  </conditionalFormatting>
  <conditionalFormatting sqref="Q472:Q476">
    <cfRule type="cellIs" dxfId="3505" priority="32" operator="lessThan">
      <formula>0</formula>
    </cfRule>
  </conditionalFormatting>
  <conditionalFormatting sqref="P472:P475">
    <cfRule type="cellIs" dxfId="3504" priority="31" operator="lessThan">
      <formula>0</formula>
    </cfRule>
  </conditionalFormatting>
  <conditionalFormatting sqref="P476">
    <cfRule type="cellIs" dxfId="3503" priority="30" operator="lessThan">
      <formula>0</formula>
    </cfRule>
  </conditionalFormatting>
  <conditionalFormatting sqref="C356:M359 N356:N358 B355:B359">
    <cfRule type="cellIs" dxfId="3502" priority="28" operator="lessThan">
      <formula>0</formula>
    </cfRule>
  </conditionalFormatting>
  <conditionalFormatting sqref="C356:J356">
    <cfRule type="cellIs" dxfId="3501" priority="26" operator="lessThan">
      <formula>0</formula>
    </cfRule>
  </conditionalFormatting>
  <conditionalFormatting sqref="I357 K357:N357 C358:M359 K356:M356">
    <cfRule type="cellIs" dxfId="3500" priority="27" operator="lessThan">
      <formula>0</formula>
    </cfRule>
  </conditionalFormatting>
  <conditionalFormatting sqref="B355">
    <cfRule type="cellIs" dxfId="3499" priority="24" operator="lessThan">
      <formula>0</formula>
    </cfRule>
  </conditionalFormatting>
  <conditionalFormatting sqref="I356">
    <cfRule type="cellIs" dxfId="3498" priority="25" operator="lessThan">
      <formula>0</formula>
    </cfRule>
  </conditionalFormatting>
  <conditionalFormatting sqref="C357:J357">
    <cfRule type="cellIs" dxfId="3497" priority="23" operator="lessThan">
      <formula>0</formula>
    </cfRule>
  </conditionalFormatting>
  <conditionalFormatting sqref="H359">
    <cfRule type="cellIs" dxfId="3496" priority="22" operator="lessThan">
      <formula>0</formula>
    </cfRule>
  </conditionalFormatting>
  <conditionalFormatting sqref="B355:O359">
    <cfRule type="cellIs" dxfId="3495" priority="21" operator="lessThan">
      <formula>0</formula>
    </cfRule>
  </conditionalFormatting>
  <conditionalFormatting sqref="N358">
    <cfRule type="cellIs" dxfId="3494" priority="20" operator="lessThan">
      <formula>0</formula>
    </cfRule>
  </conditionalFormatting>
  <conditionalFormatting sqref="B356:B359">
    <cfRule type="cellIs" dxfId="3493" priority="19" operator="lessThan">
      <formula>0</formula>
    </cfRule>
  </conditionalFormatting>
  <conditionalFormatting sqref="B358:B359">
    <cfRule type="cellIs" dxfId="3492" priority="18" operator="lessThan">
      <formula>0</formula>
    </cfRule>
  </conditionalFormatting>
  <conditionalFormatting sqref="B356">
    <cfRule type="cellIs" dxfId="3491" priority="17" operator="lessThan">
      <formula>0</formula>
    </cfRule>
  </conditionalFormatting>
  <conditionalFormatting sqref="B357">
    <cfRule type="cellIs" dxfId="3490" priority="16" operator="lessThan">
      <formula>0</formula>
    </cfRule>
  </conditionalFormatting>
  <conditionalFormatting sqref="N359">
    <cfRule type="cellIs" dxfId="3489" priority="15" operator="lessThan">
      <formula>0</formula>
    </cfRule>
  </conditionalFormatting>
  <conditionalFormatting sqref="B358:O358">
    <cfRule type="cellIs" dxfId="3488" priority="12" operator="lessThan">
      <formula>0</formula>
    </cfRule>
  </conditionalFormatting>
  <conditionalFormatting sqref="B356:O358">
    <cfRule type="cellIs" dxfId="3487" priority="14" operator="lessThan">
      <formula>0</formula>
    </cfRule>
  </conditionalFormatting>
  <conditionalFormatting sqref="B357:O357">
    <cfRule type="cellIs" dxfId="3486" priority="13" operator="lessThan">
      <formula>0</formula>
    </cfRule>
  </conditionalFormatting>
  <conditionalFormatting sqref="B359:O359">
    <cfRule type="cellIs" dxfId="3485" priority="11" operator="lessThan">
      <formula>0</formula>
    </cfRule>
  </conditionalFormatting>
  <conditionalFormatting sqref="B356:O359">
    <cfRule type="cellIs" dxfId="3484" priority="10" operator="lessThan">
      <formula>0</formula>
    </cfRule>
  </conditionalFormatting>
  <conditionalFormatting sqref="B361:O361">
    <cfRule type="cellIs" dxfId="3483" priority="9" operator="lessThan">
      <formula>0</formula>
    </cfRule>
  </conditionalFormatting>
  <conditionalFormatting sqref="B361">
    <cfRule type="cellIs" dxfId="3482" priority="8" operator="lessThan">
      <formula>0</formula>
    </cfRule>
  </conditionalFormatting>
  <conditionalFormatting sqref="B361">
    <cfRule type="cellIs" dxfId="3481" priority="7" operator="lessThan">
      <formula>0</formula>
    </cfRule>
  </conditionalFormatting>
  <conditionalFormatting sqref="B362:O365">
    <cfRule type="cellIs" dxfId="3480" priority="6" operator="lessThan">
      <formula>0</formula>
    </cfRule>
  </conditionalFormatting>
  <conditionalFormatting sqref="B364:O364">
    <cfRule type="cellIs" dxfId="3479" priority="3" operator="lessThan">
      <formula>0</formula>
    </cfRule>
  </conditionalFormatting>
  <conditionalFormatting sqref="B362:O364">
    <cfRule type="cellIs" dxfId="3478" priority="5" operator="lessThan">
      <formula>0</formula>
    </cfRule>
  </conditionalFormatting>
  <conditionalFormatting sqref="B363:O363">
    <cfRule type="cellIs" dxfId="3477" priority="4" operator="lessThan">
      <formula>0</formula>
    </cfRule>
  </conditionalFormatting>
  <conditionalFormatting sqref="B365:O365">
    <cfRule type="cellIs" dxfId="3476" priority="2" operator="lessThan">
      <formula>0</formula>
    </cfRule>
  </conditionalFormatting>
  <conditionalFormatting sqref="B362:O365">
    <cfRule type="cellIs" dxfId="3475"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5F1B4-7295-41BA-A941-55C84EB14B49}">
  <sheetPr>
    <tabColor rgb="FFFF0000"/>
    <outlinePr summaryBelow="0" summaryRight="0"/>
  </sheetPr>
  <dimension ref="A1:DN723"/>
  <sheetViews>
    <sheetView topLeftCell="I653" zoomScaleNormal="100" workbookViewId="0">
      <selection activeCell="O661" sqref="O661"/>
    </sheetView>
  </sheetViews>
  <sheetFormatPr defaultColWidth="12.625" defaultRowHeight="16.5" x14ac:dyDescent="0.3"/>
  <cols>
    <col min="1" max="1" width="83.625" style="79" bestFit="1" customWidth="1"/>
    <col min="2" max="2" width="14.875" style="79" bestFit="1" customWidth="1"/>
    <col min="3" max="15" width="13.875" style="79" bestFit="1" customWidth="1"/>
    <col min="16" max="16" width="14.75" style="79" bestFit="1" customWidth="1"/>
    <col min="17" max="17" width="39.75" style="79" bestFit="1" customWidth="1"/>
    <col min="18" max="18" width="6.125" style="79" bestFit="1" customWidth="1"/>
    <col min="19" max="41" width="13.875" style="79" bestFit="1" customWidth="1"/>
    <col min="42" max="43" width="12.75" style="79" bestFit="1" customWidth="1"/>
    <col min="44" max="52" width="13.875" style="79" bestFit="1" customWidth="1"/>
    <col min="53" max="53" width="12.75" style="79" bestFit="1" customWidth="1"/>
    <col min="54" max="54" width="13.875" style="79" bestFit="1" customWidth="1"/>
    <col min="55" max="55" width="12.75" style="79" bestFit="1" customWidth="1"/>
    <col min="56" max="69" width="4.75" style="79" bestFit="1" customWidth="1"/>
    <col min="70" max="16384" width="12.625" style="79"/>
  </cols>
  <sheetData>
    <row r="1" spans="1:72" x14ac:dyDescent="0.3">
      <c r="A1" s="1" t="s">
        <v>0</v>
      </c>
    </row>
    <row r="2" spans="1:72" s="3" customFormat="1" x14ac:dyDescent="0.3">
      <c r="A2" t="s">
        <v>6</v>
      </c>
      <c r="B2" t="s">
        <v>2400</v>
      </c>
      <c r="C2" t="s">
        <v>1752</v>
      </c>
      <c r="D2" t="s">
        <v>1753</v>
      </c>
      <c r="E2" t="s">
        <v>1754</v>
      </c>
      <c r="F2" t="s">
        <v>1755</v>
      </c>
      <c r="G2" t="s">
        <v>1756</v>
      </c>
      <c r="H2" t="s">
        <v>1757</v>
      </c>
      <c r="I2" t="s">
        <v>1758</v>
      </c>
      <c r="J2" t="s">
        <v>1759</v>
      </c>
      <c r="K2" t="s">
        <v>1760</v>
      </c>
      <c r="L2" t="s">
        <v>1761</v>
      </c>
      <c r="M2" t="s">
        <v>1762</v>
      </c>
      <c r="N2" t="s">
        <v>1763</v>
      </c>
      <c r="O2" t="s">
        <v>1764</v>
      </c>
      <c r="P2" t="s">
        <v>1765</v>
      </c>
      <c r="Q2" t="s">
        <v>1766</v>
      </c>
      <c r="R2" t="s">
        <v>1767</v>
      </c>
      <c r="S2" t="s">
        <v>1768</v>
      </c>
      <c r="T2" t="s">
        <v>1769</v>
      </c>
      <c r="U2" t="s">
        <v>1770</v>
      </c>
      <c r="V2" t="s">
        <v>1771</v>
      </c>
      <c r="W2" t="s">
        <v>1772</v>
      </c>
      <c r="X2" t="s">
        <v>1773</v>
      </c>
      <c r="Y2" t="s">
        <v>1774</v>
      </c>
      <c r="Z2" t="s">
        <v>1775</v>
      </c>
      <c r="AA2" t="s">
        <v>1776</v>
      </c>
      <c r="AB2" t="s">
        <v>1777</v>
      </c>
      <c r="AC2" t="s">
        <v>1778</v>
      </c>
      <c r="AD2" t="s">
        <v>1779</v>
      </c>
      <c r="AE2" t="s">
        <v>1780</v>
      </c>
      <c r="AF2" t="s">
        <v>1781</v>
      </c>
      <c r="AG2" t="s">
        <v>1782</v>
      </c>
      <c r="AH2" t="s">
        <v>1783</v>
      </c>
      <c r="AI2" t="s">
        <v>1784</v>
      </c>
      <c r="AJ2" t="s">
        <v>1785</v>
      </c>
      <c r="AK2" t="s">
        <v>1786</v>
      </c>
      <c r="AL2" t="s">
        <v>1787</v>
      </c>
      <c r="AM2" t="s">
        <v>1788</v>
      </c>
      <c r="AN2" t="s">
        <v>1789</v>
      </c>
      <c r="AO2" t="s">
        <v>1790</v>
      </c>
      <c r="AP2" t="s">
        <v>1791</v>
      </c>
      <c r="AQ2" t="s">
        <v>1792</v>
      </c>
      <c r="AR2" t="s">
        <v>1793</v>
      </c>
      <c r="AS2" t="s">
        <v>1794</v>
      </c>
      <c r="AT2" t="s">
        <v>1795</v>
      </c>
      <c r="AU2" t="s">
        <v>1796</v>
      </c>
      <c r="AV2" t="s">
        <v>1797</v>
      </c>
      <c r="AW2" t="s">
        <v>1798</v>
      </c>
      <c r="AX2" t="s">
        <v>1799</v>
      </c>
      <c r="AY2" t="s">
        <v>1800</v>
      </c>
      <c r="AZ2" t="s">
        <v>1801</v>
      </c>
      <c r="BA2" t="s">
        <v>1802</v>
      </c>
      <c r="BB2" t="s">
        <v>1803</v>
      </c>
      <c r="BC2" t="s">
        <v>1804</v>
      </c>
      <c r="BD2"/>
      <c r="BE2"/>
      <c r="BF2"/>
      <c r="BG2"/>
      <c r="BH2"/>
      <c r="BI2"/>
      <c r="BJ2"/>
      <c r="BK2"/>
      <c r="BL2"/>
      <c r="BM2"/>
      <c r="BN2"/>
      <c r="BO2"/>
      <c r="BP2"/>
      <c r="BQ2"/>
      <c r="BR2"/>
      <c r="BS2"/>
      <c r="BT2"/>
    </row>
    <row r="3" spans="1:72" x14ac:dyDescent="0.3">
      <c r="A3" t="s">
        <v>1805</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x14ac:dyDescent="0.3">
      <c r="A4" t="s">
        <v>1806</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1:72" x14ac:dyDescent="0.3">
      <c r="A5" t="s">
        <v>784</v>
      </c>
      <c r="B5">
        <v>31035701</v>
      </c>
      <c r="C5">
        <v>36538694</v>
      </c>
      <c r="D5">
        <v>40589081.049999997</v>
      </c>
      <c r="E5">
        <v>48614207</v>
      </c>
      <c r="F5">
        <v>29523083</v>
      </c>
      <c r="G5">
        <v>29317093</v>
      </c>
      <c r="H5">
        <v>29860512.539999999</v>
      </c>
      <c r="I5">
        <v>25606889</v>
      </c>
      <c r="J5">
        <v>31370218</v>
      </c>
      <c r="K5">
        <v>35814961</v>
      </c>
      <c r="L5">
        <v>34023108.68</v>
      </c>
      <c r="M5">
        <v>36986408</v>
      </c>
      <c r="N5">
        <v>30800253</v>
      </c>
      <c r="O5">
        <v>39081732</v>
      </c>
      <c r="P5">
        <v>28878805.809999999</v>
      </c>
      <c r="Q5">
        <v>28709117</v>
      </c>
      <c r="R5">
        <v>18591654</v>
      </c>
      <c r="S5">
        <v>23299098</v>
      </c>
      <c r="T5">
        <v>33443165.710000001</v>
      </c>
      <c r="U5">
        <v>30193256</v>
      </c>
      <c r="V5">
        <v>17066363</v>
      </c>
      <c r="W5">
        <v>21511026</v>
      </c>
      <c r="X5">
        <v>21518251.579999998</v>
      </c>
      <c r="Y5">
        <v>14480170</v>
      </c>
      <c r="Z5">
        <v>15566091</v>
      </c>
      <c r="AA5">
        <v>19069567</v>
      </c>
      <c r="AB5">
        <v>32204375.27</v>
      </c>
      <c r="AC5">
        <v>14460218</v>
      </c>
      <c r="AD5">
        <v>14859677</v>
      </c>
      <c r="AE5">
        <v>20673111</v>
      </c>
      <c r="AF5">
        <v>24632252.850000001</v>
      </c>
      <c r="AG5">
        <v>18314200</v>
      </c>
      <c r="AH5">
        <v>32065814</v>
      </c>
      <c r="AI5">
        <v>22569847</v>
      </c>
      <c r="AJ5">
        <v>23084975.809999999</v>
      </c>
      <c r="AK5">
        <v>20871756</v>
      </c>
      <c r="AL5">
        <v>18561818</v>
      </c>
      <c r="AM5">
        <v>19006324</v>
      </c>
      <c r="AN5">
        <v>14201712.210000001</v>
      </c>
      <c r="AO5">
        <v>14857086</v>
      </c>
      <c r="AP5">
        <v>14821080</v>
      </c>
      <c r="AQ5">
        <v>18380920</v>
      </c>
      <c r="AR5">
        <v>15715769.1</v>
      </c>
      <c r="AS5">
        <v>18182206</v>
      </c>
      <c r="AT5">
        <v>13933448</v>
      </c>
      <c r="AU5">
        <v>15103301</v>
      </c>
      <c r="AV5">
        <v>12682282.76</v>
      </c>
      <c r="AW5">
        <v>10093070</v>
      </c>
      <c r="AX5">
        <v>10424116</v>
      </c>
      <c r="AY5">
        <v>12166902</v>
      </c>
      <c r="AZ5">
        <v>11896726</v>
      </c>
      <c r="BA5">
        <v>9699487</v>
      </c>
      <c r="BB5">
        <v>10305744</v>
      </c>
      <c r="BC5">
        <v>11232920</v>
      </c>
      <c r="BD5"/>
      <c r="BE5"/>
      <c r="BF5"/>
      <c r="BG5"/>
      <c r="BH5"/>
      <c r="BI5"/>
      <c r="BJ5"/>
      <c r="BK5"/>
      <c r="BL5"/>
      <c r="BM5"/>
      <c r="BN5"/>
      <c r="BO5"/>
      <c r="BP5"/>
      <c r="BQ5"/>
      <c r="BR5"/>
      <c r="BS5"/>
      <c r="BT5"/>
    </row>
    <row r="6" spans="1:72" x14ac:dyDescent="0.3">
      <c r="A6" t="s">
        <v>785</v>
      </c>
      <c r="B6">
        <v>2000</v>
      </c>
      <c r="C6">
        <v>2000</v>
      </c>
      <c r="D6">
        <v>36568.949999999997</v>
      </c>
      <c r="E6">
        <v>198758</v>
      </c>
      <c r="F6">
        <v>222016</v>
      </c>
      <c r="G6">
        <v>183605</v>
      </c>
      <c r="H6">
        <v>658571.92000000004</v>
      </c>
      <c r="I6">
        <v>615867</v>
      </c>
      <c r="J6">
        <v>708947</v>
      </c>
      <c r="K6">
        <v>1586727</v>
      </c>
      <c r="L6">
        <v>1467226.8</v>
      </c>
      <c r="M6">
        <v>1461815</v>
      </c>
      <c r="N6">
        <v>1411564</v>
      </c>
      <c r="O6">
        <v>1704811</v>
      </c>
      <c r="P6">
        <v>1384828.45</v>
      </c>
      <c r="Q6">
        <v>1372000</v>
      </c>
      <c r="R6">
        <v>1387360</v>
      </c>
      <c r="S6">
        <v>1406044</v>
      </c>
      <c r="T6">
        <v>1375805.32</v>
      </c>
      <c r="U6">
        <v>1383140</v>
      </c>
      <c r="V6">
        <v>1386185</v>
      </c>
      <c r="W6">
        <v>1393350</v>
      </c>
      <c r="X6">
        <v>1402447.57</v>
      </c>
      <c r="Y6">
        <v>1338221</v>
      </c>
      <c r="Z6">
        <v>1332000</v>
      </c>
      <c r="AA6">
        <v>1222000</v>
      </c>
      <c r="AB6">
        <v>1232027.25</v>
      </c>
      <c r="AC6">
        <v>1202000</v>
      </c>
      <c r="AD6">
        <v>1152000</v>
      </c>
      <c r="AE6">
        <v>1050000</v>
      </c>
      <c r="AF6">
        <v>1050000</v>
      </c>
      <c r="AG6">
        <v>975607</v>
      </c>
      <c r="AH6">
        <v>3648489</v>
      </c>
      <c r="AI6">
        <v>12417635</v>
      </c>
      <c r="AJ6">
        <v>11970669.34</v>
      </c>
      <c r="AK6">
        <v>9968062</v>
      </c>
      <c r="AL6">
        <v>7674552</v>
      </c>
      <c r="AM6">
        <v>9415364</v>
      </c>
      <c r="AN6">
        <v>9893328.6799999997</v>
      </c>
      <c r="AO6">
        <v>6700682</v>
      </c>
      <c r="AP6">
        <v>3793083</v>
      </c>
      <c r="AQ6">
        <v>4202344</v>
      </c>
      <c r="AR6">
        <v>4435563.0599999996</v>
      </c>
      <c r="AS6">
        <v>399144</v>
      </c>
      <c r="AT6">
        <v>200727</v>
      </c>
      <c r="AU6">
        <v>946010</v>
      </c>
      <c r="AV6">
        <v>1196010.08</v>
      </c>
      <c r="AW6">
        <v>869603</v>
      </c>
      <c r="AX6">
        <v>389584</v>
      </c>
      <c r="AY6">
        <v>529585</v>
      </c>
      <c r="AZ6">
        <v>750318</v>
      </c>
      <c r="BA6">
        <v>2517557</v>
      </c>
      <c r="BB6">
        <v>1169325</v>
      </c>
      <c r="BC6">
        <v>778056</v>
      </c>
      <c r="BD6"/>
      <c r="BE6"/>
      <c r="BF6"/>
      <c r="BG6"/>
      <c r="BH6"/>
      <c r="BI6"/>
      <c r="BJ6"/>
      <c r="BK6"/>
      <c r="BL6"/>
      <c r="BM6"/>
      <c r="BN6"/>
      <c r="BO6"/>
      <c r="BP6"/>
      <c r="BQ6"/>
      <c r="BR6"/>
      <c r="BS6"/>
      <c r="BT6"/>
    </row>
    <row r="7" spans="1:72" x14ac:dyDescent="0.3">
      <c r="A7" t="s">
        <v>786</v>
      </c>
      <c r="B7">
        <v>8984110</v>
      </c>
      <c r="C7">
        <v>8210753</v>
      </c>
      <c r="D7">
        <v>8827964.9900000002</v>
      </c>
      <c r="E7">
        <v>8263232</v>
      </c>
      <c r="F7">
        <v>7464014</v>
      </c>
      <c r="G7">
        <v>8471792</v>
      </c>
      <c r="H7">
        <v>9447045.1600000001</v>
      </c>
      <c r="I7">
        <v>8284965</v>
      </c>
      <c r="J7">
        <v>7755751</v>
      </c>
      <c r="K7">
        <v>8114780</v>
      </c>
      <c r="L7">
        <v>9446122.1300000008</v>
      </c>
      <c r="M7">
        <v>7758662</v>
      </c>
      <c r="N7">
        <v>7497023</v>
      </c>
      <c r="O7">
        <v>7542021</v>
      </c>
      <c r="P7">
        <v>8312731.7300000004</v>
      </c>
      <c r="Q7">
        <v>7820180</v>
      </c>
      <c r="R7">
        <v>7169932</v>
      </c>
      <c r="S7">
        <v>7575000</v>
      </c>
      <c r="T7">
        <v>3321628.35</v>
      </c>
      <c r="U7">
        <v>3025394</v>
      </c>
      <c r="V7">
        <v>3383902</v>
      </c>
      <c r="W7">
        <v>2676778</v>
      </c>
      <c r="X7">
        <v>2888246.72</v>
      </c>
      <c r="Y7">
        <v>2838246</v>
      </c>
      <c r="Z7">
        <v>2666262</v>
      </c>
      <c r="AA7">
        <v>2559166</v>
      </c>
      <c r="AB7">
        <v>2717800.18</v>
      </c>
      <c r="AC7">
        <v>2209466</v>
      </c>
      <c r="AD7">
        <v>2078493</v>
      </c>
      <c r="AE7">
        <v>2117510</v>
      </c>
      <c r="AF7">
        <v>2424666.33</v>
      </c>
      <c r="AG7">
        <v>2024838</v>
      </c>
      <c r="AH7">
        <v>2322687</v>
      </c>
      <c r="AI7">
        <v>1441877</v>
      </c>
      <c r="AJ7">
        <v>1888768.37</v>
      </c>
      <c r="AK7">
        <v>1647675</v>
      </c>
      <c r="AL7">
        <v>1583062</v>
      </c>
      <c r="AM7">
        <v>1302297</v>
      </c>
      <c r="AN7">
        <v>976539.17</v>
      </c>
      <c r="AO7">
        <v>1209742</v>
      </c>
      <c r="AP7">
        <v>1274003</v>
      </c>
      <c r="AQ7">
        <v>1293842</v>
      </c>
      <c r="AR7">
        <v>1225565.1100000001</v>
      </c>
      <c r="AS7">
        <v>1039535</v>
      </c>
      <c r="AT7">
        <v>928062</v>
      </c>
      <c r="AU7">
        <v>1066225</v>
      </c>
      <c r="AV7">
        <v>924688.77</v>
      </c>
      <c r="AW7">
        <v>1013191</v>
      </c>
      <c r="AX7">
        <v>935400</v>
      </c>
      <c r="AY7">
        <v>378734</v>
      </c>
      <c r="AZ7">
        <v>544612</v>
      </c>
      <c r="BA7">
        <v>767543</v>
      </c>
      <c r="BB7">
        <v>715806</v>
      </c>
      <c r="BC7">
        <v>613111</v>
      </c>
      <c r="BD7"/>
      <c r="BE7"/>
      <c r="BF7"/>
      <c r="BG7"/>
      <c r="BH7"/>
      <c r="BI7"/>
      <c r="BJ7"/>
      <c r="BK7"/>
      <c r="BL7"/>
      <c r="BM7"/>
      <c r="BN7"/>
      <c r="BO7"/>
      <c r="BP7"/>
      <c r="BQ7"/>
      <c r="BR7"/>
      <c r="BS7"/>
      <c r="BT7"/>
    </row>
    <row r="8" spans="1:72" x14ac:dyDescent="0.3">
      <c r="A8" t="s">
        <v>1807</v>
      </c>
      <c r="B8">
        <v>1606997</v>
      </c>
      <c r="C8">
        <v>1685235</v>
      </c>
      <c r="D8">
        <v>8827964.9900000002</v>
      </c>
      <c r="E8">
        <v>0</v>
      </c>
      <c r="F8">
        <v>0</v>
      </c>
      <c r="G8">
        <v>8471792</v>
      </c>
      <c r="H8">
        <v>0</v>
      </c>
      <c r="I8">
        <v>0</v>
      </c>
      <c r="J8">
        <v>0</v>
      </c>
      <c r="K8">
        <v>0</v>
      </c>
      <c r="L8">
        <v>0</v>
      </c>
      <c r="M8">
        <v>0</v>
      </c>
      <c r="N8">
        <v>0</v>
      </c>
      <c r="O8">
        <v>0</v>
      </c>
      <c r="P8">
        <v>0</v>
      </c>
      <c r="Q8">
        <v>0</v>
      </c>
      <c r="R8">
        <v>0</v>
      </c>
      <c r="S8">
        <v>6229356</v>
      </c>
      <c r="T8">
        <v>0</v>
      </c>
      <c r="U8">
        <v>0</v>
      </c>
      <c r="V8">
        <v>2597421</v>
      </c>
      <c r="W8">
        <v>1846451</v>
      </c>
      <c r="X8">
        <v>0</v>
      </c>
      <c r="Y8">
        <v>0</v>
      </c>
      <c r="Z8">
        <v>0</v>
      </c>
      <c r="AA8">
        <v>0</v>
      </c>
      <c r="AB8">
        <v>0</v>
      </c>
      <c r="AC8">
        <v>0</v>
      </c>
      <c r="AD8">
        <v>0</v>
      </c>
      <c r="AE8">
        <v>0</v>
      </c>
      <c r="AF8">
        <v>1576451.05</v>
      </c>
      <c r="AG8">
        <v>0</v>
      </c>
      <c r="AH8">
        <v>0</v>
      </c>
      <c r="AI8">
        <v>0</v>
      </c>
      <c r="AJ8">
        <v>0</v>
      </c>
      <c r="AK8">
        <v>0</v>
      </c>
      <c r="AL8">
        <v>0</v>
      </c>
      <c r="AM8">
        <v>0</v>
      </c>
      <c r="AN8">
        <v>0</v>
      </c>
      <c r="AO8">
        <v>0</v>
      </c>
      <c r="AP8">
        <v>0</v>
      </c>
      <c r="AQ8">
        <v>0</v>
      </c>
      <c r="AR8">
        <v>0</v>
      </c>
      <c r="AS8">
        <v>0</v>
      </c>
      <c r="AT8">
        <v>0</v>
      </c>
      <c r="AU8">
        <v>0</v>
      </c>
      <c r="AV8">
        <v>0</v>
      </c>
      <c r="AW8">
        <v>0</v>
      </c>
      <c r="AX8">
        <v>0</v>
      </c>
      <c r="AY8">
        <v>378734</v>
      </c>
      <c r="AZ8">
        <v>544612</v>
      </c>
      <c r="BA8">
        <v>767543</v>
      </c>
      <c r="BB8">
        <v>715806</v>
      </c>
      <c r="BC8">
        <v>613111</v>
      </c>
      <c r="BD8"/>
      <c r="BE8"/>
      <c r="BF8"/>
      <c r="BG8"/>
      <c r="BH8"/>
      <c r="BI8"/>
      <c r="BJ8"/>
      <c r="BK8"/>
      <c r="BL8"/>
      <c r="BM8"/>
      <c r="BN8"/>
      <c r="BO8"/>
      <c r="BP8"/>
      <c r="BQ8"/>
      <c r="BR8"/>
      <c r="BS8"/>
      <c r="BT8"/>
    </row>
    <row r="9" spans="1:72" x14ac:dyDescent="0.3">
      <c r="A9" t="s">
        <v>1808</v>
      </c>
      <c r="B9">
        <v>7377113</v>
      </c>
      <c r="C9">
        <v>6525518</v>
      </c>
      <c r="D9">
        <v>0</v>
      </c>
      <c r="E9">
        <v>8263232</v>
      </c>
      <c r="F9">
        <v>7464014</v>
      </c>
      <c r="G9">
        <v>0</v>
      </c>
      <c r="H9">
        <v>9447045.1600000001</v>
      </c>
      <c r="I9">
        <v>8284965</v>
      </c>
      <c r="J9">
        <v>7755751</v>
      </c>
      <c r="K9">
        <v>8114780</v>
      </c>
      <c r="L9">
        <v>9446122.1300000008</v>
      </c>
      <c r="M9">
        <v>7758662</v>
      </c>
      <c r="N9">
        <v>7497023</v>
      </c>
      <c r="O9">
        <v>7542021</v>
      </c>
      <c r="P9">
        <v>8312731.7300000004</v>
      </c>
      <c r="Q9">
        <v>7820180</v>
      </c>
      <c r="R9">
        <v>7169932</v>
      </c>
      <c r="S9">
        <v>1345644</v>
      </c>
      <c r="T9">
        <v>3321628.35</v>
      </c>
      <c r="U9">
        <v>3025394</v>
      </c>
      <c r="V9">
        <v>786481</v>
      </c>
      <c r="W9">
        <v>830327</v>
      </c>
      <c r="X9">
        <v>2888246.72</v>
      </c>
      <c r="Y9">
        <v>2838246</v>
      </c>
      <c r="Z9">
        <v>2666262</v>
      </c>
      <c r="AA9">
        <v>2559166</v>
      </c>
      <c r="AB9">
        <v>2717800.18</v>
      </c>
      <c r="AC9">
        <v>2209466</v>
      </c>
      <c r="AD9">
        <v>2078493</v>
      </c>
      <c r="AE9">
        <v>2117510</v>
      </c>
      <c r="AF9">
        <v>848215.28</v>
      </c>
      <c r="AG9">
        <v>2024838</v>
      </c>
      <c r="AH9">
        <v>2322687</v>
      </c>
      <c r="AI9">
        <v>1441877</v>
      </c>
      <c r="AJ9">
        <v>1888768.37</v>
      </c>
      <c r="AK9">
        <v>1647675</v>
      </c>
      <c r="AL9">
        <v>1583062</v>
      </c>
      <c r="AM9">
        <v>1302297</v>
      </c>
      <c r="AN9">
        <v>976539.17</v>
      </c>
      <c r="AO9">
        <v>1209742</v>
      </c>
      <c r="AP9">
        <v>1274003</v>
      </c>
      <c r="AQ9">
        <v>1293842</v>
      </c>
      <c r="AR9">
        <v>1225565.1100000001</v>
      </c>
      <c r="AS9">
        <v>1039535</v>
      </c>
      <c r="AT9">
        <v>928062</v>
      </c>
      <c r="AU9">
        <v>1066225</v>
      </c>
      <c r="AV9">
        <v>924688.77</v>
      </c>
      <c r="AW9">
        <v>1013191</v>
      </c>
      <c r="AX9">
        <v>935400</v>
      </c>
      <c r="AY9">
        <v>0</v>
      </c>
      <c r="AZ9">
        <v>0</v>
      </c>
      <c r="BA9">
        <v>0</v>
      </c>
      <c r="BB9">
        <v>0</v>
      </c>
      <c r="BC9">
        <v>0</v>
      </c>
      <c r="BD9"/>
      <c r="BE9"/>
      <c r="BF9"/>
      <c r="BG9"/>
      <c r="BH9"/>
      <c r="BI9"/>
      <c r="BJ9"/>
      <c r="BK9"/>
      <c r="BL9"/>
      <c r="BM9"/>
      <c r="BN9"/>
      <c r="BO9"/>
      <c r="BP9"/>
      <c r="BQ9"/>
      <c r="BR9"/>
      <c r="BS9"/>
      <c r="BT9"/>
    </row>
    <row r="10" spans="1:72" x14ac:dyDescent="0.3">
      <c r="A10" t="s">
        <v>787</v>
      </c>
      <c r="B10">
        <v>30355361</v>
      </c>
      <c r="C10">
        <v>30804499</v>
      </c>
      <c r="D10">
        <v>31748781.32</v>
      </c>
      <c r="E10">
        <v>29684404</v>
      </c>
      <c r="F10">
        <v>28859753</v>
      </c>
      <c r="G10">
        <v>31760769</v>
      </c>
      <c r="H10">
        <v>31537849.390000001</v>
      </c>
      <c r="I10">
        <v>28178451</v>
      </c>
      <c r="J10">
        <v>27956525</v>
      </c>
      <c r="K10">
        <v>29407105</v>
      </c>
      <c r="L10">
        <v>29570068.390000001</v>
      </c>
      <c r="M10">
        <v>26440566</v>
      </c>
      <c r="N10">
        <v>26014749</v>
      </c>
      <c r="O10">
        <v>27849746</v>
      </c>
      <c r="P10">
        <v>27376288.300000001</v>
      </c>
      <c r="Q10">
        <v>24929014</v>
      </c>
      <c r="R10">
        <v>24296878</v>
      </c>
      <c r="S10">
        <v>26807925</v>
      </c>
      <c r="T10">
        <v>26704519.920000002</v>
      </c>
      <c r="U10">
        <v>23087813</v>
      </c>
      <c r="V10">
        <v>23560938</v>
      </c>
      <c r="W10">
        <v>24671548</v>
      </c>
      <c r="X10">
        <v>25072218.350000001</v>
      </c>
      <c r="Y10">
        <v>22072286</v>
      </c>
      <c r="Z10">
        <v>21415054</v>
      </c>
      <c r="AA10">
        <v>22111368</v>
      </c>
      <c r="AB10">
        <v>22167148.170000002</v>
      </c>
      <c r="AC10">
        <v>19350562</v>
      </c>
      <c r="AD10">
        <v>19609044</v>
      </c>
      <c r="AE10">
        <v>19923819</v>
      </c>
      <c r="AF10">
        <v>19915860.239999998</v>
      </c>
      <c r="AG10">
        <v>17326923</v>
      </c>
      <c r="AH10">
        <v>16553733</v>
      </c>
      <c r="AI10">
        <v>9486318</v>
      </c>
      <c r="AJ10">
        <v>9148331.0700000003</v>
      </c>
      <c r="AK10">
        <v>8312716</v>
      </c>
      <c r="AL10">
        <v>8226437</v>
      </c>
      <c r="AM10">
        <v>8338278</v>
      </c>
      <c r="AN10">
        <v>8642208.5800000001</v>
      </c>
      <c r="AO10">
        <v>6519536</v>
      </c>
      <c r="AP10">
        <v>6447579</v>
      </c>
      <c r="AQ10">
        <v>6820748</v>
      </c>
      <c r="AR10">
        <v>6517558.8700000001</v>
      </c>
      <c r="AS10">
        <v>5754042</v>
      </c>
      <c r="AT10">
        <v>5468468</v>
      </c>
      <c r="AU10">
        <v>5725390</v>
      </c>
      <c r="AV10">
        <v>5900343.21</v>
      </c>
      <c r="AW10">
        <v>5275641</v>
      </c>
      <c r="AX10">
        <v>4926677</v>
      </c>
      <c r="AY10">
        <v>5199666</v>
      </c>
      <c r="AZ10">
        <v>5443906</v>
      </c>
      <c r="BA10">
        <v>7815923</v>
      </c>
      <c r="BB10">
        <v>7232098</v>
      </c>
      <c r="BC10">
        <v>7072186</v>
      </c>
      <c r="BD10"/>
      <c r="BE10"/>
      <c r="BF10"/>
      <c r="BG10"/>
      <c r="BH10"/>
      <c r="BI10"/>
      <c r="BJ10"/>
      <c r="BK10"/>
      <c r="BL10"/>
      <c r="BM10"/>
      <c r="BN10"/>
      <c r="BO10"/>
      <c r="BP10"/>
      <c r="BQ10"/>
      <c r="BR10"/>
      <c r="BS10"/>
      <c r="BT10"/>
    </row>
    <row r="11" spans="1:72" x14ac:dyDescent="0.3">
      <c r="A11" t="s">
        <v>1809</v>
      </c>
      <c r="B11">
        <v>0</v>
      </c>
      <c r="C11">
        <v>0</v>
      </c>
      <c r="D11">
        <v>0</v>
      </c>
      <c r="E11">
        <v>29684404</v>
      </c>
      <c r="F11">
        <v>28859753</v>
      </c>
      <c r="G11">
        <v>0</v>
      </c>
      <c r="H11">
        <v>31537849.390000001</v>
      </c>
      <c r="I11">
        <v>28178451</v>
      </c>
      <c r="J11">
        <v>27956525</v>
      </c>
      <c r="K11">
        <v>29407105</v>
      </c>
      <c r="L11">
        <v>29570068.390000001</v>
      </c>
      <c r="M11">
        <v>26440566</v>
      </c>
      <c r="N11">
        <v>26014749</v>
      </c>
      <c r="O11">
        <v>0</v>
      </c>
      <c r="P11">
        <v>0</v>
      </c>
      <c r="Q11">
        <v>24929014</v>
      </c>
      <c r="R11">
        <v>24296878</v>
      </c>
      <c r="S11">
        <v>0</v>
      </c>
      <c r="T11">
        <v>26704519.920000002</v>
      </c>
      <c r="U11">
        <v>23087813</v>
      </c>
      <c r="V11">
        <v>0</v>
      </c>
      <c r="W11">
        <v>0</v>
      </c>
      <c r="X11">
        <v>25072218.350000001</v>
      </c>
      <c r="Y11">
        <v>22072286</v>
      </c>
      <c r="Z11">
        <v>21415054</v>
      </c>
      <c r="AA11">
        <v>22111368</v>
      </c>
      <c r="AB11">
        <v>22167148.170000002</v>
      </c>
      <c r="AC11">
        <v>19350562</v>
      </c>
      <c r="AD11">
        <v>19609044</v>
      </c>
      <c r="AE11">
        <v>19923819</v>
      </c>
      <c r="AF11">
        <v>0</v>
      </c>
      <c r="AG11">
        <v>17326923</v>
      </c>
      <c r="AH11">
        <v>16553733</v>
      </c>
      <c r="AI11">
        <v>9486318</v>
      </c>
      <c r="AJ11">
        <v>9148331.0700000003</v>
      </c>
      <c r="AK11">
        <v>8312716</v>
      </c>
      <c r="AL11">
        <v>8226437</v>
      </c>
      <c r="AM11">
        <v>8338278</v>
      </c>
      <c r="AN11">
        <v>8642208.5800000001</v>
      </c>
      <c r="AO11">
        <v>6519536</v>
      </c>
      <c r="AP11">
        <v>6447579</v>
      </c>
      <c r="AQ11">
        <v>6820748</v>
      </c>
      <c r="AR11">
        <v>6517558.8700000001</v>
      </c>
      <c r="AS11">
        <v>5754042</v>
      </c>
      <c r="AT11">
        <v>5468468</v>
      </c>
      <c r="AU11">
        <v>5725390</v>
      </c>
      <c r="AV11">
        <v>5900343.21</v>
      </c>
      <c r="AW11">
        <v>5275641</v>
      </c>
      <c r="AX11">
        <v>4926677</v>
      </c>
      <c r="AY11">
        <v>0</v>
      </c>
      <c r="AZ11">
        <v>0</v>
      </c>
      <c r="BA11">
        <v>0</v>
      </c>
      <c r="BB11">
        <v>0</v>
      </c>
      <c r="BC11">
        <v>0</v>
      </c>
      <c r="BD11"/>
      <c r="BE11"/>
      <c r="BF11"/>
      <c r="BG11"/>
      <c r="BH11"/>
      <c r="BI11"/>
      <c r="BJ11"/>
      <c r="BK11"/>
      <c r="BL11"/>
      <c r="BM11"/>
      <c r="BN11"/>
      <c r="BO11"/>
      <c r="BP11"/>
      <c r="BQ11"/>
      <c r="BR11"/>
      <c r="BS11"/>
      <c r="BT11"/>
    </row>
    <row r="12" spans="1:72" x14ac:dyDescent="0.3">
      <c r="A12" t="s">
        <v>1810</v>
      </c>
      <c r="B12">
        <v>5681</v>
      </c>
      <c r="C12">
        <v>1058086</v>
      </c>
      <c r="D12">
        <v>513.48</v>
      </c>
      <c r="E12">
        <v>43801</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c r="BE12"/>
      <c r="BF12"/>
      <c r="BG12"/>
      <c r="BH12"/>
      <c r="BI12"/>
      <c r="BJ12"/>
      <c r="BK12"/>
      <c r="BL12"/>
      <c r="BM12"/>
      <c r="BN12"/>
      <c r="BO12"/>
      <c r="BP12"/>
      <c r="BQ12"/>
      <c r="BR12"/>
      <c r="BS12"/>
      <c r="BT12"/>
    </row>
    <row r="13" spans="1:72" x14ac:dyDescent="0.3">
      <c r="A13" t="s">
        <v>1811</v>
      </c>
      <c r="B13">
        <v>204372</v>
      </c>
      <c r="C13">
        <v>208140</v>
      </c>
      <c r="D13">
        <v>201038.04</v>
      </c>
      <c r="E13">
        <v>179130</v>
      </c>
      <c r="F13">
        <v>216487</v>
      </c>
      <c r="G13">
        <v>239261</v>
      </c>
      <c r="H13">
        <v>419217.41</v>
      </c>
      <c r="I13">
        <v>589728</v>
      </c>
      <c r="J13">
        <v>602902</v>
      </c>
      <c r="K13">
        <v>455735</v>
      </c>
      <c r="L13">
        <v>487183.21</v>
      </c>
      <c r="M13">
        <v>493573</v>
      </c>
      <c r="N13">
        <v>567644</v>
      </c>
      <c r="O13">
        <v>567757</v>
      </c>
      <c r="P13">
        <v>620614.66</v>
      </c>
      <c r="Q13">
        <v>719863</v>
      </c>
      <c r="R13">
        <v>742891</v>
      </c>
      <c r="S13">
        <v>561136</v>
      </c>
      <c r="T13">
        <v>5054012.34</v>
      </c>
      <c r="U13">
        <v>4347710</v>
      </c>
      <c r="V13">
        <v>4937687</v>
      </c>
      <c r="W13">
        <v>6087779</v>
      </c>
      <c r="X13">
        <v>6091748.6100000003</v>
      </c>
      <c r="Y13">
        <v>5827100</v>
      </c>
      <c r="Z13">
        <v>5924726</v>
      </c>
      <c r="AA13">
        <v>5470877</v>
      </c>
      <c r="AB13">
        <v>6362797.7400000002</v>
      </c>
      <c r="AC13">
        <v>5838453</v>
      </c>
      <c r="AD13">
        <v>6075107</v>
      </c>
      <c r="AE13">
        <v>5958583</v>
      </c>
      <c r="AF13">
        <v>5939798.2400000002</v>
      </c>
      <c r="AG13">
        <v>6207655</v>
      </c>
      <c r="AH13">
        <v>6004522</v>
      </c>
      <c r="AI13">
        <v>2676015</v>
      </c>
      <c r="AJ13">
        <v>2761475.5</v>
      </c>
      <c r="AK13">
        <v>2583027</v>
      </c>
      <c r="AL13">
        <v>2060991</v>
      </c>
      <c r="AM13">
        <v>2400111</v>
      </c>
      <c r="AN13">
        <v>2690265.32</v>
      </c>
      <c r="AO13">
        <v>1838455</v>
      </c>
      <c r="AP13">
        <v>1605373</v>
      </c>
      <c r="AQ13">
        <v>1535870</v>
      </c>
      <c r="AR13">
        <v>2818429.05</v>
      </c>
      <c r="AS13">
        <v>1122098</v>
      </c>
      <c r="AT13">
        <v>1094733</v>
      </c>
      <c r="AU13">
        <v>1216776</v>
      </c>
      <c r="AV13">
        <v>2421660.7599999998</v>
      </c>
      <c r="AW13">
        <v>1184193</v>
      </c>
      <c r="AX13">
        <v>1168219</v>
      </c>
      <c r="AY13">
        <v>1965155</v>
      </c>
      <c r="AZ13">
        <v>2271447</v>
      </c>
      <c r="BA13">
        <v>2191041</v>
      </c>
      <c r="BB13">
        <v>2156568</v>
      </c>
      <c r="BC13">
        <v>2304008</v>
      </c>
      <c r="BD13"/>
      <c r="BE13"/>
      <c r="BF13"/>
      <c r="BG13"/>
      <c r="BH13"/>
      <c r="BI13"/>
      <c r="BJ13"/>
      <c r="BK13"/>
      <c r="BL13"/>
      <c r="BM13"/>
      <c r="BN13"/>
      <c r="BO13"/>
      <c r="BP13"/>
      <c r="BQ13"/>
      <c r="BR13"/>
      <c r="BS13"/>
      <c r="BT13"/>
    </row>
    <row r="14" spans="1:72" x14ac:dyDescent="0.3">
      <c r="A14" t="s">
        <v>1812</v>
      </c>
      <c r="B14">
        <v>204372</v>
      </c>
      <c r="C14">
        <v>208140</v>
      </c>
      <c r="D14">
        <v>201038.04</v>
      </c>
      <c r="E14">
        <v>179130</v>
      </c>
      <c r="F14">
        <v>216487</v>
      </c>
      <c r="G14">
        <v>239261</v>
      </c>
      <c r="H14">
        <v>419217.41</v>
      </c>
      <c r="I14">
        <v>589728</v>
      </c>
      <c r="J14">
        <v>602902</v>
      </c>
      <c r="K14">
        <v>455735</v>
      </c>
      <c r="L14">
        <v>487183.21</v>
      </c>
      <c r="M14">
        <v>493573</v>
      </c>
      <c r="N14">
        <v>567644</v>
      </c>
      <c r="O14">
        <v>0</v>
      </c>
      <c r="P14">
        <v>0</v>
      </c>
      <c r="Q14">
        <v>719863</v>
      </c>
      <c r="R14">
        <v>742891</v>
      </c>
      <c r="S14">
        <v>0</v>
      </c>
      <c r="T14">
        <v>5054012.34</v>
      </c>
      <c r="U14">
        <v>4347710</v>
      </c>
      <c r="V14">
        <v>0</v>
      </c>
      <c r="W14">
        <v>0</v>
      </c>
      <c r="X14">
        <v>6091748.6100000003</v>
      </c>
      <c r="Y14">
        <v>5827100</v>
      </c>
      <c r="Z14">
        <v>5924726</v>
      </c>
      <c r="AA14">
        <v>5470877</v>
      </c>
      <c r="AB14">
        <v>6362797.7400000002</v>
      </c>
      <c r="AC14">
        <v>5838453</v>
      </c>
      <c r="AD14">
        <v>6075107</v>
      </c>
      <c r="AE14">
        <v>5958583</v>
      </c>
      <c r="AF14">
        <v>0</v>
      </c>
      <c r="AG14">
        <v>6207655</v>
      </c>
      <c r="AH14">
        <v>6004522</v>
      </c>
      <c r="AI14">
        <v>2676015</v>
      </c>
      <c r="AJ14">
        <v>2761475.5</v>
      </c>
      <c r="AK14">
        <v>2583027</v>
      </c>
      <c r="AL14">
        <v>2060991</v>
      </c>
      <c r="AM14">
        <v>2400111</v>
      </c>
      <c r="AN14">
        <v>2690265.32</v>
      </c>
      <c r="AO14">
        <v>1838455</v>
      </c>
      <c r="AP14">
        <v>1605373</v>
      </c>
      <c r="AQ14">
        <v>1535870</v>
      </c>
      <c r="AR14">
        <v>2818429.05</v>
      </c>
      <c r="AS14">
        <v>1122098</v>
      </c>
      <c r="AT14">
        <v>1094733</v>
      </c>
      <c r="AU14">
        <v>1216776</v>
      </c>
      <c r="AV14">
        <v>2421660.7599999998</v>
      </c>
      <c r="AW14">
        <v>1184193</v>
      </c>
      <c r="AX14">
        <v>1168219</v>
      </c>
      <c r="AY14">
        <v>0</v>
      </c>
      <c r="AZ14">
        <v>0</v>
      </c>
      <c r="BA14">
        <v>0</v>
      </c>
      <c r="BB14">
        <v>0</v>
      </c>
      <c r="BC14">
        <v>0</v>
      </c>
      <c r="BD14"/>
      <c r="BE14"/>
      <c r="BF14"/>
      <c r="BG14"/>
      <c r="BH14"/>
      <c r="BI14"/>
      <c r="BJ14"/>
      <c r="BK14"/>
      <c r="BL14"/>
      <c r="BM14"/>
      <c r="BN14"/>
      <c r="BO14"/>
      <c r="BP14"/>
      <c r="BQ14"/>
      <c r="BR14"/>
      <c r="BS14"/>
      <c r="BT14"/>
    </row>
    <row r="15" spans="1:72" x14ac:dyDescent="0.3">
      <c r="A15" t="s">
        <v>788</v>
      </c>
      <c r="B15">
        <v>70587225</v>
      </c>
      <c r="C15">
        <v>76822172</v>
      </c>
      <c r="D15">
        <v>81403947.819999993</v>
      </c>
      <c r="E15">
        <v>86983532</v>
      </c>
      <c r="F15">
        <v>66285353</v>
      </c>
      <c r="G15">
        <v>69972520</v>
      </c>
      <c r="H15">
        <v>71923196.420000002</v>
      </c>
      <c r="I15">
        <v>63275900</v>
      </c>
      <c r="J15">
        <v>68394343</v>
      </c>
      <c r="K15">
        <v>75379308</v>
      </c>
      <c r="L15">
        <v>74993709.200000003</v>
      </c>
      <c r="M15">
        <v>73141024</v>
      </c>
      <c r="N15">
        <v>66291233</v>
      </c>
      <c r="O15">
        <v>76746067</v>
      </c>
      <c r="P15">
        <v>66573268.950000003</v>
      </c>
      <c r="Q15">
        <v>63550174</v>
      </c>
      <c r="R15">
        <v>52188715</v>
      </c>
      <c r="S15">
        <v>59649203</v>
      </c>
      <c r="T15">
        <v>69899131.650000006</v>
      </c>
      <c r="U15">
        <v>62037313</v>
      </c>
      <c r="V15">
        <v>50335075</v>
      </c>
      <c r="W15">
        <v>56340481</v>
      </c>
      <c r="X15">
        <v>56972912.840000004</v>
      </c>
      <c r="Y15">
        <v>46556023</v>
      </c>
      <c r="Z15">
        <v>46904133</v>
      </c>
      <c r="AA15">
        <v>50432978</v>
      </c>
      <c r="AB15">
        <v>64684148.600000001</v>
      </c>
      <c r="AC15">
        <v>43060699</v>
      </c>
      <c r="AD15">
        <v>43774321</v>
      </c>
      <c r="AE15">
        <v>49723023</v>
      </c>
      <c r="AF15">
        <v>53962577.659999996</v>
      </c>
      <c r="AG15">
        <v>44849223</v>
      </c>
      <c r="AH15">
        <v>60595245</v>
      </c>
      <c r="AI15">
        <v>48591692</v>
      </c>
      <c r="AJ15">
        <v>48854220.100000001</v>
      </c>
      <c r="AK15">
        <v>43383236</v>
      </c>
      <c r="AL15">
        <v>38106860</v>
      </c>
      <c r="AM15">
        <v>40462374</v>
      </c>
      <c r="AN15">
        <v>36404053.960000001</v>
      </c>
      <c r="AO15">
        <v>31125501</v>
      </c>
      <c r="AP15">
        <v>27941118</v>
      </c>
      <c r="AQ15">
        <v>32233724</v>
      </c>
      <c r="AR15">
        <v>30712885.199999999</v>
      </c>
      <c r="AS15">
        <v>26497025</v>
      </c>
      <c r="AT15">
        <v>21625438</v>
      </c>
      <c r="AU15">
        <v>24057702</v>
      </c>
      <c r="AV15">
        <v>23124985.57</v>
      </c>
      <c r="AW15">
        <v>18435698</v>
      </c>
      <c r="AX15">
        <v>17843996</v>
      </c>
      <c r="AY15">
        <v>20240042</v>
      </c>
      <c r="AZ15">
        <v>20907009</v>
      </c>
      <c r="BA15">
        <v>22991551</v>
      </c>
      <c r="BB15">
        <v>21579541</v>
      </c>
      <c r="BC15">
        <v>22000281</v>
      </c>
      <c r="BD15"/>
      <c r="BE15"/>
      <c r="BF15"/>
      <c r="BG15"/>
      <c r="BH15"/>
      <c r="BI15"/>
      <c r="BJ15"/>
      <c r="BK15"/>
      <c r="BL15"/>
      <c r="BM15"/>
      <c r="BN15"/>
      <c r="BO15"/>
      <c r="BP15"/>
      <c r="BQ15"/>
      <c r="BR15"/>
      <c r="BS15"/>
      <c r="BT15"/>
    </row>
    <row r="16" spans="1:72" x14ac:dyDescent="0.3">
      <c r="A16" t="s">
        <v>1813</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row>
    <row r="17" spans="1:72" x14ac:dyDescent="0.3">
      <c r="A17" t="s">
        <v>1814</v>
      </c>
      <c r="B17">
        <v>185353</v>
      </c>
      <c r="C17">
        <v>176702</v>
      </c>
      <c r="D17">
        <v>170938.3</v>
      </c>
      <c r="E17">
        <v>0</v>
      </c>
      <c r="F17">
        <v>0</v>
      </c>
      <c r="G17">
        <v>171108</v>
      </c>
      <c r="H17">
        <v>0</v>
      </c>
      <c r="I17">
        <v>0</v>
      </c>
      <c r="J17">
        <v>0</v>
      </c>
      <c r="K17">
        <v>0</v>
      </c>
      <c r="L17">
        <v>0</v>
      </c>
      <c r="M17">
        <v>0</v>
      </c>
      <c r="N17">
        <v>0</v>
      </c>
      <c r="O17">
        <v>1418346</v>
      </c>
      <c r="P17">
        <v>1398280.78</v>
      </c>
      <c r="Q17">
        <v>0</v>
      </c>
      <c r="R17">
        <v>0</v>
      </c>
      <c r="S17">
        <v>1536680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c r="BE17"/>
      <c r="BF17"/>
      <c r="BG17"/>
      <c r="BH17"/>
      <c r="BI17"/>
      <c r="BJ17"/>
      <c r="BK17"/>
      <c r="BL17"/>
      <c r="BM17"/>
      <c r="BN17"/>
      <c r="BO17"/>
      <c r="BP17"/>
      <c r="BQ17"/>
      <c r="BR17"/>
      <c r="BS17"/>
      <c r="BT17"/>
    </row>
    <row r="18" spans="1:72" x14ac:dyDescent="0.3">
      <c r="A18" t="s">
        <v>1807</v>
      </c>
      <c r="B18">
        <v>0</v>
      </c>
      <c r="C18">
        <v>0</v>
      </c>
      <c r="D18">
        <v>170938.3</v>
      </c>
      <c r="E18">
        <v>0</v>
      </c>
      <c r="F18">
        <v>0</v>
      </c>
      <c r="G18">
        <v>171108</v>
      </c>
      <c r="H18">
        <v>0</v>
      </c>
      <c r="I18">
        <v>0</v>
      </c>
      <c r="J18">
        <v>0</v>
      </c>
      <c r="K18">
        <v>0</v>
      </c>
      <c r="L18">
        <v>0</v>
      </c>
      <c r="M18">
        <v>0</v>
      </c>
      <c r="N18">
        <v>0</v>
      </c>
      <c r="O18">
        <v>0</v>
      </c>
      <c r="P18">
        <v>1398280.78</v>
      </c>
      <c r="Q18">
        <v>0</v>
      </c>
      <c r="R18">
        <v>0</v>
      </c>
      <c r="S18">
        <v>1536680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c r="BE18"/>
      <c r="BF18"/>
      <c r="BG18"/>
      <c r="BH18"/>
      <c r="BI18"/>
      <c r="BJ18"/>
      <c r="BK18"/>
      <c r="BL18"/>
      <c r="BM18"/>
      <c r="BN18"/>
      <c r="BO18"/>
      <c r="BP18"/>
      <c r="BQ18"/>
      <c r="BR18"/>
      <c r="BS18"/>
      <c r="BT18"/>
    </row>
    <row r="19" spans="1:72" x14ac:dyDescent="0.3">
      <c r="A19" t="s">
        <v>1815</v>
      </c>
      <c r="B19">
        <v>185353</v>
      </c>
      <c r="C19">
        <v>176702</v>
      </c>
      <c r="D19">
        <v>0</v>
      </c>
      <c r="E19">
        <v>0</v>
      </c>
      <c r="F19">
        <v>0</v>
      </c>
      <c r="G19">
        <v>0</v>
      </c>
      <c r="H19">
        <v>0</v>
      </c>
      <c r="I19">
        <v>0</v>
      </c>
      <c r="J19">
        <v>0</v>
      </c>
      <c r="K19">
        <v>0</v>
      </c>
      <c r="L19">
        <v>0</v>
      </c>
      <c r="M19">
        <v>0</v>
      </c>
      <c r="N19">
        <v>0</v>
      </c>
      <c r="O19">
        <v>1418346</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c r="BE19"/>
      <c r="BF19"/>
      <c r="BG19"/>
      <c r="BH19"/>
      <c r="BI19"/>
      <c r="BJ19"/>
      <c r="BK19"/>
      <c r="BL19"/>
      <c r="BM19"/>
      <c r="BN19"/>
      <c r="BO19"/>
      <c r="BP19"/>
      <c r="BQ19"/>
      <c r="BR19"/>
      <c r="BS19"/>
      <c r="BT19"/>
    </row>
    <row r="20" spans="1:72" x14ac:dyDescent="0.3">
      <c r="A20" t="s">
        <v>1816</v>
      </c>
      <c r="B20">
        <v>200613</v>
      </c>
      <c r="C20">
        <v>200613</v>
      </c>
      <c r="D20">
        <v>34000</v>
      </c>
      <c r="E20">
        <v>34000</v>
      </c>
      <c r="F20">
        <v>34000</v>
      </c>
      <c r="G20">
        <v>34000</v>
      </c>
      <c r="H20">
        <v>34000</v>
      </c>
      <c r="I20">
        <v>34000</v>
      </c>
      <c r="J20">
        <v>34000</v>
      </c>
      <c r="K20">
        <v>34000</v>
      </c>
      <c r="L20">
        <v>34000</v>
      </c>
      <c r="M20">
        <v>34000</v>
      </c>
      <c r="N20">
        <v>34000</v>
      </c>
      <c r="O20">
        <v>34000</v>
      </c>
      <c r="P20">
        <v>34000</v>
      </c>
      <c r="Q20">
        <v>34000</v>
      </c>
      <c r="R20">
        <v>34000</v>
      </c>
      <c r="S20">
        <v>34000</v>
      </c>
      <c r="T20">
        <v>34000</v>
      </c>
      <c r="U20">
        <v>34000</v>
      </c>
      <c r="V20">
        <v>34000</v>
      </c>
      <c r="W20">
        <v>24000</v>
      </c>
      <c r="X20">
        <v>24000</v>
      </c>
      <c r="Y20">
        <v>24000</v>
      </c>
      <c r="Z20">
        <v>24000</v>
      </c>
      <c r="AA20">
        <v>24000</v>
      </c>
      <c r="AB20">
        <v>24000</v>
      </c>
      <c r="AC20">
        <v>24000</v>
      </c>
      <c r="AD20">
        <v>24000</v>
      </c>
      <c r="AE20">
        <v>24000</v>
      </c>
      <c r="AF20">
        <v>24000</v>
      </c>
      <c r="AG20">
        <v>24000</v>
      </c>
      <c r="AH20">
        <v>24000</v>
      </c>
      <c r="AI20">
        <v>24000</v>
      </c>
      <c r="AJ20">
        <v>24000</v>
      </c>
      <c r="AK20">
        <v>24000</v>
      </c>
      <c r="AL20">
        <v>24000</v>
      </c>
      <c r="AM20">
        <v>24000</v>
      </c>
      <c r="AN20">
        <v>18000</v>
      </c>
      <c r="AO20">
        <v>6000</v>
      </c>
      <c r="AP20">
        <v>6000</v>
      </c>
      <c r="AQ20">
        <v>0</v>
      </c>
      <c r="AR20">
        <v>0</v>
      </c>
      <c r="AS20">
        <v>0</v>
      </c>
      <c r="AT20">
        <v>4027852</v>
      </c>
      <c r="AU20">
        <v>5716007</v>
      </c>
      <c r="AV20">
        <v>5821112.9800000004</v>
      </c>
      <c r="AW20">
        <v>5780133</v>
      </c>
      <c r="AX20">
        <v>4598739</v>
      </c>
      <c r="AY20">
        <v>0</v>
      </c>
      <c r="AZ20">
        <v>0</v>
      </c>
      <c r="BA20">
        <v>0</v>
      </c>
      <c r="BB20">
        <v>0</v>
      </c>
      <c r="BC20">
        <v>0</v>
      </c>
      <c r="BD20"/>
      <c r="BE20"/>
      <c r="BF20"/>
      <c r="BG20"/>
      <c r="BH20"/>
      <c r="BI20"/>
      <c r="BJ20"/>
      <c r="BK20"/>
      <c r="BL20"/>
      <c r="BM20"/>
      <c r="BN20"/>
      <c r="BO20"/>
      <c r="BP20"/>
      <c r="BQ20"/>
      <c r="BR20"/>
      <c r="BS20"/>
      <c r="BT20"/>
    </row>
    <row r="21" spans="1:72" x14ac:dyDescent="0.3">
      <c r="A21" t="s">
        <v>1817</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5716007</v>
      </c>
      <c r="AV21">
        <v>5821112.9800000004</v>
      </c>
      <c r="AW21">
        <v>5780133</v>
      </c>
      <c r="AX21">
        <v>4598739</v>
      </c>
      <c r="AY21">
        <v>0</v>
      </c>
      <c r="AZ21">
        <v>0</v>
      </c>
      <c r="BA21">
        <v>0</v>
      </c>
      <c r="BB21">
        <v>0</v>
      </c>
      <c r="BC21">
        <v>0</v>
      </c>
      <c r="BD21"/>
      <c r="BE21"/>
      <c r="BF21"/>
      <c r="BG21"/>
      <c r="BH21"/>
      <c r="BI21"/>
      <c r="BJ21"/>
      <c r="BK21"/>
      <c r="BL21"/>
      <c r="BM21"/>
      <c r="BN21"/>
      <c r="BO21"/>
      <c r="BP21"/>
      <c r="BQ21"/>
      <c r="BR21"/>
      <c r="BS21"/>
      <c r="BT21"/>
    </row>
    <row r="22" spans="1:72" x14ac:dyDescent="0.3">
      <c r="A22" t="s">
        <v>1818</v>
      </c>
      <c r="B22">
        <v>200613</v>
      </c>
      <c r="C22">
        <v>200613</v>
      </c>
      <c r="D22">
        <v>34000</v>
      </c>
      <c r="E22">
        <v>34000</v>
      </c>
      <c r="F22">
        <v>34000</v>
      </c>
      <c r="G22">
        <v>34000</v>
      </c>
      <c r="H22">
        <v>34000</v>
      </c>
      <c r="I22">
        <v>34000</v>
      </c>
      <c r="J22">
        <v>34000</v>
      </c>
      <c r="K22">
        <v>34000</v>
      </c>
      <c r="L22">
        <v>34000</v>
      </c>
      <c r="M22">
        <v>34000</v>
      </c>
      <c r="N22">
        <v>34000</v>
      </c>
      <c r="O22">
        <v>34000</v>
      </c>
      <c r="P22">
        <v>34000</v>
      </c>
      <c r="Q22">
        <v>34000</v>
      </c>
      <c r="R22">
        <v>34000</v>
      </c>
      <c r="S22">
        <v>34000</v>
      </c>
      <c r="T22">
        <v>34000</v>
      </c>
      <c r="U22">
        <v>34000</v>
      </c>
      <c r="V22">
        <v>34000</v>
      </c>
      <c r="W22">
        <v>24000</v>
      </c>
      <c r="X22">
        <v>24000</v>
      </c>
      <c r="Y22">
        <v>24000</v>
      </c>
      <c r="Z22">
        <v>24000</v>
      </c>
      <c r="AA22">
        <v>24000</v>
      </c>
      <c r="AB22">
        <v>24000</v>
      </c>
      <c r="AC22">
        <v>24000</v>
      </c>
      <c r="AD22">
        <v>24000</v>
      </c>
      <c r="AE22">
        <v>24000</v>
      </c>
      <c r="AF22">
        <v>24000</v>
      </c>
      <c r="AG22">
        <v>24000</v>
      </c>
      <c r="AH22">
        <v>24000</v>
      </c>
      <c r="AI22">
        <v>24000</v>
      </c>
      <c r="AJ22">
        <v>24000</v>
      </c>
      <c r="AK22">
        <v>24000</v>
      </c>
      <c r="AL22">
        <v>24000</v>
      </c>
      <c r="AM22">
        <v>24000</v>
      </c>
      <c r="AN22">
        <v>18000</v>
      </c>
      <c r="AO22">
        <v>6000</v>
      </c>
      <c r="AP22">
        <v>6000</v>
      </c>
      <c r="AQ22">
        <v>0</v>
      </c>
      <c r="AR22">
        <v>0</v>
      </c>
      <c r="AS22">
        <v>0</v>
      </c>
      <c r="AT22">
        <v>4027852</v>
      </c>
      <c r="AU22">
        <v>0</v>
      </c>
      <c r="AV22">
        <v>0</v>
      </c>
      <c r="AW22">
        <v>0</v>
      </c>
      <c r="AX22">
        <v>0</v>
      </c>
      <c r="AY22">
        <v>0</v>
      </c>
      <c r="AZ22">
        <v>0</v>
      </c>
      <c r="BA22">
        <v>0</v>
      </c>
      <c r="BB22">
        <v>0</v>
      </c>
      <c r="BC22">
        <v>0</v>
      </c>
      <c r="BD22"/>
      <c r="BE22"/>
      <c r="BF22"/>
      <c r="BG22"/>
      <c r="BH22"/>
      <c r="BI22"/>
      <c r="BJ22"/>
      <c r="BK22"/>
      <c r="BL22"/>
      <c r="BM22"/>
      <c r="BN22"/>
      <c r="BO22"/>
      <c r="BP22"/>
      <c r="BQ22"/>
      <c r="BR22"/>
      <c r="BS22"/>
      <c r="BT22"/>
    </row>
    <row r="23" spans="1:72" x14ac:dyDescent="0.3">
      <c r="A23" t="s">
        <v>1819</v>
      </c>
      <c r="B23">
        <v>0</v>
      </c>
      <c r="C23">
        <v>0</v>
      </c>
      <c r="D23">
        <v>2041.8</v>
      </c>
      <c r="E23">
        <v>2042</v>
      </c>
      <c r="F23">
        <v>2042</v>
      </c>
      <c r="G23">
        <v>2042</v>
      </c>
      <c r="H23">
        <v>2041.8</v>
      </c>
      <c r="I23">
        <v>2453</v>
      </c>
      <c r="J23">
        <v>989</v>
      </c>
      <c r="K23">
        <v>989</v>
      </c>
      <c r="L23">
        <v>988.48</v>
      </c>
      <c r="M23">
        <v>989</v>
      </c>
      <c r="N23">
        <v>989</v>
      </c>
      <c r="O23">
        <v>989</v>
      </c>
      <c r="P23">
        <v>411.58</v>
      </c>
      <c r="Q23">
        <v>412</v>
      </c>
      <c r="R23">
        <v>412</v>
      </c>
      <c r="S23">
        <v>412</v>
      </c>
      <c r="T23">
        <v>411.58</v>
      </c>
      <c r="U23">
        <v>412</v>
      </c>
      <c r="V23">
        <v>412</v>
      </c>
      <c r="W23">
        <v>412</v>
      </c>
      <c r="X23">
        <v>411.58</v>
      </c>
      <c r="Y23">
        <v>412</v>
      </c>
      <c r="Z23">
        <v>412</v>
      </c>
      <c r="AA23">
        <v>412</v>
      </c>
      <c r="AB23">
        <v>100411.58</v>
      </c>
      <c r="AC23">
        <v>100412</v>
      </c>
      <c r="AD23">
        <v>101112</v>
      </c>
      <c r="AE23">
        <v>101112</v>
      </c>
      <c r="AF23">
        <v>101111.58</v>
      </c>
      <c r="AG23">
        <v>101112</v>
      </c>
      <c r="AH23">
        <v>101112</v>
      </c>
      <c r="AI23">
        <v>2191111</v>
      </c>
      <c r="AJ23">
        <v>2191111.58</v>
      </c>
      <c r="AK23">
        <v>2091112</v>
      </c>
      <c r="AL23">
        <v>2141112</v>
      </c>
      <c r="AM23">
        <v>1941112</v>
      </c>
      <c r="AN23">
        <v>1741111.58</v>
      </c>
      <c r="AO23">
        <v>1743866</v>
      </c>
      <c r="AP23">
        <v>1740700</v>
      </c>
      <c r="AQ23">
        <v>990883</v>
      </c>
      <c r="AR23">
        <v>690883.16</v>
      </c>
      <c r="AS23">
        <v>600883</v>
      </c>
      <c r="AT23">
        <v>100183</v>
      </c>
      <c r="AU23">
        <v>100183</v>
      </c>
      <c r="AV23">
        <v>50000</v>
      </c>
      <c r="AW23">
        <v>50000</v>
      </c>
      <c r="AX23">
        <v>0</v>
      </c>
      <c r="AY23">
        <v>4801808</v>
      </c>
      <c r="AZ23">
        <v>4725612</v>
      </c>
      <c r="BA23">
        <v>0</v>
      </c>
      <c r="BB23">
        <v>0</v>
      </c>
      <c r="BC23">
        <v>0</v>
      </c>
      <c r="BD23"/>
      <c r="BE23"/>
      <c r="BF23"/>
      <c r="BG23"/>
      <c r="BH23"/>
      <c r="BI23"/>
      <c r="BJ23"/>
      <c r="BK23"/>
      <c r="BL23"/>
      <c r="BM23"/>
      <c r="BN23"/>
      <c r="BO23"/>
      <c r="BP23"/>
      <c r="BQ23"/>
      <c r="BR23"/>
      <c r="BS23"/>
      <c r="BT23"/>
    </row>
    <row r="24" spans="1:72" x14ac:dyDescent="0.3">
      <c r="A24" t="s">
        <v>1820</v>
      </c>
      <c r="B24">
        <v>85484576</v>
      </c>
      <c r="C24">
        <v>85582762</v>
      </c>
      <c r="D24">
        <v>85552404.609999999</v>
      </c>
      <c r="E24">
        <v>0</v>
      </c>
      <c r="F24">
        <v>0</v>
      </c>
      <c r="G24">
        <v>252000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c r="BE24"/>
      <c r="BF24"/>
      <c r="BG24"/>
      <c r="BH24"/>
      <c r="BI24"/>
      <c r="BJ24"/>
      <c r="BK24"/>
      <c r="BL24"/>
      <c r="BM24"/>
      <c r="BN24"/>
      <c r="BO24"/>
      <c r="BP24"/>
      <c r="BQ24"/>
      <c r="BR24"/>
      <c r="BS24"/>
      <c r="BT24"/>
    </row>
    <row r="25" spans="1:72" x14ac:dyDescent="0.3">
      <c r="A25" t="s">
        <v>1821</v>
      </c>
      <c r="B25">
        <v>85484576</v>
      </c>
      <c r="C25">
        <v>85582762</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c r="BE25"/>
      <c r="BF25"/>
      <c r="BG25"/>
      <c r="BH25"/>
      <c r="BI25"/>
      <c r="BJ25"/>
      <c r="BK25"/>
      <c r="BL25"/>
      <c r="BM25"/>
      <c r="BN25"/>
      <c r="BO25"/>
      <c r="BP25"/>
      <c r="BQ25"/>
      <c r="BR25"/>
      <c r="BS25"/>
      <c r="BT25"/>
    </row>
    <row r="26" spans="1:72" x14ac:dyDescent="0.3">
      <c r="A26" t="s">
        <v>1822</v>
      </c>
      <c r="B26">
        <v>0</v>
      </c>
      <c r="C26">
        <v>0</v>
      </c>
      <c r="D26">
        <v>0</v>
      </c>
      <c r="E26">
        <v>373705</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c r="BE26"/>
      <c r="BF26"/>
      <c r="BG26"/>
      <c r="BH26"/>
      <c r="BI26"/>
      <c r="BJ26"/>
      <c r="BK26"/>
      <c r="BL26"/>
      <c r="BM26"/>
      <c r="BN26"/>
      <c r="BO26"/>
      <c r="BP26"/>
      <c r="BQ26"/>
      <c r="BR26"/>
      <c r="BS26"/>
      <c r="BT26"/>
    </row>
    <row r="27" spans="1:72" x14ac:dyDescent="0.3">
      <c r="A27" t="s">
        <v>1823</v>
      </c>
      <c r="B27">
        <v>0</v>
      </c>
      <c r="C27">
        <v>0</v>
      </c>
      <c r="D27">
        <v>0</v>
      </c>
      <c r="E27">
        <v>171218</v>
      </c>
      <c r="F27">
        <v>161299</v>
      </c>
      <c r="G27">
        <v>0</v>
      </c>
      <c r="H27">
        <v>1576268.31</v>
      </c>
      <c r="I27">
        <v>1578449</v>
      </c>
      <c r="J27">
        <v>1591717</v>
      </c>
      <c r="K27">
        <v>1437100</v>
      </c>
      <c r="L27">
        <v>1398185.52</v>
      </c>
      <c r="M27">
        <v>1373182</v>
      </c>
      <c r="N27">
        <v>1399053</v>
      </c>
      <c r="O27">
        <v>0</v>
      </c>
      <c r="P27">
        <v>0</v>
      </c>
      <c r="Q27">
        <v>1471104</v>
      </c>
      <c r="R27">
        <v>1550959</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c r="BE27"/>
      <c r="BF27"/>
      <c r="BG27"/>
      <c r="BH27"/>
      <c r="BI27"/>
      <c r="BJ27"/>
      <c r="BK27"/>
      <c r="BL27"/>
      <c r="BM27"/>
      <c r="BN27"/>
      <c r="BO27"/>
      <c r="BP27"/>
      <c r="BQ27"/>
      <c r="BR27"/>
      <c r="BS27"/>
      <c r="BT27"/>
    </row>
    <row r="28" spans="1:72" x14ac:dyDescent="0.3">
      <c r="A28" t="s">
        <v>1824</v>
      </c>
      <c r="B28">
        <v>0</v>
      </c>
      <c r="C28">
        <v>0</v>
      </c>
      <c r="D28">
        <v>0</v>
      </c>
      <c r="E28">
        <v>171218</v>
      </c>
      <c r="F28">
        <v>161299</v>
      </c>
      <c r="G28">
        <v>0</v>
      </c>
      <c r="H28">
        <v>1576268.31</v>
      </c>
      <c r="I28">
        <v>1578449</v>
      </c>
      <c r="J28">
        <v>1591717</v>
      </c>
      <c r="K28">
        <v>1437100</v>
      </c>
      <c r="L28">
        <v>1398185.52</v>
      </c>
      <c r="M28">
        <v>1373182</v>
      </c>
      <c r="N28">
        <v>1399053</v>
      </c>
      <c r="O28">
        <v>0</v>
      </c>
      <c r="P28">
        <v>0</v>
      </c>
      <c r="Q28">
        <v>1471104</v>
      </c>
      <c r="R28">
        <v>1550959</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c r="BE28"/>
      <c r="BF28"/>
      <c r="BG28"/>
      <c r="BH28"/>
      <c r="BI28"/>
      <c r="BJ28"/>
      <c r="BK28"/>
      <c r="BL28"/>
      <c r="BM28"/>
      <c r="BN28"/>
      <c r="BO28"/>
      <c r="BP28"/>
      <c r="BQ28"/>
      <c r="BR28"/>
      <c r="BS28"/>
      <c r="BT28"/>
    </row>
    <row r="29" spans="1:72" x14ac:dyDescent="0.3">
      <c r="A29" t="s">
        <v>1825</v>
      </c>
      <c r="B29">
        <v>332832</v>
      </c>
      <c r="C29">
        <v>332832</v>
      </c>
      <c r="D29">
        <v>332832.5</v>
      </c>
      <c r="E29">
        <v>332832</v>
      </c>
      <c r="F29">
        <v>332832</v>
      </c>
      <c r="G29">
        <v>332832</v>
      </c>
      <c r="H29">
        <v>332832.5</v>
      </c>
      <c r="I29">
        <v>332832</v>
      </c>
      <c r="J29">
        <v>332832</v>
      </c>
      <c r="K29">
        <v>332832</v>
      </c>
      <c r="L29">
        <v>332832.5</v>
      </c>
      <c r="M29">
        <v>332832</v>
      </c>
      <c r="N29">
        <v>332832</v>
      </c>
      <c r="O29">
        <v>332832</v>
      </c>
      <c r="P29">
        <v>332832.5</v>
      </c>
      <c r="Q29">
        <v>332832</v>
      </c>
      <c r="R29">
        <v>332832</v>
      </c>
      <c r="S29">
        <v>332832</v>
      </c>
      <c r="T29">
        <v>332832.5</v>
      </c>
      <c r="U29">
        <v>332832</v>
      </c>
      <c r="V29">
        <v>332832</v>
      </c>
      <c r="W29">
        <v>333200</v>
      </c>
      <c r="X29">
        <v>333200.01</v>
      </c>
      <c r="Y29">
        <v>333200</v>
      </c>
      <c r="Z29">
        <v>333200</v>
      </c>
      <c r="AA29">
        <v>333200</v>
      </c>
      <c r="AB29">
        <v>333200.01</v>
      </c>
      <c r="AC29">
        <v>333200</v>
      </c>
      <c r="AD29">
        <v>333200</v>
      </c>
      <c r="AE29">
        <v>333200</v>
      </c>
      <c r="AF29">
        <v>333200.01</v>
      </c>
      <c r="AG29">
        <v>112866</v>
      </c>
      <c r="AH29">
        <v>112866</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c r="BE29"/>
      <c r="BF29"/>
      <c r="BG29"/>
      <c r="BH29"/>
      <c r="BI29"/>
      <c r="BJ29"/>
      <c r="BK29"/>
      <c r="BL29"/>
      <c r="BM29"/>
      <c r="BN29"/>
      <c r="BO29"/>
      <c r="BP29"/>
      <c r="BQ29"/>
      <c r="BR29"/>
      <c r="BS29"/>
      <c r="BT29"/>
    </row>
    <row r="30" spans="1:72" x14ac:dyDescent="0.3">
      <c r="A30" t="s">
        <v>789</v>
      </c>
      <c r="B30">
        <v>121014310</v>
      </c>
      <c r="C30">
        <v>120565638</v>
      </c>
      <c r="D30">
        <v>120198568.27</v>
      </c>
      <c r="E30">
        <v>119613468</v>
      </c>
      <c r="F30">
        <v>118357290</v>
      </c>
      <c r="G30">
        <v>117502584</v>
      </c>
      <c r="H30">
        <v>119998705.11</v>
      </c>
      <c r="I30">
        <v>118156706</v>
      </c>
      <c r="J30">
        <v>117571120</v>
      </c>
      <c r="K30">
        <v>117039454</v>
      </c>
      <c r="L30">
        <v>115394738.86</v>
      </c>
      <c r="M30">
        <v>112732047</v>
      </c>
      <c r="N30">
        <v>112155212</v>
      </c>
      <c r="O30">
        <v>111033946</v>
      </c>
      <c r="P30">
        <v>110469078.5</v>
      </c>
      <c r="Q30">
        <v>108321922</v>
      </c>
      <c r="R30">
        <v>106437282</v>
      </c>
      <c r="S30">
        <v>103628361</v>
      </c>
      <c r="T30">
        <v>102437739.56</v>
      </c>
      <c r="U30">
        <v>99423800</v>
      </c>
      <c r="V30">
        <v>96888002</v>
      </c>
      <c r="W30">
        <v>94694326</v>
      </c>
      <c r="X30">
        <v>92731043.680000007</v>
      </c>
      <c r="Y30">
        <v>89720476</v>
      </c>
      <c r="Z30">
        <v>86852159</v>
      </c>
      <c r="AA30">
        <v>84940255</v>
      </c>
      <c r="AB30">
        <v>82851733.180000007</v>
      </c>
      <c r="AC30">
        <v>79719210</v>
      </c>
      <c r="AD30">
        <v>77264708</v>
      </c>
      <c r="AE30">
        <v>75635382</v>
      </c>
      <c r="AF30">
        <v>73225145.629999995</v>
      </c>
      <c r="AG30">
        <v>41441562</v>
      </c>
      <c r="AH30">
        <v>39399532</v>
      </c>
      <c r="AI30">
        <v>19917608</v>
      </c>
      <c r="AJ30">
        <v>18419605.870000001</v>
      </c>
      <c r="AK30">
        <v>17112042</v>
      </c>
      <c r="AL30">
        <v>16316083</v>
      </c>
      <c r="AM30">
        <v>15815072</v>
      </c>
      <c r="AN30">
        <v>15305123.060000001</v>
      </c>
      <c r="AO30">
        <v>15477065</v>
      </c>
      <c r="AP30">
        <v>15242275</v>
      </c>
      <c r="AQ30">
        <v>15060004</v>
      </c>
      <c r="AR30">
        <v>14824753.92</v>
      </c>
      <c r="AS30">
        <v>14711489</v>
      </c>
      <c r="AT30">
        <v>14144813</v>
      </c>
      <c r="AU30">
        <v>14068641</v>
      </c>
      <c r="AV30">
        <v>13825773.98</v>
      </c>
      <c r="AW30">
        <v>13513943</v>
      </c>
      <c r="AX30">
        <v>13408277</v>
      </c>
      <c r="AY30">
        <v>12869951</v>
      </c>
      <c r="AZ30">
        <v>12659917</v>
      </c>
      <c r="BA30">
        <v>20088757</v>
      </c>
      <c r="BB30">
        <v>19706361</v>
      </c>
      <c r="BC30">
        <v>18823285</v>
      </c>
      <c r="BD30"/>
      <c r="BE30"/>
      <c r="BF30"/>
      <c r="BG30"/>
      <c r="BH30"/>
      <c r="BI30"/>
      <c r="BJ30"/>
      <c r="BK30"/>
      <c r="BL30"/>
      <c r="BM30"/>
      <c r="BN30"/>
      <c r="BO30"/>
      <c r="BP30"/>
      <c r="BQ30"/>
      <c r="BR30"/>
      <c r="BS30"/>
      <c r="BT30"/>
    </row>
    <row r="31" spans="1:72" x14ac:dyDescent="0.3">
      <c r="A31" t="s">
        <v>1826</v>
      </c>
      <c r="B31">
        <v>51734570</v>
      </c>
      <c r="C31">
        <v>52040824</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c r="BE31"/>
      <c r="BF31"/>
      <c r="BG31"/>
      <c r="BH31"/>
      <c r="BI31"/>
      <c r="BJ31"/>
      <c r="BK31"/>
      <c r="BL31"/>
      <c r="BM31"/>
      <c r="BN31"/>
      <c r="BO31"/>
      <c r="BP31"/>
      <c r="BQ31"/>
      <c r="BR31"/>
      <c r="BS31"/>
      <c r="BT31"/>
    </row>
    <row r="32" spans="1:72" x14ac:dyDescent="0.3">
      <c r="A32" t="s">
        <v>790</v>
      </c>
      <c r="B32">
        <v>51931124</v>
      </c>
      <c r="C32">
        <v>51924641</v>
      </c>
      <c r="D32">
        <v>51706294.149999999</v>
      </c>
      <c r="E32">
        <v>51608838</v>
      </c>
      <c r="F32">
        <v>51367782</v>
      </c>
      <c r="G32">
        <v>51399783</v>
      </c>
      <c r="H32">
        <v>51383825</v>
      </c>
      <c r="I32">
        <v>51346325</v>
      </c>
      <c r="J32">
        <v>51360124</v>
      </c>
      <c r="K32">
        <v>51380464</v>
      </c>
      <c r="L32">
        <v>51435443.460000001</v>
      </c>
      <c r="M32">
        <v>51274242</v>
      </c>
      <c r="N32">
        <v>51256289</v>
      </c>
      <c r="O32">
        <v>51243112</v>
      </c>
      <c r="P32">
        <v>51249433.789999999</v>
      </c>
      <c r="Q32">
        <v>50926548</v>
      </c>
      <c r="R32">
        <v>50749841</v>
      </c>
      <c r="S32">
        <v>50626988</v>
      </c>
      <c r="T32">
        <v>50276019.609999999</v>
      </c>
      <c r="U32">
        <v>50055931</v>
      </c>
      <c r="V32">
        <v>50019400</v>
      </c>
      <c r="W32">
        <v>50110806</v>
      </c>
      <c r="X32">
        <v>50156748</v>
      </c>
      <c r="Y32">
        <v>49950911</v>
      </c>
      <c r="Z32">
        <v>49860232</v>
      </c>
      <c r="AA32">
        <v>49777240</v>
      </c>
      <c r="AB32">
        <v>49665430.649999999</v>
      </c>
      <c r="AC32">
        <v>48436903</v>
      </c>
      <c r="AD32">
        <v>48370353</v>
      </c>
      <c r="AE32">
        <v>48363415</v>
      </c>
      <c r="AF32">
        <v>33545826.600000001</v>
      </c>
      <c r="AG32">
        <v>4221459</v>
      </c>
      <c r="AH32">
        <v>3985490</v>
      </c>
      <c r="AI32">
        <v>1034311</v>
      </c>
      <c r="AJ32">
        <v>1033379.83</v>
      </c>
      <c r="AK32">
        <v>945930</v>
      </c>
      <c r="AL32">
        <v>849999</v>
      </c>
      <c r="AM32">
        <v>818664</v>
      </c>
      <c r="AN32">
        <v>821084.17</v>
      </c>
      <c r="AO32">
        <v>809079</v>
      </c>
      <c r="AP32">
        <v>802679</v>
      </c>
      <c r="AQ32">
        <v>797104</v>
      </c>
      <c r="AR32">
        <v>783129.07</v>
      </c>
      <c r="AS32">
        <v>787281</v>
      </c>
      <c r="AT32">
        <v>794823</v>
      </c>
      <c r="AU32">
        <v>798936</v>
      </c>
      <c r="AV32">
        <v>780082.81</v>
      </c>
      <c r="AW32">
        <v>763854</v>
      </c>
      <c r="AX32">
        <v>759646</v>
      </c>
      <c r="AY32">
        <v>1106617</v>
      </c>
      <c r="AZ32">
        <v>1064356</v>
      </c>
      <c r="BA32">
        <v>1588118</v>
      </c>
      <c r="BB32">
        <v>1565789</v>
      </c>
      <c r="BC32">
        <v>1529491</v>
      </c>
      <c r="BD32"/>
      <c r="BE32"/>
      <c r="BF32"/>
      <c r="BG32"/>
      <c r="BH32"/>
      <c r="BI32"/>
      <c r="BJ32"/>
      <c r="BK32"/>
      <c r="BL32"/>
      <c r="BM32"/>
      <c r="BN32"/>
      <c r="BO32"/>
      <c r="BP32"/>
      <c r="BQ32"/>
      <c r="BR32"/>
      <c r="BS32"/>
      <c r="BT32"/>
    </row>
    <row r="33" spans="1:72" x14ac:dyDescent="0.3">
      <c r="A33" t="s">
        <v>1827</v>
      </c>
      <c r="B33">
        <v>51931124</v>
      </c>
      <c r="C33">
        <v>51924641</v>
      </c>
      <c r="D33">
        <v>51706294.149999999</v>
      </c>
      <c r="E33">
        <v>51608838</v>
      </c>
      <c r="F33">
        <v>51367782</v>
      </c>
      <c r="G33">
        <v>51399783</v>
      </c>
      <c r="H33">
        <v>51383825</v>
      </c>
      <c r="I33">
        <v>51346325</v>
      </c>
      <c r="J33">
        <v>51360124</v>
      </c>
      <c r="K33">
        <v>51380464</v>
      </c>
      <c r="L33">
        <v>51435443.460000001</v>
      </c>
      <c r="M33">
        <v>51274242</v>
      </c>
      <c r="N33">
        <v>51256289</v>
      </c>
      <c r="O33">
        <v>51243112</v>
      </c>
      <c r="P33">
        <v>51249433.789999999</v>
      </c>
      <c r="Q33">
        <v>50926548</v>
      </c>
      <c r="R33">
        <v>50749841</v>
      </c>
      <c r="S33">
        <v>50626988</v>
      </c>
      <c r="T33">
        <v>50276019.609999999</v>
      </c>
      <c r="U33">
        <v>50055931</v>
      </c>
      <c r="V33">
        <v>50019400</v>
      </c>
      <c r="W33">
        <v>50110806</v>
      </c>
      <c r="X33">
        <v>50156748</v>
      </c>
      <c r="Y33">
        <v>49950911</v>
      </c>
      <c r="Z33">
        <v>49860232</v>
      </c>
      <c r="AA33">
        <v>49777240</v>
      </c>
      <c r="AB33">
        <v>49665430.649999999</v>
      </c>
      <c r="AC33">
        <v>48436903</v>
      </c>
      <c r="AD33">
        <v>48370353</v>
      </c>
      <c r="AE33">
        <v>48363415</v>
      </c>
      <c r="AF33">
        <v>33545826.600000001</v>
      </c>
      <c r="AG33">
        <v>4221459</v>
      </c>
      <c r="AH33">
        <v>3985490</v>
      </c>
      <c r="AI33">
        <v>1034311</v>
      </c>
      <c r="AJ33">
        <v>1033379.83</v>
      </c>
      <c r="AK33">
        <v>945930</v>
      </c>
      <c r="AL33">
        <v>849999</v>
      </c>
      <c r="AM33">
        <v>818664</v>
      </c>
      <c r="AN33">
        <v>821084.17</v>
      </c>
      <c r="AO33">
        <v>809079</v>
      </c>
      <c r="AP33">
        <v>802679</v>
      </c>
      <c r="AQ33">
        <v>797104</v>
      </c>
      <c r="AR33">
        <v>783129.07</v>
      </c>
      <c r="AS33">
        <v>787281</v>
      </c>
      <c r="AT33">
        <v>794823</v>
      </c>
      <c r="AU33">
        <v>798936</v>
      </c>
      <c r="AV33">
        <v>780082.81</v>
      </c>
      <c r="AW33">
        <v>763854</v>
      </c>
      <c r="AX33">
        <v>759646</v>
      </c>
      <c r="AY33">
        <v>1106617</v>
      </c>
      <c r="AZ33">
        <v>1064356</v>
      </c>
      <c r="BA33">
        <v>1588118</v>
      </c>
      <c r="BB33">
        <v>1565789</v>
      </c>
      <c r="BC33">
        <v>1529491</v>
      </c>
      <c r="BD33"/>
      <c r="BE33"/>
      <c r="BF33"/>
      <c r="BG33"/>
      <c r="BH33"/>
      <c r="BI33"/>
      <c r="BJ33"/>
      <c r="BK33"/>
      <c r="BL33"/>
      <c r="BM33"/>
      <c r="BN33"/>
      <c r="BO33"/>
      <c r="BP33"/>
      <c r="BQ33"/>
      <c r="BR33"/>
      <c r="BS33"/>
      <c r="BT33"/>
    </row>
    <row r="34" spans="1:72" x14ac:dyDescent="0.3">
      <c r="A34" t="s">
        <v>1828</v>
      </c>
      <c r="B34">
        <v>128096021</v>
      </c>
      <c r="C34">
        <v>128096021</v>
      </c>
      <c r="D34">
        <v>128096020.53</v>
      </c>
      <c r="E34">
        <v>128096021</v>
      </c>
      <c r="F34">
        <v>128096021</v>
      </c>
      <c r="G34">
        <v>128096021</v>
      </c>
      <c r="H34">
        <v>128096020.53</v>
      </c>
      <c r="I34">
        <v>128096021</v>
      </c>
      <c r="J34">
        <v>128096021</v>
      </c>
      <c r="K34">
        <v>128096021</v>
      </c>
      <c r="L34">
        <v>128096020.53</v>
      </c>
      <c r="M34">
        <v>128328020</v>
      </c>
      <c r="N34">
        <v>128328020</v>
      </c>
      <c r="O34">
        <v>128328020</v>
      </c>
      <c r="P34">
        <v>128328020.22</v>
      </c>
      <c r="Q34">
        <v>128309793</v>
      </c>
      <c r="R34">
        <v>128309793</v>
      </c>
      <c r="S34">
        <v>128353153</v>
      </c>
      <c r="T34">
        <v>126072806.12</v>
      </c>
      <c r="U34">
        <v>126072806</v>
      </c>
      <c r="V34">
        <v>126072806</v>
      </c>
      <c r="W34">
        <v>126072806</v>
      </c>
      <c r="X34">
        <v>126072806.12</v>
      </c>
      <c r="Y34">
        <v>126072806</v>
      </c>
      <c r="Z34">
        <v>126072806</v>
      </c>
      <c r="AA34">
        <v>126072806</v>
      </c>
      <c r="AB34">
        <v>126072806.12</v>
      </c>
      <c r="AC34">
        <v>126072806</v>
      </c>
      <c r="AD34">
        <v>126072806</v>
      </c>
      <c r="AE34">
        <v>126072806</v>
      </c>
      <c r="AF34">
        <v>125514461.06</v>
      </c>
      <c r="AG34">
        <v>184527549</v>
      </c>
      <c r="AH34">
        <v>126691747</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c r="BE34"/>
      <c r="BF34"/>
      <c r="BG34"/>
      <c r="BH34"/>
      <c r="BI34"/>
      <c r="BJ34"/>
      <c r="BK34"/>
      <c r="BL34"/>
      <c r="BM34"/>
      <c r="BN34"/>
      <c r="BO34"/>
      <c r="BP34"/>
      <c r="BQ34"/>
      <c r="BR34"/>
      <c r="BS34"/>
      <c r="BT34"/>
    </row>
    <row r="35" spans="1:72" x14ac:dyDescent="0.3">
      <c r="A35" t="s">
        <v>1829</v>
      </c>
      <c r="B35">
        <v>2326563</v>
      </c>
      <c r="C35">
        <v>1997633</v>
      </c>
      <c r="D35">
        <v>1786493.87</v>
      </c>
      <c r="E35">
        <v>1898507</v>
      </c>
      <c r="F35">
        <v>2150113</v>
      </c>
      <c r="G35">
        <v>1720480</v>
      </c>
      <c r="H35">
        <v>1291216.52</v>
      </c>
      <c r="I35">
        <v>1206103</v>
      </c>
      <c r="J35">
        <v>1191829</v>
      </c>
      <c r="K35">
        <v>1020472</v>
      </c>
      <c r="L35">
        <v>1002040.25</v>
      </c>
      <c r="M35">
        <v>982034</v>
      </c>
      <c r="N35">
        <v>967510</v>
      </c>
      <c r="O35">
        <v>940689</v>
      </c>
      <c r="P35">
        <v>914761.38</v>
      </c>
      <c r="Q35">
        <v>928942</v>
      </c>
      <c r="R35">
        <v>902583</v>
      </c>
      <c r="S35">
        <v>877185</v>
      </c>
      <c r="T35">
        <v>837609.28</v>
      </c>
      <c r="U35">
        <v>810370</v>
      </c>
      <c r="V35">
        <v>762799</v>
      </c>
      <c r="W35">
        <v>741590</v>
      </c>
      <c r="X35">
        <v>731394.78</v>
      </c>
      <c r="Y35">
        <v>711751</v>
      </c>
      <c r="Z35">
        <v>669317</v>
      </c>
      <c r="AA35">
        <v>663241</v>
      </c>
      <c r="AB35">
        <v>662235.73</v>
      </c>
      <c r="AC35">
        <v>581107</v>
      </c>
      <c r="AD35">
        <v>543373</v>
      </c>
      <c r="AE35">
        <v>546299</v>
      </c>
      <c r="AF35">
        <v>344285.9</v>
      </c>
      <c r="AG35">
        <v>331353</v>
      </c>
      <c r="AH35">
        <v>567843</v>
      </c>
      <c r="AI35">
        <v>367871</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c r="BE35"/>
      <c r="BF35"/>
      <c r="BG35"/>
      <c r="BH35"/>
      <c r="BI35"/>
      <c r="BJ35"/>
      <c r="BK35"/>
      <c r="BL35"/>
      <c r="BM35"/>
      <c r="BN35"/>
      <c r="BO35"/>
      <c r="BP35"/>
      <c r="BQ35"/>
      <c r="BR35"/>
      <c r="BS35"/>
      <c r="BT35"/>
    </row>
    <row r="36" spans="1:72" x14ac:dyDescent="0.3">
      <c r="A36" t="s">
        <v>1830</v>
      </c>
      <c r="B36">
        <v>1194040</v>
      </c>
      <c r="C36">
        <v>1177178</v>
      </c>
      <c r="D36">
        <v>54070787.859999999</v>
      </c>
      <c r="E36">
        <v>54535760</v>
      </c>
      <c r="F36">
        <v>53964797</v>
      </c>
      <c r="G36">
        <v>53105455</v>
      </c>
      <c r="H36">
        <v>979348.06</v>
      </c>
      <c r="I36">
        <v>1107209</v>
      </c>
      <c r="J36">
        <v>1093500</v>
      </c>
      <c r="K36">
        <v>1073140</v>
      </c>
      <c r="L36">
        <v>1053658.26</v>
      </c>
      <c r="M36">
        <v>1050100</v>
      </c>
      <c r="N36">
        <v>1086386</v>
      </c>
      <c r="O36">
        <v>1059472</v>
      </c>
      <c r="P36">
        <v>998477.97</v>
      </c>
      <c r="Q36">
        <v>950999</v>
      </c>
      <c r="R36">
        <v>928299</v>
      </c>
      <c r="S36">
        <v>1067790</v>
      </c>
      <c r="T36">
        <v>2377502.36</v>
      </c>
      <c r="U36">
        <v>2337261</v>
      </c>
      <c r="V36">
        <v>2321833</v>
      </c>
      <c r="W36">
        <v>2242996</v>
      </c>
      <c r="X36">
        <v>2060421.4</v>
      </c>
      <c r="Y36">
        <v>2058713</v>
      </c>
      <c r="Z36">
        <v>2004737</v>
      </c>
      <c r="AA36">
        <v>2155790</v>
      </c>
      <c r="AB36">
        <v>2016079.47</v>
      </c>
      <c r="AC36">
        <v>2032130</v>
      </c>
      <c r="AD36">
        <v>2044898</v>
      </c>
      <c r="AE36">
        <v>2016502</v>
      </c>
      <c r="AF36">
        <v>1614872.92</v>
      </c>
      <c r="AG36">
        <v>2038200</v>
      </c>
      <c r="AH36">
        <v>1475086</v>
      </c>
      <c r="AI36">
        <v>1318740</v>
      </c>
      <c r="AJ36">
        <v>1276147.6599999999</v>
      </c>
      <c r="AK36">
        <v>1226956</v>
      </c>
      <c r="AL36">
        <v>1148754</v>
      </c>
      <c r="AM36">
        <v>1066775</v>
      </c>
      <c r="AN36">
        <v>1051494.75</v>
      </c>
      <c r="AO36">
        <v>986719</v>
      </c>
      <c r="AP36">
        <v>933276</v>
      </c>
      <c r="AQ36">
        <v>911711</v>
      </c>
      <c r="AR36">
        <v>892465.73</v>
      </c>
      <c r="AS36">
        <v>867975</v>
      </c>
      <c r="AT36">
        <v>844683</v>
      </c>
      <c r="AU36">
        <v>837076</v>
      </c>
      <c r="AV36">
        <v>839507.26</v>
      </c>
      <c r="AW36">
        <v>840736</v>
      </c>
      <c r="AX36">
        <v>843041</v>
      </c>
      <c r="AY36">
        <v>835882</v>
      </c>
      <c r="AZ36">
        <v>801740</v>
      </c>
      <c r="BA36">
        <v>2508931</v>
      </c>
      <c r="BB36">
        <v>2305823</v>
      </c>
      <c r="BC36">
        <v>2266409</v>
      </c>
      <c r="BD36"/>
      <c r="BE36"/>
      <c r="BF36"/>
      <c r="BG36"/>
      <c r="BH36"/>
      <c r="BI36"/>
      <c r="BJ36"/>
      <c r="BK36"/>
      <c r="BL36"/>
      <c r="BM36"/>
      <c r="BN36"/>
      <c r="BO36"/>
      <c r="BP36"/>
      <c r="BQ36"/>
      <c r="BR36"/>
      <c r="BS36"/>
      <c r="BT36"/>
    </row>
    <row r="37" spans="1:72" x14ac:dyDescent="0.3">
      <c r="A37" t="s">
        <v>1831</v>
      </c>
      <c r="B37">
        <v>1194040</v>
      </c>
      <c r="C37">
        <v>1177178</v>
      </c>
      <c r="D37">
        <v>54070787.859999999</v>
      </c>
      <c r="E37">
        <v>54535760</v>
      </c>
      <c r="F37">
        <v>53964797</v>
      </c>
      <c r="G37">
        <v>53105455</v>
      </c>
      <c r="H37">
        <v>979348.06</v>
      </c>
      <c r="I37">
        <v>1107209</v>
      </c>
      <c r="J37">
        <v>1093500</v>
      </c>
      <c r="K37">
        <v>1073140</v>
      </c>
      <c r="L37">
        <v>1053658.26</v>
      </c>
      <c r="M37">
        <v>1050100</v>
      </c>
      <c r="N37">
        <v>1086386</v>
      </c>
      <c r="O37">
        <v>1059472</v>
      </c>
      <c r="P37">
        <v>998477.97</v>
      </c>
      <c r="Q37">
        <v>950999</v>
      </c>
      <c r="R37">
        <v>928299</v>
      </c>
      <c r="S37">
        <v>1067790</v>
      </c>
      <c r="T37">
        <v>2377502.36</v>
      </c>
      <c r="U37">
        <v>2337261</v>
      </c>
      <c r="V37">
        <v>2321833</v>
      </c>
      <c r="W37">
        <v>2242996</v>
      </c>
      <c r="X37">
        <v>2060421.4</v>
      </c>
      <c r="Y37">
        <v>2058713</v>
      </c>
      <c r="Z37">
        <v>2004737</v>
      </c>
      <c r="AA37">
        <v>2155790</v>
      </c>
      <c r="AB37">
        <v>2016079.47</v>
      </c>
      <c r="AC37">
        <v>2032130</v>
      </c>
      <c r="AD37">
        <v>2044898</v>
      </c>
      <c r="AE37">
        <v>2016502</v>
      </c>
      <c r="AF37">
        <v>1614872.92</v>
      </c>
      <c r="AG37">
        <v>2038200</v>
      </c>
      <c r="AH37">
        <v>1475086</v>
      </c>
      <c r="AI37">
        <v>1318740</v>
      </c>
      <c r="AJ37">
        <v>1276147.6599999999</v>
      </c>
      <c r="AK37">
        <v>1226956</v>
      </c>
      <c r="AL37">
        <v>1148754</v>
      </c>
      <c r="AM37">
        <v>1066775</v>
      </c>
      <c r="AN37">
        <v>1051494.75</v>
      </c>
      <c r="AO37">
        <v>986719</v>
      </c>
      <c r="AP37">
        <v>933276</v>
      </c>
      <c r="AQ37">
        <v>911711</v>
      </c>
      <c r="AR37">
        <v>892465.73</v>
      </c>
      <c r="AS37">
        <v>867975</v>
      </c>
      <c r="AT37">
        <v>844683</v>
      </c>
      <c r="AU37">
        <v>837076</v>
      </c>
      <c r="AV37">
        <v>839507.26</v>
      </c>
      <c r="AW37">
        <v>840736</v>
      </c>
      <c r="AX37">
        <v>843041</v>
      </c>
      <c r="AY37">
        <v>835882</v>
      </c>
      <c r="AZ37">
        <v>801740</v>
      </c>
      <c r="BA37">
        <v>2508931</v>
      </c>
      <c r="BB37">
        <v>2305823</v>
      </c>
      <c r="BC37">
        <v>2266409</v>
      </c>
      <c r="BD37"/>
      <c r="BE37"/>
      <c r="BF37"/>
      <c r="BG37"/>
      <c r="BH37"/>
      <c r="BI37"/>
      <c r="BJ37"/>
      <c r="BK37"/>
      <c r="BL37"/>
      <c r="BM37"/>
      <c r="BN37"/>
      <c r="BO37"/>
      <c r="BP37"/>
      <c r="BQ37"/>
      <c r="BR37"/>
      <c r="BS37"/>
      <c r="BT37"/>
    </row>
    <row r="38" spans="1:72" x14ac:dyDescent="0.3">
      <c r="A38" t="s">
        <v>791</v>
      </c>
      <c r="B38">
        <v>442500002</v>
      </c>
      <c r="C38">
        <v>442094844</v>
      </c>
      <c r="D38">
        <v>441950381.88999999</v>
      </c>
      <c r="E38">
        <v>356666391</v>
      </c>
      <c r="F38">
        <v>354466176</v>
      </c>
      <c r="G38">
        <v>352616305</v>
      </c>
      <c r="H38">
        <v>303694257.81999999</v>
      </c>
      <c r="I38">
        <v>301860098</v>
      </c>
      <c r="J38">
        <v>301272132</v>
      </c>
      <c r="K38">
        <v>300414472</v>
      </c>
      <c r="L38">
        <v>298747907.86000001</v>
      </c>
      <c r="M38">
        <v>296107446</v>
      </c>
      <c r="N38">
        <v>295560291</v>
      </c>
      <c r="O38">
        <v>294391406</v>
      </c>
      <c r="P38">
        <v>293725296.73000002</v>
      </c>
      <c r="Q38">
        <v>291276552</v>
      </c>
      <c r="R38">
        <v>289246001</v>
      </c>
      <c r="S38">
        <v>286457401</v>
      </c>
      <c r="T38">
        <v>282368921.00999999</v>
      </c>
      <c r="U38">
        <v>279067412</v>
      </c>
      <c r="V38">
        <v>276432084</v>
      </c>
      <c r="W38">
        <v>274220136</v>
      </c>
      <c r="X38">
        <v>272110025.56</v>
      </c>
      <c r="Y38">
        <v>268872269</v>
      </c>
      <c r="Z38">
        <v>265816863</v>
      </c>
      <c r="AA38">
        <v>263966944</v>
      </c>
      <c r="AB38">
        <v>261725896.75</v>
      </c>
      <c r="AC38">
        <v>257299768</v>
      </c>
      <c r="AD38">
        <v>254754450</v>
      </c>
      <c r="AE38">
        <v>253092716</v>
      </c>
      <c r="AF38">
        <v>234702903.69999999</v>
      </c>
      <c r="AG38">
        <v>232798101</v>
      </c>
      <c r="AH38">
        <v>172357676</v>
      </c>
      <c r="AI38">
        <v>24853641</v>
      </c>
      <c r="AJ38">
        <v>22944244.940000001</v>
      </c>
      <c r="AK38">
        <v>21400040</v>
      </c>
      <c r="AL38">
        <v>20479948</v>
      </c>
      <c r="AM38">
        <v>19665623</v>
      </c>
      <c r="AN38">
        <v>18936813.57</v>
      </c>
      <c r="AO38">
        <v>19022729</v>
      </c>
      <c r="AP38">
        <v>18724930</v>
      </c>
      <c r="AQ38">
        <v>17759702</v>
      </c>
      <c r="AR38">
        <v>17191231.879999999</v>
      </c>
      <c r="AS38">
        <v>16967628</v>
      </c>
      <c r="AT38">
        <v>19912354</v>
      </c>
      <c r="AU38">
        <v>21520843</v>
      </c>
      <c r="AV38">
        <v>21316477.030000001</v>
      </c>
      <c r="AW38">
        <v>20948666</v>
      </c>
      <c r="AX38">
        <v>19609703</v>
      </c>
      <c r="AY38">
        <v>19614258</v>
      </c>
      <c r="AZ38">
        <v>19251625</v>
      </c>
      <c r="BA38">
        <v>24185806</v>
      </c>
      <c r="BB38">
        <v>23577973</v>
      </c>
      <c r="BC38">
        <v>22619185</v>
      </c>
      <c r="BD38"/>
      <c r="BE38"/>
      <c r="BF38"/>
      <c r="BG38"/>
      <c r="BH38"/>
      <c r="BI38"/>
      <c r="BJ38"/>
      <c r="BK38"/>
      <c r="BL38"/>
      <c r="BM38"/>
      <c r="BN38"/>
      <c r="BO38"/>
      <c r="BP38"/>
      <c r="BQ38"/>
      <c r="BR38"/>
      <c r="BS38"/>
      <c r="BT38"/>
    </row>
    <row r="39" spans="1:72" x14ac:dyDescent="0.3">
      <c r="A39" t="s">
        <v>792</v>
      </c>
      <c r="B39">
        <v>513087227</v>
      </c>
      <c r="C39">
        <v>518917016</v>
      </c>
      <c r="D39">
        <v>523354329.70999998</v>
      </c>
      <c r="E39">
        <v>443649923</v>
      </c>
      <c r="F39">
        <v>420751529</v>
      </c>
      <c r="G39">
        <v>422588825</v>
      </c>
      <c r="H39">
        <v>375617454.25</v>
      </c>
      <c r="I39">
        <v>365135998</v>
      </c>
      <c r="J39">
        <v>369666475</v>
      </c>
      <c r="K39">
        <v>375793780</v>
      </c>
      <c r="L39">
        <v>373741617.06</v>
      </c>
      <c r="M39">
        <v>369248470</v>
      </c>
      <c r="N39">
        <v>361851524</v>
      </c>
      <c r="O39">
        <v>371137473</v>
      </c>
      <c r="P39">
        <v>360298565.68000001</v>
      </c>
      <c r="Q39">
        <v>354826726</v>
      </c>
      <c r="R39">
        <v>341434716</v>
      </c>
      <c r="S39">
        <v>346106604</v>
      </c>
      <c r="T39">
        <v>352268052.66000003</v>
      </c>
      <c r="U39">
        <v>341104725</v>
      </c>
      <c r="V39">
        <v>326767159</v>
      </c>
      <c r="W39">
        <v>330560617</v>
      </c>
      <c r="X39">
        <v>329082938.39999998</v>
      </c>
      <c r="Y39">
        <v>315428292</v>
      </c>
      <c r="Z39">
        <v>312720996</v>
      </c>
      <c r="AA39">
        <v>314399922</v>
      </c>
      <c r="AB39">
        <v>326410045.35000002</v>
      </c>
      <c r="AC39">
        <v>300360467</v>
      </c>
      <c r="AD39">
        <v>298528771</v>
      </c>
      <c r="AE39">
        <v>302815739</v>
      </c>
      <c r="AF39">
        <v>288665481.36000001</v>
      </c>
      <c r="AG39">
        <v>277647324</v>
      </c>
      <c r="AH39">
        <v>232952921</v>
      </c>
      <c r="AI39">
        <v>73445333</v>
      </c>
      <c r="AJ39">
        <v>71798465.040000007</v>
      </c>
      <c r="AK39">
        <v>64783276</v>
      </c>
      <c r="AL39">
        <v>58586808</v>
      </c>
      <c r="AM39">
        <v>60127997</v>
      </c>
      <c r="AN39">
        <v>55340867.530000001</v>
      </c>
      <c r="AO39">
        <v>50148230</v>
      </c>
      <c r="AP39">
        <v>46666048</v>
      </c>
      <c r="AQ39">
        <v>49993426</v>
      </c>
      <c r="AR39">
        <v>47904117.07</v>
      </c>
      <c r="AS39">
        <v>43464653</v>
      </c>
      <c r="AT39">
        <v>41537792</v>
      </c>
      <c r="AU39">
        <v>45578545</v>
      </c>
      <c r="AV39">
        <v>44441462.600000001</v>
      </c>
      <c r="AW39">
        <v>39384364</v>
      </c>
      <c r="AX39">
        <v>37453699</v>
      </c>
      <c r="AY39">
        <v>39854300</v>
      </c>
      <c r="AZ39">
        <v>40158634</v>
      </c>
      <c r="BA39">
        <v>47177357</v>
      </c>
      <c r="BB39">
        <v>45157514</v>
      </c>
      <c r="BC39">
        <v>44619466</v>
      </c>
      <c r="BD39"/>
      <c r="BE39"/>
      <c r="BF39"/>
      <c r="BG39"/>
      <c r="BH39"/>
      <c r="BI39"/>
      <c r="BJ39"/>
      <c r="BK39"/>
      <c r="BL39"/>
      <c r="BM39"/>
      <c r="BN39"/>
      <c r="BO39"/>
      <c r="BP39"/>
      <c r="BQ39"/>
      <c r="BR39"/>
      <c r="BS39"/>
      <c r="BT39"/>
    </row>
    <row r="40" spans="1:72" x14ac:dyDescent="0.3">
      <c r="A40" t="s">
        <v>1832</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x14ac:dyDescent="0.3">
      <c r="A41" t="s">
        <v>1833</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row>
    <row r="42" spans="1:72" s="114" customFormat="1" x14ac:dyDescent="0.3">
      <c r="A42" t="s">
        <v>793</v>
      </c>
      <c r="B42">
        <v>10601451</v>
      </c>
      <c r="C42">
        <v>12628167</v>
      </c>
      <c r="D42">
        <v>1050248.6499999999</v>
      </c>
      <c r="E42">
        <v>5687622</v>
      </c>
      <c r="F42">
        <v>15860991</v>
      </c>
      <c r="G42">
        <v>3711912</v>
      </c>
      <c r="H42">
        <v>3326783.63</v>
      </c>
      <c r="I42">
        <v>8643171</v>
      </c>
      <c r="J42">
        <v>3686470</v>
      </c>
      <c r="K42">
        <v>679581</v>
      </c>
      <c r="L42">
        <v>3582583.74</v>
      </c>
      <c r="M42">
        <v>3429345</v>
      </c>
      <c r="N42">
        <v>3504730</v>
      </c>
      <c r="O42">
        <v>621407</v>
      </c>
      <c r="P42">
        <v>4325529.84</v>
      </c>
      <c r="Q42">
        <v>6738581</v>
      </c>
      <c r="R42">
        <v>7510964</v>
      </c>
      <c r="S42">
        <v>5532500</v>
      </c>
      <c r="T42">
        <v>3515916.38</v>
      </c>
      <c r="U42">
        <v>4874881</v>
      </c>
      <c r="V42">
        <v>8196947</v>
      </c>
      <c r="W42">
        <v>6670771</v>
      </c>
      <c r="X42">
        <v>11881373.16</v>
      </c>
      <c r="Y42">
        <v>13437416</v>
      </c>
      <c r="Z42">
        <v>16735857</v>
      </c>
      <c r="AA42">
        <v>4850314</v>
      </c>
      <c r="AB42">
        <v>14726390.369999999</v>
      </c>
      <c r="AC42">
        <v>5663426</v>
      </c>
      <c r="AD42">
        <v>7184521</v>
      </c>
      <c r="AE42">
        <v>3228136</v>
      </c>
      <c r="AF42">
        <v>135143340.84999999</v>
      </c>
      <c r="AG42">
        <v>186157179</v>
      </c>
      <c r="AH42">
        <v>143332789</v>
      </c>
      <c r="AI42">
        <v>22</v>
      </c>
      <c r="AJ42">
        <v>0</v>
      </c>
      <c r="AK42">
        <v>21136</v>
      </c>
      <c r="AL42">
        <v>442</v>
      </c>
      <c r="AM42">
        <v>7407</v>
      </c>
      <c r="AN42">
        <v>2173.4699999999998</v>
      </c>
      <c r="AO42">
        <v>48</v>
      </c>
      <c r="AP42">
        <v>39</v>
      </c>
      <c r="AQ42">
        <v>3197</v>
      </c>
      <c r="AR42">
        <v>0</v>
      </c>
      <c r="AS42">
        <v>0</v>
      </c>
      <c r="AT42">
        <v>0</v>
      </c>
      <c r="AU42">
        <v>17987</v>
      </c>
      <c r="AV42">
        <v>10212.02</v>
      </c>
      <c r="AW42">
        <v>11681</v>
      </c>
      <c r="AX42">
        <v>103493</v>
      </c>
      <c r="AY42">
        <v>157329</v>
      </c>
      <c r="AZ42">
        <v>167995</v>
      </c>
      <c r="BA42">
        <v>4778636</v>
      </c>
      <c r="BB42">
        <v>9403697</v>
      </c>
      <c r="BC42">
        <v>7336569</v>
      </c>
      <c r="BD42"/>
      <c r="BE42"/>
      <c r="BF42"/>
      <c r="BG42"/>
      <c r="BH42"/>
      <c r="BI42"/>
      <c r="BJ42"/>
      <c r="BK42"/>
      <c r="BL42"/>
      <c r="BM42"/>
      <c r="BN42"/>
      <c r="BO42"/>
      <c r="BP42"/>
      <c r="BQ42"/>
      <c r="BR42"/>
      <c r="BS42"/>
      <c r="BT42"/>
    </row>
    <row r="43" spans="1:72" x14ac:dyDescent="0.3">
      <c r="A43" t="s">
        <v>794</v>
      </c>
      <c r="B43">
        <v>79218642</v>
      </c>
      <c r="C43">
        <v>81163618</v>
      </c>
      <c r="D43">
        <v>87577252.549999997</v>
      </c>
      <c r="E43">
        <v>79639564</v>
      </c>
      <c r="F43">
        <v>76196233</v>
      </c>
      <c r="G43">
        <v>86983452</v>
      </c>
      <c r="H43">
        <v>93719390.659999996</v>
      </c>
      <c r="I43">
        <v>85127764</v>
      </c>
      <c r="J43">
        <v>87288468</v>
      </c>
      <c r="K43">
        <v>89449049</v>
      </c>
      <c r="L43">
        <v>94656980.590000004</v>
      </c>
      <c r="M43">
        <v>82467836</v>
      </c>
      <c r="N43">
        <v>80515313</v>
      </c>
      <c r="O43">
        <v>84509247</v>
      </c>
      <c r="P43">
        <v>88821472.719999999</v>
      </c>
      <c r="Q43">
        <v>80965712</v>
      </c>
      <c r="R43">
        <v>71740914</v>
      </c>
      <c r="S43">
        <v>74240246</v>
      </c>
      <c r="T43">
        <v>70002767.840000004</v>
      </c>
      <c r="U43">
        <v>60589887</v>
      </c>
      <c r="V43">
        <v>60752013</v>
      </c>
      <c r="W43">
        <v>61518930</v>
      </c>
      <c r="X43">
        <v>66266620.100000001</v>
      </c>
      <c r="Y43">
        <v>56636968</v>
      </c>
      <c r="Z43">
        <v>55686218</v>
      </c>
      <c r="AA43">
        <v>57541452</v>
      </c>
      <c r="AB43">
        <v>62830543.280000001</v>
      </c>
      <c r="AC43">
        <v>51016267</v>
      </c>
      <c r="AD43">
        <v>50667909</v>
      </c>
      <c r="AE43">
        <v>52077054</v>
      </c>
      <c r="AF43">
        <v>57710543.289999999</v>
      </c>
      <c r="AG43">
        <v>48940576</v>
      </c>
      <c r="AH43">
        <v>49722737</v>
      </c>
      <c r="AI43">
        <v>33324323</v>
      </c>
      <c r="AJ43">
        <v>34355083.479999997</v>
      </c>
      <c r="AK43">
        <v>29932997</v>
      </c>
      <c r="AL43">
        <v>26969870</v>
      </c>
      <c r="AM43">
        <v>25960787</v>
      </c>
      <c r="AN43">
        <v>24393114.289999999</v>
      </c>
      <c r="AO43">
        <v>21643360</v>
      </c>
      <c r="AP43">
        <v>20316025</v>
      </c>
      <c r="AQ43">
        <v>21310222</v>
      </c>
      <c r="AR43">
        <v>21612698.350000001</v>
      </c>
      <c r="AS43">
        <v>18280517</v>
      </c>
      <c r="AT43">
        <v>17718970</v>
      </c>
      <c r="AU43">
        <v>18481898</v>
      </c>
      <c r="AV43">
        <v>19189030.760000002</v>
      </c>
      <c r="AW43">
        <v>16632155</v>
      </c>
      <c r="AX43">
        <v>15697160</v>
      </c>
      <c r="AY43">
        <v>16262221</v>
      </c>
      <c r="AZ43">
        <v>17733297</v>
      </c>
      <c r="BA43">
        <v>25088427</v>
      </c>
      <c r="BB43">
        <v>23627856</v>
      </c>
      <c r="BC43">
        <v>23833351</v>
      </c>
      <c r="BD43"/>
      <c r="BE43"/>
      <c r="BF43"/>
      <c r="BG43"/>
      <c r="BH43"/>
      <c r="BI43"/>
      <c r="BJ43"/>
      <c r="BK43"/>
      <c r="BL43"/>
      <c r="BM43"/>
      <c r="BN43"/>
      <c r="BO43"/>
      <c r="BP43"/>
      <c r="BQ43"/>
      <c r="BR43"/>
      <c r="BS43"/>
      <c r="BT43"/>
    </row>
    <row r="44" spans="1:72" x14ac:dyDescent="0.3">
      <c r="A44" t="s">
        <v>1807</v>
      </c>
      <c r="B44">
        <v>65885024</v>
      </c>
      <c r="C44">
        <v>67037298</v>
      </c>
      <c r="D44">
        <v>87577252.549999997</v>
      </c>
      <c r="E44">
        <v>0</v>
      </c>
      <c r="F44">
        <v>0</v>
      </c>
      <c r="G44">
        <v>86983452</v>
      </c>
      <c r="H44">
        <v>0</v>
      </c>
      <c r="I44">
        <v>0</v>
      </c>
      <c r="J44">
        <v>0</v>
      </c>
      <c r="K44">
        <v>0</v>
      </c>
      <c r="L44">
        <v>0</v>
      </c>
      <c r="M44">
        <v>0</v>
      </c>
      <c r="N44">
        <v>0</v>
      </c>
      <c r="O44">
        <v>13549085</v>
      </c>
      <c r="P44">
        <v>14079123.59</v>
      </c>
      <c r="Q44">
        <v>0</v>
      </c>
      <c r="R44">
        <v>0</v>
      </c>
      <c r="S44">
        <v>12367546</v>
      </c>
      <c r="T44">
        <v>0</v>
      </c>
      <c r="U44">
        <v>0</v>
      </c>
      <c r="V44">
        <v>2964255</v>
      </c>
      <c r="W44">
        <v>3006523</v>
      </c>
      <c r="X44">
        <v>0</v>
      </c>
      <c r="Y44">
        <v>0</v>
      </c>
      <c r="Z44">
        <v>0</v>
      </c>
      <c r="AA44">
        <v>0</v>
      </c>
      <c r="AB44">
        <v>0</v>
      </c>
      <c r="AC44">
        <v>0</v>
      </c>
      <c r="AD44">
        <v>0</v>
      </c>
      <c r="AE44">
        <v>0</v>
      </c>
      <c r="AF44">
        <v>2976465.6</v>
      </c>
      <c r="AG44">
        <v>0</v>
      </c>
      <c r="AH44">
        <v>0</v>
      </c>
      <c r="AI44">
        <v>0</v>
      </c>
      <c r="AJ44">
        <v>0</v>
      </c>
      <c r="AK44">
        <v>0</v>
      </c>
      <c r="AL44">
        <v>0</v>
      </c>
      <c r="AM44">
        <v>0</v>
      </c>
      <c r="AN44">
        <v>0</v>
      </c>
      <c r="AO44">
        <v>0</v>
      </c>
      <c r="AP44">
        <v>0</v>
      </c>
      <c r="AQ44">
        <v>0</v>
      </c>
      <c r="AR44">
        <v>0</v>
      </c>
      <c r="AS44">
        <v>0</v>
      </c>
      <c r="AT44">
        <v>0</v>
      </c>
      <c r="AU44">
        <v>0</v>
      </c>
      <c r="AV44">
        <v>0</v>
      </c>
      <c r="AW44">
        <v>0</v>
      </c>
      <c r="AX44">
        <v>0</v>
      </c>
      <c r="AY44">
        <v>16262221</v>
      </c>
      <c r="AZ44">
        <v>17733297</v>
      </c>
      <c r="BA44">
        <v>25088427</v>
      </c>
      <c r="BB44">
        <v>23627856</v>
      </c>
      <c r="BC44">
        <v>23833351</v>
      </c>
      <c r="BD44"/>
      <c r="BE44"/>
      <c r="BF44"/>
      <c r="BG44"/>
      <c r="BH44"/>
      <c r="BI44"/>
      <c r="BJ44"/>
      <c r="BK44"/>
      <c r="BL44"/>
      <c r="BM44"/>
      <c r="BN44"/>
      <c r="BO44"/>
      <c r="BP44"/>
      <c r="BQ44"/>
      <c r="BR44"/>
      <c r="BS44"/>
      <c r="BT44"/>
    </row>
    <row r="45" spans="1:72" x14ac:dyDescent="0.3">
      <c r="A45" t="s">
        <v>1834</v>
      </c>
      <c r="B45">
        <v>13333618</v>
      </c>
      <c r="C45">
        <v>14126320</v>
      </c>
      <c r="D45">
        <v>0</v>
      </c>
      <c r="E45">
        <v>79639564</v>
      </c>
      <c r="F45">
        <v>76196233</v>
      </c>
      <c r="G45">
        <v>0</v>
      </c>
      <c r="H45">
        <v>93719390.659999996</v>
      </c>
      <c r="I45">
        <v>85127764</v>
      </c>
      <c r="J45">
        <v>87288468</v>
      </c>
      <c r="K45">
        <v>89449049</v>
      </c>
      <c r="L45">
        <v>94656980.590000004</v>
      </c>
      <c r="M45">
        <v>82467836</v>
      </c>
      <c r="N45">
        <v>80515313</v>
      </c>
      <c r="O45">
        <v>70960162</v>
      </c>
      <c r="P45">
        <v>74742349.129999995</v>
      </c>
      <c r="Q45">
        <v>80965712</v>
      </c>
      <c r="R45">
        <v>71740914</v>
      </c>
      <c r="S45">
        <v>61872700</v>
      </c>
      <c r="T45">
        <v>70002767.840000004</v>
      </c>
      <c r="U45">
        <v>60589887</v>
      </c>
      <c r="V45">
        <v>57787758</v>
      </c>
      <c r="W45">
        <v>58512407</v>
      </c>
      <c r="X45">
        <v>66266620.100000001</v>
      </c>
      <c r="Y45">
        <v>56636968</v>
      </c>
      <c r="Z45">
        <v>55686218</v>
      </c>
      <c r="AA45">
        <v>57541452</v>
      </c>
      <c r="AB45">
        <v>62830543.280000001</v>
      </c>
      <c r="AC45">
        <v>51016267</v>
      </c>
      <c r="AD45">
        <v>50667909</v>
      </c>
      <c r="AE45">
        <v>52077054</v>
      </c>
      <c r="AF45">
        <v>54734077.700000003</v>
      </c>
      <c r="AG45">
        <v>48940576</v>
      </c>
      <c r="AH45">
        <v>49722737</v>
      </c>
      <c r="AI45">
        <v>33324323</v>
      </c>
      <c r="AJ45">
        <v>34355083.479999997</v>
      </c>
      <c r="AK45">
        <v>29932997</v>
      </c>
      <c r="AL45">
        <v>26969870</v>
      </c>
      <c r="AM45">
        <v>25960787</v>
      </c>
      <c r="AN45">
        <v>24393114.289999999</v>
      </c>
      <c r="AO45">
        <v>21643360</v>
      </c>
      <c r="AP45">
        <v>20316025</v>
      </c>
      <c r="AQ45">
        <v>21310222</v>
      </c>
      <c r="AR45">
        <v>21612698.350000001</v>
      </c>
      <c r="AS45">
        <v>18280517</v>
      </c>
      <c r="AT45">
        <v>17718970</v>
      </c>
      <c r="AU45">
        <v>18481898</v>
      </c>
      <c r="AV45">
        <v>19189030.760000002</v>
      </c>
      <c r="AW45">
        <v>16632155</v>
      </c>
      <c r="AX45">
        <v>15697160</v>
      </c>
      <c r="AY45">
        <v>0</v>
      </c>
      <c r="AZ45">
        <v>0</v>
      </c>
      <c r="BA45">
        <v>0</v>
      </c>
      <c r="BB45">
        <v>0</v>
      </c>
      <c r="BC45">
        <v>0</v>
      </c>
      <c r="BD45"/>
      <c r="BE45"/>
      <c r="BF45"/>
      <c r="BG45"/>
      <c r="BH45"/>
      <c r="BI45"/>
      <c r="BJ45"/>
      <c r="BK45"/>
      <c r="BL45"/>
      <c r="BM45"/>
      <c r="BN45"/>
      <c r="BO45"/>
      <c r="BP45"/>
      <c r="BQ45"/>
      <c r="BR45"/>
      <c r="BS45"/>
      <c r="BT45"/>
    </row>
    <row r="46" spans="1:72" s="114" customFormat="1" x14ac:dyDescent="0.3">
      <c r="A46" t="s">
        <v>795</v>
      </c>
      <c r="B46">
        <v>0</v>
      </c>
      <c r="C46">
        <v>6268</v>
      </c>
      <c r="D46">
        <v>6007.42</v>
      </c>
      <c r="E46">
        <v>6331</v>
      </c>
      <c r="F46">
        <v>14827</v>
      </c>
      <c r="G46">
        <v>15682</v>
      </c>
      <c r="H46">
        <v>14473.92</v>
      </c>
      <c r="I46">
        <v>14684</v>
      </c>
      <c r="J46">
        <v>9223</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813734</v>
      </c>
      <c r="BB46">
        <v>494736</v>
      </c>
      <c r="BC46">
        <v>0</v>
      </c>
      <c r="BD46"/>
      <c r="BE46"/>
      <c r="BF46"/>
      <c r="BG46"/>
      <c r="BH46"/>
      <c r="BI46"/>
      <c r="BJ46"/>
      <c r="BK46"/>
      <c r="BL46"/>
      <c r="BM46"/>
      <c r="BN46"/>
      <c r="BO46"/>
      <c r="BP46"/>
      <c r="BQ46"/>
      <c r="BR46"/>
      <c r="BS46"/>
      <c r="BT46"/>
    </row>
    <row r="47" spans="1:72" x14ac:dyDescent="0.3">
      <c r="A47" t="s">
        <v>1807</v>
      </c>
      <c r="B47">
        <v>0</v>
      </c>
      <c r="C47">
        <v>6268</v>
      </c>
      <c r="D47">
        <v>6007.42</v>
      </c>
      <c r="E47">
        <v>6331</v>
      </c>
      <c r="F47">
        <v>14827</v>
      </c>
      <c r="G47">
        <v>15682</v>
      </c>
      <c r="H47">
        <v>14473.92</v>
      </c>
      <c r="I47">
        <v>14684</v>
      </c>
      <c r="J47">
        <v>9223</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c r="BE47"/>
      <c r="BF47"/>
      <c r="BG47"/>
      <c r="BH47"/>
      <c r="BI47"/>
      <c r="BJ47"/>
      <c r="BK47"/>
      <c r="BL47"/>
      <c r="BM47"/>
      <c r="BN47"/>
      <c r="BO47"/>
      <c r="BP47"/>
      <c r="BQ47"/>
      <c r="BR47"/>
      <c r="BS47"/>
      <c r="BT47"/>
    </row>
    <row r="48" spans="1:72" x14ac:dyDescent="0.3">
      <c r="A48" t="s">
        <v>1835</v>
      </c>
      <c r="B48">
        <v>0</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813734</v>
      </c>
      <c r="BB48">
        <v>494736</v>
      </c>
      <c r="BC48">
        <v>0</v>
      </c>
      <c r="BD48"/>
      <c r="BE48"/>
      <c r="BF48"/>
      <c r="BG48"/>
      <c r="BH48"/>
      <c r="BI48"/>
      <c r="BJ48"/>
      <c r="BK48"/>
      <c r="BL48"/>
      <c r="BM48"/>
      <c r="BN48"/>
      <c r="BO48"/>
      <c r="BP48"/>
      <c r="BQ48"/>
      <c r="BR48"/>
      <c r="BS48"/>
      <c r="BT48"/>
    </row>
    <row r="49" spans="1:72" s="114" customFormat="1" x14ac:dyDescent="0.3">
      <c r="A49" t="s">
        <v>796</v>
      </c>
      <c r="B49">
        <v>13583351</v>
      </c>
      <c r="C49">
        <v>10569648</v>
      </c>
      <c r="D49">
        <v>19825347.129999999</v>
      </c>
      <c r="E49">
        <v>39490263</v>
      </c>
      <c r="F49">
        <v>33611204</v>
      </c>
      <c r="G49">
        <v>26804520</v>
      </c>
      <c r="H49">
        <v>12528488.57</v>
      </c>
      <c r="I49">
        <v>1629428</v>
      </c>
      <c r="J49">
        <v>13562991</v>
      </c>
      <c r="K49">
        <v>12023275</v>
      </c>
      <c r="L49">
        <v>23088776.829999998</v>
      </c>
      <c r="M49">
        <v>37288372</v>
      </c>
      <c r="N49">
        <v>25363115</v>
      </c>
      <c r="O49">
        <v>27844315</v>
      </c>
      <c r="P49">
        <v>16778562.129999999</v>
      </c>
      <c r="Q49">
        <v>10506511</v>
      </c>
      <c r="R49">
        <v>16857439</v>
      </c>
      <c r="S49">
        <v>14357480</v>
      </c>
      <c r="T49">
        <v>27937000</v>
      </c>
      <c r="U49">
        <v>31778200</v>
      </c>
      <c r="V49">
        <v>25427300</v>
      </c>
      <c r="W49">
        <v>25427300</v>
      </c>
      <c r="X49">
        <v>11841200</v>
      </c>
      <c r="Y49">
        <v>0</v>
      </c>
      <c r="Z49">
        <v>0</v>
      </c>
      <c r="AA49">
        <v>5733000</v>
      </c>
      <c r="AB49">
        <v>4914000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100924</v>
      </c>
      <c r="BB49">
        <v>412639</v>
      </c>
      <c r="BC49">
        <v>0</v>
      </c>
      <c r="BD49"/>
      <c r="BE49"/>
      <c r="BF49"/>
      <c r="BG49"/>
      <c r="BH49"/>
      <c r="BI49"/>
      <c r="BJ49"/>
      <c r="BK49"/>
      <c r="BL49"/>
      <c r="BM49"/>
      <c r="BN49"/>
      <c r="BO49"/>
      <c r="BP49"/>
      <c r="BQ49"/>
      <c r="BR49"/>
      <c r="BS49"/>
      <c r="BT49"/>
    </row>
    <row r="50" spans="1:72" x14ac:dyDescent="0.3">
      <c r="A50" t="s">
        <v>1836</v>
      </c>
      <c r="B50">
        <v>2349144</v>
      </c>
      <c r="C50">
        <v>2335638</v>
      </c>
      <c r="D50">
        <v>5324505.82</v>
      </c>
      <c r="E50">
        <v>5326821</v>
      </c>
      <c r="F50">
        <v>3306825</v>
      </c>
      <c r="G50">
        <v>3254268</v>
      </c>
      <c r="H50">
        <v>238688.57</v>
      </c>
      <c r="I50">
        <v>129428</v>
      </c>
      <c r="J50">
        <v>134791</v>
      </c>
      <c r="K50">
        <v>95075</v>
      </c>
      <c r="L50">
        <v>94476.83</v>
      </c>
      <c r="M50">
        <v>2047072</v>
      </c>
      <c r="N50">
        <v>2050015</v>
      </c>
      <c r="O50">
        <v>2031215</v>
      </c>
      <c r="P50">
        <v>2031562.13</v>
      </c>
      <c r="Q50">
        <v>2006511</v>
      </c>
      <c r="R50">
        <v>2006539</v>
      </c>
      <c r="S50">
        <v>2006580</v>
      </c>
      <c r="T50">
        <v>2000000</v>
      </c>
      <c r="U50">
        <v>0</v>
      </c>
      <c r="V50">
        <v>0</v>
      </c>
      <c r="W50">
        <v>0</v>
      </c>
      <c r="X50">
        <v>0</v>
      </c>
      <c r="Y50">
        <v>0</v>
      </c>
      <c r="Z50">
        <v>0</v>
      </c>
      <c r="AA50">
        <v>5733000</v>
      </c>
      <c r="AB50">
        <v>4914000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c r="BE50"/>
      <c r="BF50"/>
      <c r="BG50"/>
      <c r="BH50"/>
      <c r="BI50"/>
      <c r="BJ50"/>
      <c r="BK50"/>
      <c r="BL50"/>
      <c r="BM50"/>
      <c r="BN50"/>
      <c r="BO50"/>
      <c r="BP50"/>
      <c r="BQ50"/>
      <c r="BR50"/>
      <c r="BS50"/>
      <c r="BT50"/>
    </row>
    <row r="51" spans="1:72" x14ac:dyDescent="0.3">
      <c r="A51" t="s">
        <v>1835</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100924</v>
      </c>
      <c r="BB51">
        <v>412639</v>
      </c>
      <c r="BC51">
        <v>0</v>
      </c>
      <c r="BD51"/>
      <c r="BE51"/>
      <c r="BF51"/>
      <c r="BG51"/>
      <c r="BH51"/>
      <c r="BI51"/>
      <c r="BJ51"/>
      <c r="BK51"/>
      <c r="BL51"/>
      <c r="BM51"/>
      <c r="BN51"/>
      <c r="BO51"/>
      <c r="BP51"/>
      <c r="BQ51"/>
      <c r="BR51"/>
      <c r="BS51"/>
      <c r="BT51"/>
    </row>
    <row r="52" spans="1:72" x14ac:dyDescent="0.3">
      <c r="A52" t="s">
        <v>1837</v>
      </c>
      <c r="B52">
        <v>11234207</v>
      </c>
      <c r="C52">
        <v>8234010</v>
      </c>
      <c r="D52">
        <v>14500841.300000001</v>
      </c>
      <c r="E52">
        <v>25289330</v>
      </c>
      <c r="F52">
        <v>22052162</v>
      </c>
      <c r="G52">
        <v>23550252</v>
      </c>
      <c r="H52">
        <v>12289800</v>
      </c>
      <c r="I52">
        <v>1500000</v>
      </c>
      <c r="J52">
        <v>13428200</v>
      </c>
      <c r="K52">
        <v>11928200</v>
      </c>
      <c r="L52">
        <v>22994300</v>
      </c>
      <c r="M52">
        <v>35241300</v>
      </c>
      <c r="N52">
        <v>23313100</v>
      </c>
      <c r="O52">
        <v>25813100</v>
      </c>
      <c r="P52">
        <v>14747000</v>
      </c>
      <c r="Q52">
        <v>8500000</v>
      </c>
      <c r="R52">
        <v>14850900</v>
      </c>
      <c r="S52">
        <v>12350900</v>
      </c>
      <c r="T52">
        <v>25937000</v>
      </c>
      <c r="U52">
        <v>31778200</v>
      </c>
      <c r="V52">
        <v>25427300</v>
      </c>
      <c r="W52">
        <v>25427300</v>
      </c>
      <c r="X52">
        <v>11841200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c r="BE52"/>
      <c r="BF52"/>
      <c r="BG52"/>
      <c r="BH52"/>
      <c r="BI52"/>
      <c r="BJ52"/>
      <c r="BK52"/>
      <c r="BL52"/>
      <c r="BM52"/>
      <c r="BN52"/>
      <c r="BO52"/>
      <c r="BP52"/>
      <c r="BQ52"/>
      <c r="BR52"/>
      <c r="BS52"/>
      <c r="BT52"/>
    </row>
    <row r="53" spans="1:72" x14ac:dyDescent="0.3">
      <c r="A53" t="s">
        <v>1838</v>
      </c>
      <c r="B53">
        <v>0</v>
      </c>
      <c r="C53">
        <v>0</v>
      </c>
      <c r="D53">
        <v>0</v>
      </c>
      <c r="E53">
        <v>8874112</v>
      </c>
      <c r="F53">
        <v>8252217</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c r="BE53"/>
      <c r="BF53"/>
      <c r="BG53"/>
      <c r="BH53"/>
      <c r="BI53"/>
      <c r="BJ53"/>
      <c r="BK53"/>
      <c r="BL53"/>
      <c r="BM53"/>
      <c r="BN53"/>
      <c r="BO53"/>
      <c r="BP53"/>
      <c r="BQ53"/>
      <c r="BR53"/>
      <c r="BS53"/>
      <c r="BT53"/>
    </row>
    <row r="54" spans="1:72" x14ac:dyDescent="0.3">
      <c r="A54" t="s">
        <v>1839</v>
      </c>
      <c r="B54">
        <v>72066</v>
      </c>
      <c r="C54">
        <v>367375</v>
      </c>
      <c r="D54">
        <v>4387302.37</v>
      </c>
      <c r="E54">
        <v>601838</v>
      </c>
      <c r="F54">
        <v>2031789</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c r="BE54"/>
      <c r="BF54"/>
      <c r="BG54"/>
      <c r="BH54"/>
      <c r="BI54"/>
      <c r="BJ54"/>
      <c r="BK54"/>
      <c r="BL54"/>
      <c r="BM54"/>
      <c r="BN54"/>
      <c r="BO54"/>
      <c r="BP54"/>
      <c r="BQ54"/>
      <c r="BR54"/>
      <c r="BS54"/>
      <c r="BT54"/>
    </row>
    <row r="55" spans="1:72" x14ac:dyDescent="0.3">
      <c r="A55" t="s">
        <v>1840</v>
      </c>
      <c r="B55">
        <v>996131</v>
      </c>
      <c r="C55">
        <v>964507</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c r="BE55"/>
      <c r="BF55"/>
      <c r="BG55"/>
      <c r="BH55"/>
      <c r="BI55"/>
      <c r="BJ55"/>
      <c r="BK55"/>
      <c r="BL55"/>
      <c r="BM55"/>
      <c r="BN55"/>
      <c r="BO55"/>
      <c r="BP55"/>
      <c r="BQ55"/>
      <c r="BR55"/>
      <c r="BS55"/>
      <c r="BT55"/>
    </row>
    <row r="56" spans="1:72" x14ac:dyDescent="0.3">
      <c r="A56" t="s">
        <v>1841</v>
      </c>
      <c r="B56">
        <v>996131</v>
      </c>
      <c r="C56">
        <v>964507</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c r="BE56"/>
      <c r="BF56"/>
      <c r="BG56"/>
      <c r="BH56"/>
      <c r="BI56"/>
      <c r="BJ56"/>
      <c r="BK56"/>
      <c r="BL56"/>
      <c r="BM56"/>
      <c r="BN56"/>
      <c r="BO56"/>
      <c r="BP56"/>
      <c r="BQ56"/>
      <c r="BR56"/>
      <c r="BS56"/>
      <c r="BT56"/>
    </row>
    <row r="57" spans="1:72" x14ac:dyDescent="0.3">
      <c r="A57" t="s">
        <v>1842</v>
      </c>
      <c r="B57">
        <v>7504307</v>
      </c>
      <c r="C57">
        <v>7301479</v>
      </c>
      <c r="D57">
        <v>7400519.6900000004</v>
      </c>
      <c r="E57">
        <v>0</v>
      </c>
      <c r="F57">
        <v>0</v>
      </c>
      <c r="G57">
        <v>7216603</v>
      </c>
      <c r="H57">
        <v>92346.9</v>
      </c>
      <c r="I57">
        <v>90269</v>
      </c>
      <c r="J57">
        <v>91062</v>
      </c>
      <c r="K57">
        <v>98033</v>
      </c>
      <c r="L57">
        <v>106205.92</v>
      </c>
      <c r="M57">
        <v>115512</v>
      </c>
      <c r="N57">
        <v>122168</v>
      </c>
      <c r="O57">
        <v>120645</v>
      </c>
      <c r="P57">
        <v>118346.6</v>
      </c>
      <c r="Q57">
        <v>116879</v>
      </c>
      <c r="R57">
        <v>115356</v>
      </c>
      <c r="S57">
        <v>109434</v>
      </c>
      <c r="T57">
        <v>101129.26</v>
      </c>
      <c r="U57">
        <v>97430</v>
      </c>
      <c r="V57">
        <v>83485</v>
      </c>
      <c r="W57">
        <v>81752</v>
      </c>
      <c r="X57">
        <v>80187.199999999997</v>
      </c>
      <c r="Y57">
        <v>73644</v>
      </c>
      <c r="Z57">
        <v>63698</v>
      </c>
      <c r="AA57">
        <v>62326</v>
      </c>
      <c r="AB57">
        <v>60800.25</v>
      </c>
      <c r="AC57">
        <v>54484</v>
      </c>
      <c r="AD57">
        <v>35946</v>
      </c>
      <c r="AE57">
        <v>33019</v>
      </c>
      <c r="AF57">
        <v>27870.15</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c r="BE57"/>
      <c r="BF57"/>
      <c r="BG57"/>
      <c r="BH57"/>
      <c r="BI57"/>
      <c r="BJ57"/>
      <c r="BK57"/>
      <c r="BL57"/>
      <c r="BM57"/>
      <c r="BN57"/>
      <c r="BO57"/>
      <c r="BP57"/>
      <c r="BQ57"/>
      <c r="BR57"/>
      <c r="BS57"/>
      <c r="BT57"/>
    </row>
    <row r="58" spans="1:72" x14ac:dyDescent="0.3">
      <c r="A58" t="s">
        <v>1843</v>
      </c>
      <c r="B58">
        <v>830835</v>
      </c>
      <c r="C58">
        <v>1664564</v>
      </c>
      <c r="D58">
        <v>1210134.52</v>
      </c>
      <c r="E58">
        <v>712685</v>
      </c>
      <c r="F58">
        <v>1539619</v>
      </c>
      <c r="G58">
        <v>2379044</v>
      </c>
      <c r="H58">
        <v>1532910.48</v>
      </c>
      <c r="I58">
        <v>863847</v>
      </c>
      <c r="J58">
        <v>1612105</v>
      </c>
      <c r="K58">
        <v>2317129</v>
      </c>
      <c r="L58">
        <v>1394812.44</v>
      </c>
      <c r="M58">
        <v>825832</v>
      </c>
      <c r="N58">
        <v>1596932</v>
      </c>
      <c r="O58">
        <v>2140516</v>
      </c>
      <c r="P58">
        <v>1206249.75</v>
      </c>
      <c r="Q58">
        <v>716912</v>
      </c>
      <c r="R58">
        <v>1364987</v>
      </c>
      <c r="S58">
        <v>1772975</v>
      </c>
      <c r="T58">
        <v>1063027.99</v>
      </c>
      <c r="U58">
        <v>586128</v>
      </c>
      <c r="V58">
        <v>1326429</v>
      </c>
      <c r="W58">
        <v>1841638</v>
      </c>
      <c r="X58">
        <v>1131906.7</v>
      </c>
      <c r="Y58">
        <v>561626</v>
      </c>
      <c r="Z58">
        <v>1100092</v>
      </c>
      <c r="AA58">
        <v>1387835</v>
      </c>
      <c r="AB58">
        <v>793053.48</v>
      </c>
      <c r="AC58">
        <v>479209</v>
      </c>
      <c r="AD58">
        <v>1012115</v>
      </c>
      <c r="AE58">
        <v>1053274</v>
      </c>
      <c r="AF58">
        <v>633641.15</v>
      </c>
      <c r="AG58">
        <v>326886</v>
      </c>
      <c r="AH58">
        <v>1471469</v>
      </c>
      <c r="AI58">
        <v>1811710</v>
      </c>
      <c r="AJ58">
        <v>1205160.28</v>
      </c>
      <c r="AK58">
        <v>655507</v>
      </c>
      <c r="AL58">
        <v>1323036</v>
      </c>
      <c r="AM58">
        <v>1842242</v>
      </c>
      <c r="AN58">
        <v>1138285.19</v>
      </c>
      <c r="AO58">
        <v>739216</v>
      </c>
      <c r="AP58">
        <v>1504125</v>
      </c>
      <c r="AQ58">
        <v>1866237</v>
      </c>
      <c r="AR58">
        <v>1090390.26</v>
      </c>
      <c r="AS58">
        <v>542492</v>
      </c>
      <c r="AT58">
        <v>1092593</v>
      </c>
      <c r="AU58">
        <v>1239871</v>
      </c>
      <c r="AV58">
        <v>683812.76</v>
      </c>
      <c r="AW58">
        <v>415884</v>
      </c>
      <c r="AX58">
        <v>819917</v>
      </c>
      <c r="AY58">
        <v>0</v>
      </c>
      <c r="AZ58">
        <v>0</v>
      </c>
      <c r="BA58">
        <v>0</v>
      </c>
      <c r="BB58">
        <v>0</v>
      </c>
      <c r="BC58">
        <v>0</v>
      </c>
      <c r="BD58"/>
      <c r="BE58"/>
      <c r="BF58"/>
      <c r="BG58"/>
      <c r="BH58"/>
      <c r="BI58"/>
      <c r="BJ58"/>
      <c r="BK58"/>
      <c r="BL58"/>
      <c r="BM58"/>
      <c r="BN58"/>
      <c r="BO58"/>
      <c r="BP58"/>
      <c r="BQ58"/>
      <c r="BR58"/>
      <c r="BS58"/>
      <c r="BT58"/>
    </row>
    <row r="59" spans="1:72" x14ac:dyDescent="0.3">
      <c r="A59" t="s">
        <v>1844</v>
      </c>
      <c r="B59">
        <v>890007</v>
      </c>
      <c r="C59">
        <v>863383</v>
      </c>
      <c r="D59">
        <v>1925836.49</v>
      </c>
      <c r="E59">
        <v>1078214</v>
      </c>
      <c r="F59">
        <v>1798847</v>
      </c>
      <c r="G59">
        <v>1883059</v>
      </c>
      <c r="H59">
        <v>1702761.56</v>
      </c>
      <c r="I59">
        <v>1193312</v>
      </c>
      <c r="J59">
        <v>987752</v>
      </c>
      <c r="K59">
        <v>995900</v>
      </c>
      <c r="L59">
        <v>922328.43</v>
      </c>
      <c r="M59">
        <v>880269</v>
      </c>
      <c r="N59">
        <v>850841</v>
      </c>
      <c r="O59">
        <v>896443</v>
      </c>
      <c r="P59">
        <v>856797.85</v>
      </c>
      <c r="Q59">
        <v>923189</v>
      </c>
      <c r="R59">
        <v>848791</v>
      </c>
      <c r="S59">
        <v>926190</v>
      </c>
      <c r="T59">
        <v>11198268.85</v>
      </c>
      <c r="U59">
        <v>11382325</v>
      </c>
      <c r="V59">
        <v>9500654</v>
      </c>
      <c r="W59">
        <v>9618905</v>
      </c>
      <c r="X59">
        <v>9929748.9100000001</v>
      </c>
      <c r="Y59">
        <v>9988495</v>
      </c>
      <c r="Z59">
        <v>8277962</v>
      </c>
      <c r="AA59">
        <v>8325072</v>
      </c>
      <c r="AB59">
        <v>8690013.4499999993</v>
      </c>
      <c r="AC59">
        <v>8036039</v>
      </c>
      <c r="AD59">
        <v>6641588</v>
      </c>
      <c r="AE59">
        <v>7010023</v>
      </c>
      <c r="AF59">
        <v>7282882.0300000003</v>
      </c>
      <c r="AG59">
        <v>6802342</v>
      </c>
      <c r="AH59">
        <v>5718263</v>
      </c>
      <c r="AI59">
        <v>4012008</v>
      </c>
      <c r="AJ59">
        <v>5464456.6600000001</v>
      </c>
      <c r="AK59">
        <v>6274559</v>
      </c>
      <c r="AL59">
        <v>5256022</v>
      </c>
      <c r="AM59">
        <v>4515671</v>
      </c>
      <c r="AN59">
        <v>4945513.13</v>
      </c>
      <c r="AO59">
        <v>4625333</v>
      </c>
      <c r="AP59">
        <v>4098658</v>
      </c>
      <c r="AQ59">
        <v>3970372</v>
      </c>
      <c r="AR59">
        <v>4666237.96</v>
      </c>
      <c r="AS59">
        <v>4072894</v>
      </c>
      <c r="AT59">
        <v>3705999</v>
      </c>
      <c r="AU59">
        <v>3359042</v>
      </c>
      <c r="AV59">
        <v>3686961.12</v>
      </c>
      <c r="AW59">
        <v>2628395</v>
      </c>
      <c r="AX59">
        <v>2569112</v>
      </c>
      <c r="AY59">
        <v>3567675</v>
      </c>
      <c r="AZ59">
        <v>3774453</v>
      </c>
      <c r="BA59">
        <v>7183730</v>
      </c>
      <c r="BB59">
        <v>4520888</v>
      </c>
      <c r="BC59">
        <v>4477357</v>
      </c>
      <c r="BD59"/>
      <c r="BE59"/>
      <c r="BF59"/>
      <c r="BG59"/>
      <c r="BH59"/>
      <c r="BI59"/>
      <c r="BJ59"/>
      <c r="BK59"/>
      <c r="BL59"/>
      <c r="BM59"/>
      <c r="BN59"/>
      <c r="BO59"/>
      <c r="BP59"/>
      <c r="BQ59"/>
      <c r="BR59"/>
      <c r="BS59"/>
      <c r="BT59"/>
    </row>
    <row r="60" spans="1:72" x14ac:dyDescent="0.3">
      <c r="A60" t="s">
        <v>797</v>
      </c>
      <c r="B60">
        <v>113696790</v>
      </c>
      <c r="C60">
        <v>115529009</v>
      </c>
      <c r="D60">
        <v>123382648.81999999</v>
      </c>
      <c r="E60">
        <v>127216517</v>
      </c>
      <c r="F60">
        <v>131053510</v>
      </c>
      <c r="G60">
        <v>128994272</v>
      </c>
      <c r="H60">
        <v>112917155.70999999</v>
      </c>
      <c r="I60">
        <v>97562475</v>
      </c>
      <c r="J60">
        <v>107238071</v>
      </c>
      <c r="K60">
        <v>105562967</v>
      </c>
      <c r="L60">
        <v>123751687.94</v>
      </c>
      <c r="M60">
        <v>125007166</v>
      </c>
      <c r="N60">
        <v>111953099</v>
      </c>
      <c r="O60">
        <v>116132573</v>
      </c>
      <c r="P60">
        <v>112106958.88</v>
      </c>
      <c r="Q60">
        <v>99967784</v>
      </c>
      <c r="R60">
        <v>98438451</v>
      </c>
      <c r="S60">
        <v>96938825</v>
      </c>
      <c r="T60">
        <v>113818110.31</v>
      </c>
      <c r="U60">
        <v>109308851</v>
      </c>
      <c r="V60">
        <v>105286828</v>
      </c>
      <c r="W60">
        <v>105159296</v>
      </c>
      <c r="X60">
        <v>101131036.06</v>
      </c>
      <c r="Y60">
        <v>80698149</v>
      </c>
      <c r="Z60">
        <v>81863827</v>
      </c>
      <c r="AA60">
        <v>77899999</v>
      </c>
      <c r="AB60">
        <v>92014800.829999998</v>
      </c>
      <c r="AC60">
        <v>65249425</v>
      </c>
      <c r="AD60">
        <v>65542079</v>
      </c>
      <c r="AE60">
        <v>63401506</v>
      </c>
      <c r="AF60">
        <v>200798277.47999999</v>
      </c>
      <c r="AG60">
        <v>242226983</v>
      </c>
      <c r="AH60">
        <v>200245258</v>
      </c>
      <c r="AI60">
        <v>39148063</v>
      </c>
      <c r="AJ60">
        <v>41024700.43</v>
      </c>
      <c r="AK60">
        <v>36884199</v>
      </c>
      <c r="AL60">
        <v>33549370</v>
      </c>
      <c r="AM60">
        <v>32326107</v>
      </c>
      <c r="AN60">
        <v>30479086.079999998</v>
      </c>
      <c r="AO60">
        <v>27007957</v>
      </c>
      <c r="AP60">
        <v>25918847</v>
      </c>
      <c r="AQ60">
        <v>27150028</v>
      </c>
      <c r="AR60">
        <v>27369326.57</v>
      </c>
      <c r="AS60">
        <v>22895903</v>
      </c>
      <c r="AT60">
        <v>22517562</v>
      </c>
      <c r="AU60">
        <v>23098798</v>
      </c>
      <c r="AV60">
        <v>23570016.670000002</v>
      </c>
      <c r="AW60">
        <v>19688115</v>
      </c>
      <c r="AX60">
        <v>19189682</v>
      </c>
      <c r="AY60">
        <v>19987225</v>
      </c>
      <c r="AZ60">
        <v>21675745</v>
      </c>
      <c r="BA60">
        <v>37965451</v>
      </c>
      <c r="BB60">
        <v>38459816</v>
      </c>
      <c r="BC60">
        <v>35647277</v>
      </c>
      <c r="BD60"/>
      <c r="BE60"/>
      <c r="BF60"/>
      <c r="BG60"/>
      <c r="BH60"/>
      <c r="BI60"/>
      <c r="BJ60"/>
      <c r="BK60"/>
      <c r="BL60"/>
      <c r="BM60"/>
      <c r="BN60"/>
      <c r="BO60"/>
      <c r="BP60"/>
      <c r="BQ60"/>
      <c r="BR60"/>
      <c r="BS60"/>
      <c r="BT60"/>
    </row>
    <row r="61" spans="1:72" x14ac:dyDescent="0.3">
      <c r="A61" t="s">
        <v>1845</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1:72" s="114" customFormat="1" x14ac:dyDescent="0.3">
      <c r="A62" t="s">
        <v>798</v>
      </c>
      <c r="B62">
        <v>224674587</v>
      </c>
      <c r="C62">
        <v>222521679</v>
      </c>
      <c r="D62">
        <v>221502551.21000001</v>
      </c>
      <c r="E62">
        <v>142072785</v>
      </c>
      <c r="F62">
        <v>122232436</v>
      </c>
      <c r="G62">
        <v>114954030</v>
      </c>
      <c r="H62">
        <v>129193061.48</v>
      </c>
      <c r="I62">
        <v>140144762</v>
      </c>
      <c r="J62">
        <v>140218194</v>
      </c>
      <c r="K62">
        <v>141891689</v>
      </c>
      <c r="L62">
        <v>126893493.59</v>
      </c>
      <c r="M62">
        <v>126955935</v>
      </c>
      <c r="N62">
        <v>137013325</v>
      </c>
      <c r="O62">
        <v>137043628</v>
      </c>
      <c r="P62">
        <v>145127987.16</v>
      </c>
      <c r="Q62">
        <v>157283423</v>
      </c>
      <c r="R62">
        <v>160502284</v>
      </c>
      <c r="S62">
        <v>162215555</v>
      </c>
      <c r="T62">
        <v>156807034.69999999</v>
      </c>
      <c r="U62">
        <v>164434178</v>
      </c>
      <c r="V62">
        <v>158572700</v>
      </c>
      <c r="W62">
        <v>158572700</v>
      </c>
      <c r="X62">
        <v>165158800</v>
      </c>
      <c r="Y62">
        <v>175000000</v>
      </c>
      <c r="Z62">
        <v>175000000</v>
      </c>
      <c r="AA62">
        <v>176867881</v>
      </c>
      <c r="AB62">
        <v>193605311.38999999</v>
      </c>
      <c r="AC62">
        <v>197152345</v>
      </c>
      <c r="AD62">
        <v>198036797</v>
      </c>
      <c r="AE62">
        <v>198675242</v>
      </c>
      <c r="AF62">
        <v>50000000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2036947</v>
      </c>
      <c r="BB62">
        <v>0</v>
      </c>
      <c r="BC62">
        <v>734061</v>
      </c>
      <c r="BD62"/>
      <c r="BE62"/>
      <c r="BF62"/>
      <c r="BG62"/>
      <c r="BH62"/>
      <c r="BI62"/>
      <c r="BJ62"/>
      <c r="BK62"/>
      <c r="BL62"/>
      <c r="BM62"/>
      <c r="BN62"/>
      <c r="BO62"/>
      <c r="BP62"/>
      <c r="BQ62"/>
      <c r="BR62"/>
      <c r="BS62"/>
      <c r="BT62"/>
    </row>
    <row r="63" spans="1:72" x14ac:dyDescent="0.3">
      <c r="A63" t="s">
        <v>1836</v>
      </c>
      <c r="B63">
        <v>6343225</v>
      </c>
      <c r="C63">
        <v>67136939</v>
      </c>
      <c r="D63">
        <v>83007576.75</v>
      </c>
      <c r="E63">
        <v>3583333</v>
      </c>
      <c r="F63">
        <v>5486808</v>
      </c>
      <c r="G63">
        <v>5705161</v>
      </c>
      <c r="H63">
        <v>8599261.4800000004</v>
      </c>
      <c r="I63">
        <v>8761162</v>
      </c>
      <c r="J63">
        <v>8834594</v>
      </c>
      <c r="K63">
        <v>9008089</v>
      </c>
      <c r="L63">
        <v>9009893.5899999999</v>
      </c>
      <c r="M63">
        <v>9072335</v>
      </c>
      <c r="N63">
        <v>7201525</v>
      </c>
      <c r="O63">
        <v>7231828</v>
      </c>
      <c r="P63">
        <v>4250087.16</v>
      </c>
      <c r="Q63">
        <v>4273723</v>
      </c>
      <c r="R63">
        <v>4280484</v>
      </c>
      <c r="S63">
        <v>3493755</v>
      </c>
      <c r="T63">
        <v>2585234.7000000002</v>
      </c>
      <c r="U63">
        <v>4212378</v>
      </c>
      <c r="V63">
        <v>4000000</v>
      </c>
      <c r="W63">
        <v>4000000</v>
      </c>
      <c r="X63">
        <v>4000000</v>
      </c>
      <c r="Y63">
        <v>2000000</v>
      </c>
      <c r="Z63">
        <v>2000000</v>
      </c>
      <c r="AA63">
        <v>16867881</v>
      </c>
      <c r="AB63">
        <v>38301130.600000001</v>
      </c>
      <c r="AC63">
        <v>51829381</v>
      </c>
      <c r="AD63">
        <v>92695260</v>
      </c>
      <c r="AE63">
        <v>93303490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c r="BE63"/>
      <c r="BF63"/>
      <c r="BG63"/>
      <c r="BH63"/>
      <c r="BI63"/>
      <c r="BJ63"/>
      <c r="BK63"/>
      <c r="BL63"/>
      <c r="BM63"/>
      <c r="BN63"/>
      <c r="BO63"/>
      <c r="BP63"/>
      <c r="BQ63"/>
      <c r="BR63"/>
      <c r="BS63"/>
      <c r="BT63"/>
    </row>
    <row r="64" spans="1:72" x14ac:dyDescent="0.3">
      <c r="A64" t="s">
        <v>1835</v>
      </c>
      <c r="B64">
        <v>0</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734061</v>
      </c>
      <c r="BD64"/>
      <c r="BE64"/>
      <c r="BF64"/>
      <c r="BG64"/>
      <c r="BH64"/>
      <c r="BI64"/>
      <c r="BJ64"/>
      <c r="BK64"/>
      <c r="BL64"/>
      <c r="BM64"/>
      <c r="BN64"/>
      <c r="BO64"/>
      <c r="BP64"/>
      <c r="BQ64"/>
      <c r="BR64"/>
      <c r="BS64"/>
      <c r="BT64"/>
    </row>
    <row r="65" spans="1:72" x14ac:dyDescent="0.3">
      <c r="A65" t="s">
        <v>1837</v>
      </c>
      <c r="B65">
        <v>218331362</v>
      </c>
      <c r="C65">
        <v>155384740</v>
      </c>
      <c r="D65">
        <v>138494974.46000001</v>
      </c>
      <c r="E65">
        <v>138489452</v>
      </c>
      <c r="F65">
        <v>116745628</v>
      </c>
      <c r="G65">
        <v>109248869</v>
      </c>
      <c r="H65">
        <v>120593800</v>
      </c>
      <c r="I65">
        <v>131383600</v>
      </c>
      <c r="J65">
        <v>131383600</v>
      </c>
      <c r="K65">
        <v>132883600</v>
      </c>
      <c r="L65">
        <v>117883600</v>
      </c>
      <c r="M65">
        <v>117883600</v>
      </c>
      <c r="N65">
        <v>129811800</v>
      </c>
      <c r="O65">
        <v>129811800</v>
      </c>
      <c r="P65">
        <v>140877900</v>
      </c>
      <c r="Q65">
        <v>153009700</v>
      </c>
      <c r="R65">
        <v>156221800</v>
      </c>
      <c r="S65">
        <v>158721800</v>
      </c>
      <c r="T65">
        <v>154221800</v>
      </c>
      <c r="U65">
        <v>160221800</v>
      </c>
      <c r="V65">
        <v>154572700</v>
      </c>
      <c r="W65">
        <v>154572700</v>
      </c>
      <c r="X65">
        <v>161158800</v>
      </c>
      <c r="Y65">
        <v>173000000</v>
      </c>
      <c r="Z65">
        <v>173000000</v>
      </c>
      <c r="AA65">
        <v>160000000</v>
      </c>
      <c r="AB65">
        <v>140000000</v>
      </c>
      <c r="AC65">
        <v>130000000</v>
      </c>
      <c r="AD65">
        <v>90000000</v>
      </c>
      <c r="AE65">
        <v>90000000</v>
      </c>
      <c r="AF65">
        <v>50000000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c r="BE65"/>
      <c r="BF65"/>
      <c r="BG65"/>
      <c r="BH65"/>
      <c r="BI65"/>
      <c r="BJ65"/>
      <c r="BK65"/>
      <c r="BL65"/>
      <c r="BM65"/>
      <c r="BN65"/>
      <c r="BO65"/>
      <c r="BP65"/>
      <c r="BQ65"/>
      <c r="BR65"/>
      <c r="BS65"/>
      <c r="BT65"/>
    </row>
    <row r="66" spans="1:72" x14ac:dyDescent="0.3">
      <c r="A66" t="s">
        <v>1846</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15304180.789999999</v>
      </c>
      <c r="AC66">
        <v>15322964</v>
      </c>
      <c r="AD66">
        <v>15341537</v>
      </c>
      <c r="AE66">
        <v>15371752</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2036947</v>
      </c>
      <c r="BB66">
        <v>0</v>
      </c>
      <c r="BC66">
        <v>0</v>
      </c>
      <c r="BD66"/>
      <c r="BE66"/>
      <c r="BF66"/>
      <c r="BG66"/>
      <c r="BH66"/>
      <c r="BI66"/>
      <c r="BJ66"/>
      <c r="BK66"/>
      <c r="BL66"/>
      <c r="BM66"/>
      <c r="BN66"/>
      <c r="BO66"/>
      <c r="BP66"/>
      <c r="BQ66"/>
      <c r="BR66"/>
      <c r="BS66"/>
      <c r="BT66"/>
    </row>
    <row r="67" spans="1:72" x14ac:dyDescent="0.3">
      <c r="A67" t="s">
        <v>1847</v>
      </c>
      <c r="B67">
        <v>42185383</v>
      </c>
      <c r="C67">
        <v>42515986</v>
      </c>
      <c r="D67">
        <v>43182892.259999998</v>
      </c>
      <c r="E67">
        <v>0</v>
      </c>
      <c r="F67">
        <v>0</v>
      </c>
      <c r="G67">
        <v>41527703</v>
      </c>
      <c r="H67">
        <v>549429.78</v>
      </c>
      <c r="I67">
        <v>534884</v>
      </c>
      <c r="J67">
        <v>555512</v>
      </c>
      <c r="K67">
        <v>569950</v>
      </c>
      <c r="L67">
        <v>592139.81000000006</v>
      </c>
      <c r="M67">
        <v>613848</v>
      </c>
      <c r="N67">
        <v>636425</v>
      </c>
      <c r="O67">
        <v>664746</v>
      </c>
      <c r="P67">
        <v>687562.12</v>
      </c>
      <c r="Q67">
        <v>715894</v>
      </c>
      <c r="R67">
        <v>744352</v>
      </c>
      <c r="S67">
        <v>726728</v>
      </c>
      <c r="T67">
        <v>744891.78</v>
      </c>
      <c r="U67">
        <v>760895</v>
      </c>
      <c r="V67">
        <v>485092</v>
      </c>
      <c r="W67">
        <v>505429</v>
      </c>
      <c r="X67">
        <v>524822.44999999995</v>
      </c>
      <c r="Y67">
        <v>517122</v>
      </c>
      <c r="Z67">
        <v>446422</v>
      </c>
      <c r="AA67">
        <v>461437</v>
      </c>
      <c r="AB67">
        <v>477979.2</v>
      </c>
      <c r="AC67">
        <v>470446</v>
      </c>
      <c r="AD67">
        <v>314286</v>
      </c>
      <c r="AE67">
        <v>260406</v>
      </c>
      <c r="AF67">
        <v>165512.44</v>
      </c>
      <c r="AG67">
        <v>169131</v>
      </c>
      <c r="AH67">
        <v>92180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c r="BE67"/>
      <c r="BF67"/>
      <c r="BG67"/>
      <c r="BH67"/>
      <c r="BI67"/>
      <c r="BJ67"/>
      <c r="BK67"/>
      <c r="BL67"/>
      <c r="BM67"/>
      <c r="BN67"/>
      <c r="BO67"/>
      <c r="BP67"/>
      <c r="BQ67"/>
      <c r="BR67"/>
      <c r="BS67"/>
      <c r="BT67"/>
    </row>
    <row r="68" spans="1:72" x14ac:dyDescent="0.3">
      <c r="A68" t="s">
        <v>1848</v>
      </c>
      <c r="B68">
        <v>3621601</v>
      </c>
      <c r="C68">
        <v>3588903</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c r="BE68"/>
      <c r="BF68"/>
      <c r="BG68"/>
      <c r="BH68"/>
      <c r="BI68"/>
      <c r="BJ68"/>
      <c r="BK68"/>
      <c r="BL68"/>
      <c r="BM68"/>
      <c r="BN68"/>
      <c r="BO68"/>
      <c r="BP68"/>
      <c r="BQ68"/>
      <c r="BR68"/>
      <c r="BS68"/>
      <c r="BT68"/>
    </row>
    <row r="69" spans="1:72" x14ac:dyDescent="0.3">
      <c r="A69" t="s">
        <v>1849</v>
      </c>
      <c r="B69">
        <v>3621601</v>
      </c>
      <c r="C69">
        <v>3588903</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c r="BE69"/>
      <c r="BF69"/>
      <c r="BG69"/>
      <c r="BH69"/>
      <c r="BI69"/>
      <c r="BJ69"/>
      <c r="BK69"/>
      <c r="BL69"/>
      <c r="BM69"/>
      <c r="BN69"/>
      <c r="BO69"/>
      <c r="BP69"/>
      <c r="BQ69"/>
      <c r="BR69"/>
      <c r="BS69"/>
      <c r="BT69"/>
    </row>
    <row r="70" spans="1:72" x14ac:dyDescent="0.3">
      <c r="A70" t="s">
        <v>1850</v>
      </c>
      <c r="B70">
        <v>5261864</v>
      </c>
      <c r="C70">
        <v>5185041</v>
      </c>
      <c r="D70">
        <v>5085198.79</v>
      </c>
      <c r="E70">
        <v>5127451</v>
      </c>
      <c r="F70">
        <v>5026928</v>
      </c>
      <c r="G70">
        <v>4939432</v>
      </c>
      <c r="H70">
        <v>4842898.78</v>
      </c>
      <c r="I70">
        <v>4436964</v>
      </c>
      <c r="J70">
        <v>4345350</v>
      </c>
      <c r="K70">
        <v>3439998</v>
      </c>
      <c r="L70">
        <v>3368249.86</v>
      </c>
      <c r="M70">
        <v>3075378</v>
      </c>
      <c r="N70">
        <v>2984447</v>
      </c>
      <c r="O70">
        <v>2889560</v>
      </c>
      <c r="P70">
        <v>2787297.9</v>
      </c>
      <c r="Q70">
        <v>2757910</v>
      </c>
      <c r="R70">
        <v>2680574</v>
      </c>
      <c r="S70">
        <v>2612403</v>
      </c>
      <c r="T70">
        <v>2521712.54</v>
      </c>
      <c r="U70">
        <v>2474910</v>
      </c>
      <c r="V70">
        <v>2253367</v>
      </c>
      <c r="W70">
        <v>2180176</v>
      </c>
      <c r="X70">
        <v>2099493.17</v>
      </c>
      <c r="Y70">
        <v>2051255</v>
      </c>
      <c r="Z70">
        <v>1851272</v>
      </c>
      <c r="AA70">
        <v>1775969</v>
      </c>
      <c r="AB70">
        <v>1709914.33</v>
      </c>
      <c r="AC70">
        <v>1609861</v>
      </c>
      <c r="AD70">
        <v>1558996</v>
      </c>
      <c r="AE70">
        <v>1504691</v>
      </c>
      <c r="AF70">
        <v>1485751.56</v>
      </c>
      <c r="AG70">
        <v>1409275</v>
      </c>
      <c r="AH70">
        <v>1357178</v>
      </c>
      <c r="AI70">
        <v>999626</v>
      </c>
      <c r="AJ70">
        <v>954915.95</v>
      </c>
      <c r="AK70">
        <v>887329</v>
      </c>
      <c r="AL70">
        <v>828500</v>
      </c>
      <c r="AM70">
        <v>795498</v>
      </c>
      <c r="AN70">
        <v>757878.42</v>
      </c>
      <c r="AO70">
        <v>689769</v>
      </c>
      <c r="AP70">
        <v>622089</v>
      </c>
      <c r="AQ70">
        <v>570132</v>
      </c>
      <c r="AR70">
        <v>493400.58</v>
      </c>
      <c r="AS70">
        <v>370558</v>
      </c>
      <c r="AT70">
        <v>320212</v>
      </c>
      <c r="AU70">
        <v>298202</v>
      </c>
      <c r="AV70">
        <v>275976.74</v>
      </c>
      <c r="AW70">
        <v>255810</v>
      </c>
      <c r="AX70">
        <v>237662</v>
      </c>
      <c r="AY70">
        <v>0</v>
      </c>
      <c r="AZ70">
        <v>0</v>
      </c>
      <c r="BA70">
        <v>0</v>
      </c>
      <c r="BB70">
        <v>0</v>
      </c>
      <c r="BC70">
        <v>0</v>
      </c>
      <c r="BD70"/>
      <c r="BE70"/>
      <c r="BF70"/>
      <c r="BG70"/>
      <c r="BH70"/>
      <c r="BI70"/>
      <c r="BJ70"/>
      <c r="BK70"/>
      <c r="BL70"/>
      <c r="BM70"/>
      <c r="BN70"/>
      <c r="BO70"/>
      <c r="BP70"/>
      <c r="BQ70"/>
      <c r="BR70"/>
      <c r="BS70"/>
      <c r="BT70"/>
    </row>
    <row r="71" spans="1:72" x14ac:dyDescent="0.3">
      <c r="A71" t="s">
        <v>1851</v>
      </c>
      <c r="B71">
        <v>14930805</v>
      </c>
      <c r="C71">
        <v>14938927</v>
      </c>
      <c r="D71">
        <v>14946902.82</v>
      </c>
      <c r="E71">
        <v>14958256</v>
      </c>
      <c r="F71">
        <v>14965778</v>
      </c>
      <c r="G71">
        <v>14983919</v>
      </c>
      <c r="H71">
        <v>15003566.59</v>
      </c>
      <c r="I71">
        <v>15023402</v>
      </c>
      <c r="J71">
        <v>15046221</v>
      </c>
      <c r="K71">
        <v>15067174</v>
      </c>
      <c r="L71">
        <v>15087901.68</v>
      </c>
      <c r="M71">
        <v>15108626</v>
      </c>
      <c r="N71">
        <v>15137593</v>
      </c>
      <c r="O71">
        <v>15149999</v>
      </c>
      <c r="P71">
        <v>15170073.34</v>
      </c>
      <c r="Q71">
        <v>15191078</v>
      </c>
      <c r="R71">
        <v>15211306</v>
      </c>
      <c r="S71">
        <v>15213782</v>
      </c>
      <c r="T71">
        <v>15154065.09</v>
      </c>
      <c r="U71">
        <v>15173222</v>
      </c>
      <c r="V71">
        <v>15191985</v>
      </c>
      <c r="W71">
        <v>15210797</v>
      </c>
      <c r="X71">
        <v>15229399.73</v>
      </c>
      <c r="Y71">
        <v>15248265</v>
      </c>
      <c r="Z71">
        <v>15266704</v>
      </c>
      <c r="AA71">
        <v>15285418</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c r="BE71"/>
      <c r="BF71"/>
      <c r="BG71"/>
      <c r="BH71"/>
      <c r="BI71"/>
      <c r="BJ71"/>
      <c r="BK71"/>
      <c r="BL71"/>
      <c r="BM71"/>
      <c r="BN71"/>
      <c r="BO71"/>
      <c r="BP71"/>
      <c r="BQ71"/>
      <c r="BR71"/>
      <c r="BS71"/>
      <c r="BT71"/>
    </row>
    <row r="72" spans="1:72" x14ac:dyDescent="0.3">
      <c r="A72" t="s">
        <v>1852</v>
      </c>
      <c r="B72">
        <v>29087</v>
      </c>
      <c r="C72">
        <v>28601</v>
      </c>
      <c r="D72">
        <v>3659105.88</v>
      </c>
      <c r="E72">
        <v>46509887</v>
      </c>
      <c r="F72">
        <v>46254465</v>
      </c>
      <c r="G72">
        <v>3979718</v>
      </c>
      <c r="H72">
        <v>4743545.41</v>
      </c>
      <c r="I72">
        <v>4623544</v>
      </c>
      <c r="J72">
        <v>4439412</v>
      </c>
      <c r="K72">
        <v>4336488</v>
      </c>
      <c r="L72">
        <v>4229459.32</v>
      </c>
      <c r="M72">
        <v>4175491</v>
      </c>
      <c r="N72">
        <v>4078074</v>
      </c>
      <c r="O72">
        <v>3988575</v>
      </c>
      <c r="P72">
        <v>4189906.01</v>
      </c>
      <c r="Q72">
        <v>3995937</v>
      </c>
      <c r="R72">
        <v>3898294</v>
      </c>
      <c r="S72">
        <v>3994500</v>
      </c>
      <c r="T72">
        <v>3619034.13</v>
      </c>
      <c r="U72">
        <v>3586596</v>
      </c>
      <c r="V72">
        <v>3461613</v>
      </c>
      <c r="W72">
        <v>3317937</v>
      </c>
      <c r="X72">
        <v>3263649.48</v>
      </c>
      <c r="Y72">
        <v>3961197</v>
      </c>
      <c r="Z72">
        <v>3728485</v>
      </c>
      <c r="AA72">
        <v>3654332</v>
      </c>
      <c r="AB72">
        <v>3544199.08</v>
      </c>
      <c r="AC72">
        <v>3425185</v>
      </c>
      <c r="AD72">
        <v>3311650</v>
      </c>
      <c r="AE72">
        <v>3327998</v>
      </c>
      <c r="AF72">
        <v>3208513.65</v>
      </c>
      <c r="AG72">
        <v>3080184</v>
      </c>
      <c r="AH72">
        <v>3045944</v>
      </c>
      <c r="AI72">
        <v>2938362</v>
      </c>
      <c r="AJ72">
        <v>2832756.4</v>
      </c>
      <c r="AK72">
        <v>2772845</v>
      </c>
      <c r="AL72">
        <v>2750715</v>
      </c>
      <c r="AM72">
        <v>2670850</v>
      </c>
      <c r="AN72">
        <v>2405049.2000000002</v>
      </c>
      <c r="AO72">
        <v>2408297</v>
      </c>
      <c r="AP72">
        <v>2318569</v>
      </c>
      <c r="AQ72">
        <v>2208974</v>
      </c>
      <c r="AR72">
        <v>2083204.27</v>
      </c>
      <c r="AS72">
        <v>1969321</v>
      </c>
      <c r="AT72">
        <v>1858250</v>
      </c>
      <c r="AU72">
        <v>1757443</v>
      </c>
      <c r="AV72">
        <v>1658927.81</v>
      </c>
      <c r="AW72">
        <v>1592029</v>
      </c>
      <c r="AX72">
        <v>1496892</v>
      </c>
      <c r="AY72">
        <v>1645478</v>
      </c>
      <c r="AZ72">
        <v>1583357</v>
      </c>
      <c r="BA72">
        <v>1412185</v>
      </c>
      <c r="BB72">
        <v>1320633</v>
      </c>
      <c r="BC72">
        <v>1230443</v>
      </c>
      <c r="BD72"/>
      <c r="BE72"/>
      <c r="BF72"/>
      <c r="BG72"/>
      <c r="BH72"/>
      <c r="BI72"/>
      <c r="BJ72"/>
      <c r="BK72"/>
      <c r="BL72"/>
      <c r="BM72"/>
      <c r="BN72"/>
      <c r="BO72"/>
      <c r="BP72"/>
      <c r="BQ72"/>
      <c r="BR72"/>
      <c r="BS72"/>
      <c r="BT72"/>
    </row>
    <row r="73" spans="1:72" x14ac:dyDescent="0.3">
      <c r="A73" t="s">
        <v>799</v>
      </c>
      <c r="B73">
        <v>290703327</v>
      </c>
      <c r="C73">
        <v>288779137</v>
      </c>
      <c r="D73">
        <v>288376650.95999998</v>
      </c>
      <c r="E73">
        <v>208668379</v>
      </c>
      <c r="F73">
        <v>188479607</v>
      </c>
      <c r="G73">
        <v>180384802</v>
      </c>
      <c r="H73">
        <v>154332502.05000001</v>
      </c>
      <c r="I73">
        <v>164763556</v>
      </c>
      <c r="J73">
        <v>164604689</v>
      </c>
      <c r="K73">
        <v>165305299</v>
      </c>
      <c r="L73">
        <v>150171244.25999999</v>
      </c>
      <c r="M73">
        <v>149929278</v>
      </c>
      <c r="N73">
        <v>159849864</v>
      </c>
      <c r="O73">
        <v>159736508</v>
      </c>
      <c r="P73">
        <v>167962826.52000001</v>
      </c>
      <c r="Q73">
        <v>179944242</v>
      </c>
      <c r="R73">
        <v>183036810</v>
      </c>
      <c r="S73">
        <v>184762968</v>
      </c>
      <c r="T73">
        <v>178846738.22999999</v>
      </c>
      <c r="U73">
        <v>186429801</v>
      </c>
      <c r="V73">
        <v>179964757</v>
      </c>
      <c r="W73">
        <v>179787039</v>
      </c>
      <c r="X73">
        <v>186276164.84</v>
      </c>
      <c r="Y73">
        <v>196777839</v>
      </c>
      <c r="Z73">
        <v>196292883</v>
      </c>
      <c r="AA73">
        <v>198045037</v>
      </c>
      <c r="AB73">
        <v>199337404</v>
      </c>
      <c r="AC73">
        <v>202657837</v>
      </c>
      <c r="AD73">
        <v>203221729</v>
      </c>
      <c r="AE73">
        <v>203768337</v>
      </c>
      <c r="AF73">
        <v>54859777.649999999</v>
      </c>
      <c r="AG73">
        <v>4658590</v>
      </c>
      <c r="AH73">
        <v>4495302</v>
      </c>
      <c r="AI73">
        <v>3937988</v>
      </c>
      <c r="AJ73">
        <v>3787672.35</v>
      </c>
      <c r="AK73">
        <v>3660174</v>
      </c>
      <c r="AL73">
        <v>3579215</v>
      </c>
      <c r="AM73">
        <v>3466348</v>
      </c>
      <c r="AN73">
        <v>3162927.62</v>
      </c>
      <c r="AO73">
        <v>3098066</v>
      </c>
      <c r="AP73">
        <v>2940658</v>
      </c>
      <c r="AQ73">
        <v>2779106</v>
      </c>
      <c r="AR73">
        <v>2576604.85</v>
      </c>
      <c r="AS73">
        <v>2339879</v>
      </c>
      <c r="AT73">
        <v>2178462</v>
      </c>
      <c r="AU73">
        <v>2055645</v>
      </c>
      <c r="AV73">
        <v>1934904.56</v>
      </c>
      <c r="AW73">
        <v>1847839</v>
      </c>
      <c r="AX73">
        <v>1734554</v>
      </c>
      <c r="AY73">
        <v>1645478</v>
      </c>
      <c r="AZ73">
        <v>1583357</v>
      </c>
      <c r="BA73">
        <v>3449132</v>
      </c>
      <c r="BB73">
        <v>1320633</v>
      </c>
      <c r="BC73">
        <v>1964504</v>
      </c>
      <c r="BD73"/>
      <c r="BE73"/>
      <c r="BF73"/>
      <c r="BG73"/>
      <c r="BH73"/>
      <c r="BI73"/>
      <c r="BJ73"/>
      <c r="BK73"/>
      <c r="BL73"/>
      <c r="BM73"/>
      <c r="BN73"/>
      <c r="BO73"/>
      <c r="BP73"/>
      <c r="BQ73"/>
      <c r="BR73"/>
      <c r="BS73"/>
      <c r="BT73"/>
    </row>
    <row r="74" spans="1:72" x14ac:dyDescent="0.3">
      <c r="A74" t="s">
        <v>800</v>
      </c>
      <c r="B74">
        <v>404400117</v>
      </c>
      <c r="C74">
        <v>404308146</v>
      </c>
      <c r="D74">
        <v>411759299.76999998</v>
      </c>
      <c r="E74">
        <v>335884896</v>
      </c>
      <c r="F74">
        <v>319533117</v>
      </c>
      <c r="G74">
        <v>309379074</v>
      </c>
      <c r="H74">
        <v>267249657.75999999</v>
      </c>
      <c r="I74">
        <v>262326031</v>
      </c>
      <c r="J74">
        <v>271842760</v>
      </c>
      <c r="K74">
        <v>270868266</v>
      </c>
      <c r="L74">
        <v>273922932.19999999</v>
      </c>
      <c r="M74">
        <v>274936444</v>
      </c>
      <c r="N74">
        <v>271802963</v>
      </c>
      <c r="O74">
        <v>275869081</v>
      </c>
      <c r="P74">
        <v>280069785.41000003</v>
      </c>
      <c r="Q74">
        <v>279912026</v>
      </c>
      <c r="R74">
        <v>281475261</v>
      </c>
      <c r="S74">
        <v>281701793</v>
      </c>
      <c r="T74">
        <v>292664848.55000001</v>
      </c>
      <c r="U74">
        <v>295738652</v>
      </c>
      <c r="V74">
        <v>285251585</v>
      </c>
      <c r="W74">
        <v>284946335</v>
      </c>
      <c r="X74">
        <v>287407200.89999998</v>
      </c>
      <c r="Y74">
        <v>277475988</v>
      </c>
      <c r="Z74">
        <v>278156710</v>
      </c>
      <c r="AA74">
        <v>275945036</v>
      </c>
      <c r="AB74">
        <v>291352204.81999999</v>
      </c>
      <c r="AC74">
        <v>267907262</v>
      </c>
      <c r="AD74">
        <v>268763808</v>
      </c>
      <c r="AE74">
        <v>267169843</v>
      </c>
      <c r="AF74">
        <v>255658055.13</v>
      </c>
      <c r="AG74">
        <v>246885573</v>
      </c>
      <c r="AH74">
        <v>204740560</v>
      </c>
      <c r="AI74">
        <v>43086051</v>
      </c>
      <c r="AJ74">
        <v>44812372.780000001</v>
      </c>
      <c r="AK74">
        <v>40544373</v>
      </c>
      <c r="AL74">
        <v>37128585</v>
      </c>
      <c r="AM74">
        <v>35792455</v>
      </c>
      <c r="AN74">
        <v>33642013.710000001</v>
      </c>
      <c r="AO74">
        <v>30106023</v>
      </c>
      <c r="AP74">
        <v>28859505</v>
      </c>
      <c r="AQ74">
        <v>29929134</v>
      </c>
      <c r="AR74">
        <v>29945931.420000002</v>
      </c>
      <c r="AS74">
        <v>25235782</v>
      </c>
      <c r="AT74">
        <v>24696024</v>
      </c>
      <c r="AU74">
        <v>25154443</v>
      </c>
      <c r="AV74">
        <v>25504921.23</v>
      </c>
      <c r="AW74">
        <v>21535954</v>
      </c>
      <c r="AX74">
        <v>20924236</v>
      </c>
      <c r="AY74">
        <v>21632703</v>
      </c>
      <c r="AZ74">
        <v>23259102</v>
      </c>
      <c r="BA74">
        <v>41414583</v>
      </c>
      <c r="BB74">
        <v>39780449</v>
      </c>
      <c r="BC74">
        <v>37611781</v>
      </c>
      <c r="BD74"/>
      <c r="BE74"/>
      <c r="BF74"/>
      <c r="BG74"/>
      <c r="BH74"/>
      <c r="BI74"/>
      <c r="BJ74"/>
      <c r="BK74"/>
      <c r="BL74"/>
      <c r="BM74"/>
      <c r="BN74"/>
      <c r="BO74"/>
      <c r="BP74"/>
      <c r="BQ74"/>
      <c r="BR74"/>
      <c r="BS74"/>
      <c r="BT74"/>
    </row>
    <row r="75" spans="1:72" x14ac:dyDescent="0.3">
      <c r="A75" t="s">
        <v>1853</v>
      </c>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row>
    <row r="76" spans="1:72" x14ac:dyDescent="0.3">
      <c r="A76" t="s">
        <v>1854</v>
      </c>
      <c r="B76">
        <v>8986296</v>
      </c>
      <c r="C76">
        <v>8986296</v>
      </c>
      <c r="D76">
        <v>8986296.0500000007</v>
      </c>
      <c r="E76">
        <v>8986296</v>
      </c>
      <c r="F76">
        <v>8986296</v>
      </c>
      <c r="G76">
        <v>8986296</v>
      </c>
      <c r="H76">
        <v>8986296.0500000007</v>
      </c>
      <c r="I76">
        <v>8986296</v>
      </c>
      <c r="J76">
        <v>8986296</v>
      </c>
      <c r="K76">
        <v>8986296</v>
      </c>
      <c r="L76">
        <v>8986296.0500000007</v>
      </c>
      <c r="M76">
        <v>8986296</v>
      </c>
      <c r="N76">
        <v>8986296</v>
      </c>
      <c r="O76">
        <v>8986296</v>
      </c>
      <c r="P76">
        <v>8986296.0500000007</v>
      </c>
      <c r="Q76">
        <v>8986296</v>
      </c>
      <c r="R76">
        <v>8986296</v>
      </c>
      <c r="S76">
        <v>8986296</v>
      </c>
      <c r="T76">
        <v>8986296.0500000007</v>
      </c>
      <c r="U76">
        <v>8986296</v>
      </c>
      <c r="V76">
        <v>8986296</v>
      </c>
      <c r="W76">
        <v>8986296</v>
      </c>
      <c r="X76">
        <v>8986296.0500000007</v>
      </c>
      <c r="Y76">
        <v>8986296</v>
      </c>
      <c r="Z76">
        <v>8986296</v>
      </c>
      <c r="AA76">
        <v>8986296</v>
      </c>
      <c r="AB76">
        <v>8986296.0500000007</v>
      </c>
      <c r="AC76">
        <v>8986296</v>
      </c>
      <c r="AD76">
        <v>8986296</v>
      </c>
      <c r="AE76">
        <v>8986296</v>
      </c>
      <c r="AF76">
        <v>8986296.0500000007</v>
      </c>
      <c r="AG76">
        <v>8986296</v>
      </c>
      <c r="AH76">
        <v>8986296</v>
      </c>
      <c r="AI76">
        <v>8986296</v>
      </c>
      <c r="AJ76">
        <v>8986296.0500000007</v>
      </c>
      <c r="AK76">
        <v>8986296</v>
      </c>
      <c r="AL76">
        <v>8986296</v>
      </c>
      <c r="AM76">
        <v>4500000</v>
      </c>
      <c r="AN76">
        <v>4500000</v>
      </c>
      <c r="AO76">
        <v>4500000</v>
      </c>
      <c r="AP76">
        <v>4500000</v>
      </c>
      <c r="AQ76">
        <v>4500000</v>
      </c>
      <c r="AR76">
        <v>4500000</v>
      </c>
      <c r="AS76">
        <v>4500000</v>
      </c>
      <c r="AT76">
        <v>4500000</v>
      </c>
      <c r="AU76">
        <v>4500000</v>
      </c>
      <c r="AV76">
        <v>4500000</v>
      </c>
      <c r="AW76">
        <v>4500000</v>
      </c>
      <c r="AX76">
        <v>4500000</v>
      </c>
      <c r="AY76">
        <v>4500000</v>
      </c>
      <c r="AZ76">
        <v>4500000</v>
      </c>
      <c r="BA76">
        <v>4500000</v>
      </c>
      <c r="BB76">
        <v>4500000</v>
      </c>
      <c r="BC76">
        <v>4500000</v>
      </c>
      <c r="BD76"/>
      <c r="BE76"/>
      <c r="BF76"/>
      <c r="BG76"/>
      <c r="BH76"/>
      <c r="BI76"/>
      <c r="BJ76"/>
      <c r="BK76"/>
      <c r="BL76"/>
      <c r="BM76"/>
      <c r="BN76"/>
      <c r="BO76"/>
      <c r="BP76"/>
      <c r="BQ76"/>
      <c r="BR76"/>
      <c r="BS76"/>
      <c r="BT76"/>
    </row>
    <row r="77" spans="1:72" x14ac:dyDescent="0.3">
      <c r="A77" t="s">
        <v>1855</v>
      </c>
      <c r="B77">
        <v>8986296</v>
      </c>
      <c r="C77">
        <v>8986296</v>
      </c>
      <c r="D77">
        <v>8986296.0500000007</v>
      </c>
      <c r="E77">
        <v>8986296</v>
      </c>
      <c r="F77">
        <v>8986296</v>
      </c>
      <c r="G77">
        <v>8986296</v>
      </c>
      <c r="H77">
        <v>8986296.0500000007</v>
      </c>
      <c r="I77">
        <v>8986296</v>
      </c>
      <c r="J77">
        <v>8986296</v>
      </c>
      <c r="K77">
        <v>8986296</v>
      </c>
      <c r="L77">
        <v>8986296.0500000007</v>
      </c>
      <c r="M77">
        <v>8986296</v>
      </c>
      <c r="N77">
        <v>8986296</v>
      </c>
      <c r="O77">
        <v>8986296</v>
      </c>
      <c r="P77">
        <v>8986296.0500000007</v>
      </c>
      <c r="Q77">
        <v>8986296</v>
      </c>
      <c r="R77">
        <v>8986296</v>
      </c>
      <c r="S77">
        <v>8986296</v>
      </c>
      <c r="T77">
        <v>8986296.0500000007</v>
      </c>
      <c r="U77">
        <v>8986296</v>
      </c>
      <c r="V77">
        <v>8986296</v>
      </c>
      <c r="W77">
        <v>8986296</v>
      </c>
      <c r="X77">
        <v>8986296.0500000007</v>
      </c>
      <c r="Y77">
        <v>8986296</v>
      </c>
      <c r="Z77">
        <v>8986296</v>
      </c>
      <c r="AA77">
        <v>8986296</v>
      </c>
      <c r="AB77">
        <v>8986296.0500000007</v>
      </c>
      <c r="AC77">
        <v>8986296</v>
      </c>
      <c r="AD77">
        <v>8986296</v>
      </c>
      <c r="AE77">
        <v>8986296</v>
      </c>
      <c r="AF77">
        <v>8986296.0500000007</v>
      </c>
      <c r="AG77">
        <v>8986296</v>
      </c>
      <c r="AH77">
        <v>8986296</v>
      </c>
      <c r="AI77">
        <v>8986296</v>
      </c>
      <c r="AJ77">
        <v>8986296.0500000007</v>
      </c>
      <c r="AK77">
        <v>8986296</v>
      </c>
      <c r="AL77">
        <v>8986296</v>
      </c>
      <c r="AM77">
        <v>4500000</v>
      </c>
      <c r="AN77">
        <v>4500000</v>
      </c>
      <c r="AO77">
        <v>4500000</v>
      </c>
      <c r="AP77">
        <v>4500000</v>
      </c>
      <c r="AQ77">
        <v>4500000</v>
      </c>
      <c r="AR77">
        <v>4500000</v>
      </c>
      <c r="AS77">
        <v>4500000</v>
      </c>
      <c r="AT77">
        <v>4500000</v>
      </c>
      <c r="AU77">
        <v>4500000</v>
      </c>
      <c r="AV77">
        <v>4500000</v>
      </c>
      <c r="AW77">
        <v>4500000</v>
      </c>
      <c r="AX77">
        <v>4500000</v>
      </c>
      <c r="AY77">
        <v>4500000</v>
      </c>
      <c r="AZ77">
        <v>4500000</v>
      </c>
      <c r="BA77">
        <v>4500000</v>
      </c>
      <c r="BB77">
        <v>4500000</v>
      </c>
      <c r="BC77">
        <v>4500000</v>
      </c>
      <c r="BD77"/>
      <c r="BE77"/>
      <c r="BF77"/>
      <c r="BG77"/>
      <c r="BH77"/>
      <c r="BI77"/>
      <c r="BJ77"/>
      <c r="BK77"/>
      <c r="BL77"/>
      <c r="BM77"/>
      <c r="BN77"/>
      <c r="BO77"/>
      <c r="BP77"/>
      <c r="BQ77"/>
      <c r="BR77"/>
      <c r="BS77"/>
      <c r="BT77"/>
    </row>
    <row r="78" spans="1:72" x14ac:dyDescent="0.3">
      <c r="A78" t="s">
        <v>1856</v>
      </c>
      <c r="B78">
        <v>8983101</v>
      </c>
      <c r="C78">
        <v>8983101</v>
      </c>
      <c r="D78">
        <v>8983101.3499999996</v>
      </c>
      <c r="E78">
        <v>8983101</v>
      </c>
      <c r="F78">
        <v>8983101</v>
      </c>
      <c r="G78">
        <v>8983101</v>
      </c>
      <c r="H78">
        <v>8983101.3499999996</v>
      </c>
      <c r="I78">
        <v>8983101</v>
      </c>
      <c r="J78">
        <v>8983101</v>
      </c>
      <c r="K78">
        <v>8983101</v>
      </c>
      <c r="L78">
        <v>8983101.3499999996</v>
      </c>
      <c r="M78">
        <v>8983101</v>
      </c>
      <c r="N78">
        <v>8983101</v>
      </c>
      <c r="O78">
        <v>8983101</v>
      </c>
      <c r="P78">
        <v>8983101.3499999996</v>
      </c>
      <c r="Q78">
        <v>8983101</v>
      </c>
      <c r="R78">
        <v>8983101</v>
      </c>
      <c r="S78">
        <v>8983101</v>
      </c>
      <c r="T78">
        <v>8983101.3499999996</v>
      </c>
      <c r="U78">
        <v>8983101</v>
      </c>
      <c r="V78">
        <v>8983101</v>
      </c>
      <c r="W78">
        <v>8983101</v>
      </c>
      <c r="X78">
        <v>8983101.3499999996</v>
      </c>
      <c r="Y78">
        <v>8983101</v>
      </c>
      <c r="Z78">
        <v>8983101</v>
      </c>
      <c r="AA78">
        <v>8983101</v>
      </c>
      <c r="AB78">
        <v>8983101.3499999996</v>
      </c>
      <c r="AC78">
        <v>8983101</v>
      </c>
      <c r="AD78">
        <v>8983101</v>
      </c>
      <c r="AE78">
        <v>8983101</v>
      </c>
      <c r="AF78">
        <v>8983101.3499999996</v>
      </c>
      <c r="AG78">
        <v>8983101</v>
      </c>
      <c r="AH78">
        <v>8983101</v>
      </c>
      <c r="AI78">
        <v>8983101</v>
      </c>
      <c r="AJ78">
        <v>8983101.3499999996</v>
      </c>
      <c r="AK78">
        <v>8983101</v>
      </c>
      <c r="AL78">
        <v>8983101</v>
      </c>
      <c r="AM78">
        <v>4493148</v>
      </c>
      <c r="AN78">
        <v>4493148.0199999996</v>
      </c>
      <c r="AO78">
        <v>4493148</v>
      </c>
      <c r="AP78">
        <v>4493148</v>
      </c>
      <c r="AQ78">
        <v>4493148</v>
      </c>
      <c r="AR78">
        <v>4493148.0199999996</v>
      </c>
      <c r="AS78">
        <v>4493148</v>
      </c>
      <c r="AT78">
        <v>4493148</v>
      </c>
      <c r="AU78">
        <v>4493148</v>
      </c>
      <c r="AV78">
        <v>4493148.0199999996</v>
      </c>
      <c r="AW78">
        <v>4493148</v>
      </c>
      <c r="AX78">
        <v>4493148</v>
      </c>
      <c r="AY78">
        <v>4493148</v>
      </c>
      <c r="AZ78">
        <v>4493148</v>
      </c>
      <c r="BA78">
        <v>4493148</v>
      </c>
      <c r="BB78">
        <v>4481556</v>
      </c>
      <c r="BC78">
        <v>4481556</v>
      </c>
      <c r="BD78"/>
      <c r="BE78"/>
      <c r="BF78"/>
      <c r="BG78"/>
      <c r="BH78"/>
      <c r="BI78"/>
      <c r="BJ78"/>
      <c r="BK78"/>
      <c r="BL78"/>
      <c r="BM78"/>
      <c r="BN78"/>
      <c r="BO78"/>
      <c r="BP78"/>
      <c r="BQ78"/>
      <c r="BR78"/>
      <c r="BS78"/>
      <c r="BT78"/>
    </row>
    <row r="79" spans="1:72" x14ac:dyDescent="0.3">
      <c r="A79" t="s">
        <v>1857</v>
      </c>
      <c r="B79">
        <v>8983101</v>
      </c>
      <c r="C79">
        <v>8983101</v>
      </c>
      <c r="D79">
        <v>8983101.3499999996</v>
      </c>
      <c r="E79">
        <v>8983101</v>
      </c>
      <c r="F79">
        <v>8983101</v>
      </c>
      <c r="G79">
        <v>8983101</v>
      </c>
      <c r="H79">
        <v>8983101.3499999996</v>
      </c>
      <c r="I79">
        <v>8983101</v>
      </c>
      <c r="J79">
        <v>8983101</v>
      </c>
      <c r="K79">
        <v>8983101</v>
      </c>
      <c r="L79">
        <v>8983101.3499999996</v>
      </c>
      <c r="M79">
        <v>8983101</v>
      </c>
      <c r="N79">
        <v>8983101</v>
      </c>
      <c r="O79">
        <v>8983101</v>
      </c>
      <c r="P79">
        <v>8983101.3499999996</v>
      </c>
      <c r="Q79">
        <v>8983101</v>
      </c>
      <c r="R79">
        <v>8983101</v>
      </c>
      <c r="S79">
        <v>8983101</v>
      </c>
      <c r="T79">
        <v>8983101.3499999996</v>
      </c>
      <c r="U79">
        <v>8983101</v>
      </c>
      <c r="V79">
        <v>8983101</v>
      </c>
      <c r="W79">
        <v>8983101</v>
      </c>
      <c r="X79">
        <v>8983101.3499999996</v>
      </c>
      <c r="Y79">
        <v>8983101</v>
      </c>
      <c r="Z79">
        <v>8983101</v>
      </c>
      <c r="AA79">
        <v>8983101</v>
      </c>
      <c r="AB79">
        <v>8983101.3499999996</v>
      </c>
      <c r="AC79">
        <v>8983101</v>
      </c>
      <c r="AD79">
        <v>8983101</v>
      </c>
      <c r="AE79">
        <v>8983101</v>
      </c>
      <c r="AF79">
        <v>8983101.3499999996</v>
      </c>
      <c r="AG79">
        <v>8983101</v>
      </c>
      <c r="AH79">
        <v>8983101</v>
      </c>
      <c r="AI79">
        <v>8983101</v>
      </c>
      <c r="AJ79">
        <v>8983101.3499999996</v>
      </c>
      <c r="AK79">
        <v>8983101</v>
      </c>
      <c r="AL79">
        <v>8983101</v>
      </c>
      <c r="AM79">
        <v>4493148</v>
      </c>
      <c r="AN79">
        <v>4493148.0199999996</v>
      </c>
      <c r="AO79">
        <v>4493148</v>
      </c>
      <c r="AP79">
        <v>4493148</v>
      </c>
      <c r="AQ79">
        <v>4493148</v>
      </c>
      <c r="AR79">
        <v>4493148.0199999996</v>
      </c>
      <c r="AS79">
        <v>4493148</v>
      </c>
      <c r="AT79">
        <v>4493148</v>
      </c>
      <c r="AU79">
        <v>4493148</v>
      </c>
      <c r="AV79">
        <v>4493148.0199999996</v>
      </c>
      <c r="AW79">
        <v>4493148</v>
      </c>
      <c r="AX79">
        <v>4493148</v>
      </c>
      <c r="AY79">
        <v>4493148</v>
      </c>
      <c r="AZ79">
        <v>4493148</v>
      </c>
      <c r="BA79">
        <v>4493148</v>
      </c>
      <c r="BB79">
        <v>4481556</v>
      </c>
      <c r="BC79">
        <v>4481556</v>
      </c>
      <c r="BD79"/>
      <c r="BE79"/>
      <c r="BF79"/>
      <c r="BG79"/>
      <c r="BH79"/>
      <c r="BI79"/>
      <c r="BJ79"/>
      <c r="BK79"/>
      <c r="BL79"/>
      <c r="BM79"/>
      <c r="BN79"/>
      <c r="BO79"/>
      <c r="BP79"/>
      <c r="BQ79"/>
      <c r="BR79"/>
      <c r="BS79"/>
      <c r="BT79"/>
    </row>
    <row r="80" spans="1:72" x14ac:dyDescent="0.3">
      <c r="A80" t="s">
        <v>1858</v>
      </c>
      <c r="B80">
        <v>1684317</v>
      </c>
      <c r="C80">
        <v>1684317</v>
      </c>
      <c r="D80">
        <v>1684316.88</v>
      </c>
      <c r="E80">
        <v>1684317</v>
      </c>
      <c r="F80">
        <v>1684317</v>
      </c>
      <c r="G80">
        <v>1684317</v>
      </c>
      <c r="H80">
        <v>1684316.88</v>
      </c>
      <c r="I80">
        <v>1684317</v>
      </c>
      <c r="J80">
        <v>1684317</v>
      </c>
      <c r="K80">
        <v>1684317</v>
      </c>
      <c r="L80">
        <v>1684316.88</v>
      </c>
      <c r="M80">
        <v>1684317</v>
      </c>
      <c r="N80">
        <v>1684317</v>
      </c>
      <c r="O80">
        <v>1684317</v>
      </c>
      <c r="P80">
        <v>1684316.88</v>
      </c>
      <c r="Q80">
        <v>1684317</v>
      </c>
      <c r="R80">
        <v>1684317</v>
      </c>
      <c r="S80">
        <v>1684317</v>
      </c>
      <c r="T80">
        <v>1684316.88</v>
      </c>
      <c r="U80">
        <v>1684317</v>
      </c>
      <c r="V80">
        <v>1684317</v>
      </c>
      <c r="W80">
        <v>1684317</v>
      </c>
      <c r="X80">
        <v>1684316.88</v>
      </c>
      <c r="Y80">
        <v>1684317</v>
      </c>
      <c r="Z80">
        <v>1684317</v>
      </c>
      <c r="AA80">
        <v>1684317</v>
      </c>
      <c r="AB80">
        <v>1684316.88</v>
      </c>
      <c r="AC80">
        <v>1684317</v>
      </c>
      <c r="AD80">
        <v>1684317</v>
      </c>
      <c r="AE80">
        <v>1684317</v>
      </c>
      <c r="AF80">
        <v>1684316.88</v>
      </c>
      <c r="AG80">
        <v>1684317</v>
      </c>
      <c r="AH80">
        <v>1684317</v>
      </c>
      <c r="AI80">
        <v>1684317</v>
      </c>
      <c r="AJ80">
        <v>1684316.88</v>
      </c>
      <c r="AK80">
        <v>1684317</v>
      </c>
      <c r="AL80">
        <v>1684317</v>
      </c>
      <c r="AM80">
        <v>1684317</v>
      </c>
      <c r="AN80">
        <v>1684316.88</v>
      </c>
      <c r="AO80">
        <v>1684317</v>
      </c>
      <c r="AP80">
        <v>1684317</v>
      </c>
      <c r="AQ80">
        <v>1684317</v>
      </c>
      <c r="AR80">
        <v>1684316.88</v>
      </c>
      <c r="AS80">
        <v>1684317</v>
      </c>
      <c r="AT80">
        <v>1684317</v>
      </c>
      <c r="AU80">
        <v>1684317</v>
      </c>
      <c r="AV80">
        <v>1684316.88</v>
      </c>
      <c r="AW80">
        <v>1684317</v>
      </c>
      <c r="AX80">
        <v>1684317</v>
      </c>
      <c r="AY80">
        <v>1684317</v>
      </c>
      <c r="AZ80">
        <v>1684317</v>
      </c>
      <c r="BA80">
        <v>1684317</v>
      </c>
      <c r="BB80">
        <v>1648230</v>
      </c>
      <c r="BC80">
        <v>1648230</v>
      </c>
      <c r="BD80"/>
      <c r="BE80"/>
      <c r="BF80"/>
      <c r="BG80"/>
      <c r="BH80"/>
      <c r="BI80"/>
      <c r="BJ80"/>
      <c r="BK80"/>
      <c r="BL80"/>
      <c r="BM80"/>
      <c r="BN80"/>
      <c r="BO80"/>
      <c r="BP80"/>
      <c r="BQ80"/>
      <c r="BR80"/>
      <c r="BS80"/>
      <c r="BT80"/>
    </row>
    <row r="81" spans="1:72" x14ac:dyDescent="0.3">
      <c r="A81" t="s">
        <v>1859</v>
      </c>
      <c r="B81">
        <v>1684317</v>
      </c>
      <c r="C81">
        <v>1684317</v>
      </c>
      <c r="D81">
        <v>1684316.88</v>
      </c>
      <c r="E81">
        <v>1684317</v>
      </c>
      <c r="F81">
        <v>1684317</v>
      </c>
      <c r="G81">
        <v>1684317</v>
      </c>
      <c r="H81">
        <v>1684316.88</v>
      </c>
      <c r="I81">
        <v>1684317</v>
      </c>
      <c r="J81">
        <v>1684317</v>
      </c>
      <c r="K81">
        <v>1684317</v>
      </c>
      <c r="L81">
        <v>1684316.88</v>
      </c>
      <c r="M81">
        <v>1684317</v>
      </c>
      <c r="N81">
        <v>1684317</v>
      </c>
      <c r="O81">
        <v>1684317</v>
      </c>
      <c r="P81">
        <v>1684316.88</v>
      </c>
      <c r="Q81">
        <v>1684317</v>
      </c>
      <c r="R81">
        <v>1684317</v>
      </c>
      <c r="S81">
        <v>1684317</v>
      </c>
      <c r="T81">
        <v>1684316.88</v>
      </c>
      <c r="U81">
        <v>1684317</v>
      </c>
      <c r="V81">
        <v>1684317</v>
      </c>
      <c r="W81">
        <v>1684317</v>
      </c>
      <c r="X81">
        <v>1684316.88</v>
      </c>
      <c r="Y81">
        <v>1684317</v>
      </c>
      <c r="Z81">
        <v>1684317</v>
      </c>
      <c r="AA81">
        <v>1684317</v>
      </c>
      <c r="AB81">
        <v>1684316.88</v>
      </c>
      <c r="AC81">
        <v>1684317</v>
      </c>
      <c r="AD81">
        <v>1684317</v>
      </c>
      <c r="AE81">
        <v>1684317</v>
      </c>
      <c r="AF81">
        <v>1684316.88</v>
      </c>
      <c r="AG81">
        <v>1684317</v>
      </c>
      <c r="AH81">
        <v>1684317</v>
      </c>
      <c r="AI81">
        <v>1684317</v>
      </c>
      <c r="AJ81">
        <v>1684316.88</v>
      </c>
      <c r="AK81">
        <v>1684317</v>
      </c>
      <c r="AL81">
        <v>1684317</v>
      </c>
      <c r="AM81">
        <v>1684317</v>
      </c>
      <c r="AN81">
        <v>1684316.88</v>
      </c>
      <c r="AO81">
        <v>1684317</v>
      </c>
      <c r="AP81">
        <v>1684317</v>
      </c>
      <c r="AQ81">
        <v>1684317</v>
      </c>
      <c r="AR81">
        <v>1684316.88</v>
      </c>
      <c r="AS81">
        <v>1684317</v>
      </c>
      <c r="AT81">
        <v>1684317</v>
      </c>
      <c r="AU81">
        <v>1684317</v>
      </c>
      <c r="AV81">
        <v>1684316.88</v>
      </c>
      <c r="AW81">
        <v>1684317</v>
      </c>
      <c r="AX81">
        <v>1684317</v>
      </c>
      <c r="AY81">
        <v>1684317</v>
      </c>
      <c r="AZ81">
        <v>1684317</v>
      </c>
      <c r="BA81">
        <v>1684317</v>
      </c>
      <c r="BB81">
        <v>1648230</v>
      </c>
      <c r="BC81">
        <v>1648230</v>
      </c>
      <c r="BD81"/>
      <c r="BE81"/>
      <c r="BF81"/>
      <c r="BG81"/>
      <c r="BH81"/>
      <c r="BI81"/>
      <c r="BJ81"/>
      <c r="BK81"/>
      <c r="BL81"/>
      <c r="BM81"/>
      <c r="BN81"/>
      <c r="BO81"/>
      <c r="BP81"/>
      <c r="BQ81"/>
      <c r="BR81"/>
      <c r="BS81"/>
      <c r="BT81"/>
    </row>
    <row r="82" spans="1:72" x14ac:dyDescent="0.3">
      <c r="A82" t="s">
        <v>1860</v>
      </c>
      <c r="B82">
        <v>19909154</v>
      </c>
      <c r="C82">
        <v>19909154</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c r="BE82"/>
      <c r="BF82"/>
      <c r="BG82"/>
      <c r="BH82"/>
      <c r="BI82"/>
      <c r="BJ82"/>
      <c r="BK82"/>
      <c r="BL82"/>
      <c r="BM82"/>
      <c r="BN82"/>
      <c r="BO82"/>
      <c r="BP82"/>
      <c r="BQ82"/>
      <c r="BR82"/>
      <c r="BS82"/>
      <c r="BT82"/>
    </row>
    <row r="83" spans="1:72" x14ac:dyDescent="0.3">
      <c r="A83" t="s">
        <v>1861</v>
      </c>
      <c r="B83">
        <v>65461795</v>
      </c>
      <c r="C83">
        <v>71604833</v>
      </c>
      <c r="D83">
        <v>69257833.010000005</v>
      </c>
      <c r="E83">
        <v>65892066</v>
      </c>
      <c r="F83">
        <v>62143678</v>
      </c>
      <c r="G83">
        <v>70734842</v>
      </c>
      <c r="H83">
        <v>66753268.520000003</v>
      </c>
      <c r="I83">
        <v>61279105</v>
      </c>
      <c r="J83">
        <v>55915215</v>
      </c>
      <c r="K83">
        <v>62148268</v>
      </c>
      <c r="L83">
        <v>56631138.109999999</v>
      </c>
      <c r="M83">
        <v>51376694</v>
      </c>
      <c r="N83">
        <v>46442853</v>
      </c>
      <c r="O83">
        <v>51793034</v>
      </c>
      <c r="P83">
        <v>46628253.119999997</v>
      </c>
      <c r="Q83">
        <v>41395320</v>
      </c>
      <c r="R83">
        <v>36424982</v>
      </c>
      <c r="S83">
        <v>41008844</v>
      </c>
      <c r="T83">
        <v>36243853.719999999</v>
      </c>
      <c r="U83">
        <v>31955082</v>
      </c>
      <c r="V83">
        <v>27970010</v>
      </c>
      <c r="W83">
        <v>31858853</v>
      </c>
      <c r="X83">
        <v>27794168.920000002</v>
      </c>
      <c r="Y83">
        <v>23941663</v>
      </c>
      <c r="Z83">
        <v>20793558</v>
      </c>
      <c r="AA83">
        <v>24840444</v>
      </c>
      <c r="AB83">
        <v>21432100.190000001</v>
      </c>
      <c r="AC83">
        <v>18916545</v>
      </c>
      <c r="AD83">
        <v>16228895</v>
      </c>
      <c r="AE83">
        <v>22102397</v>
      </c>
      <c r="AF83">
        <v>19397197.989999998</v>
      </c>
      <c r="AG83">
        <v>17354741</v>
      </c>
      <c r="AH83">
        <v>14695160</v>
      </c>
      <c r="AI83">
        <v>20130739</v>
      </c>
      <c r="AJ83">
        <v>16588196.66</v>
      </c>
      <c r="AK83">
        <v>13826169</v>
      </c>
      <c r="AL83">
        <v>10923681</v>
      </c>
      <c r="AM83">
        <v>18432875</v>
      </c>
      <c r="AN83">
        <v>15674548.630000001</v>
      </c>
      <c r="AO83">
        <v>14093724</v>
      </c>
      <c r="AP83">
        <v>11920690</v>
      </c>
      <c r="AQ83">
        <v>14244061</v>
      </c>
      <c r="AR83">
        <v>12160127.970000001</v>
      </c>
      <c r="AS83">
        <v>12409430</v>
      </c>
      <c r="AT83">
        <v>7006517</v>
      </c>
      <c r="AU83">
        <v>8831689</v>
      </c>
      <c r="AV83">
        <v>7155795.1399999997</v>
      </c>
      <c r="AW83">
        <v>6060694</v>
      </c>
      <c r="AX83">
        <v>4644727</v>
      </c>
      <c r="AY83">
        <v>6106224</v>
      </c>
      <c r="AZ83">
        <v>4858990</v>
      </c>
      <c r="BA83">
        <v>4349823</v>
      </c>
      <c r="BB83">
        <v>3506156</v>
      </c>
      <c r="BC83">
        <v>4210260</v>
      </c>
      <c r="BD83"/>
      <c r="BE83"/>
      <c r="BF83"/>
      <c r="BG83"/>
      <c r="BH83"/>
      <c r="BI83"/>
      <c r="BJ83"/>
      <c r="BK83"/>
      <c r="BL83"/>
      <c r="BM83"/>
      <c r="BN83"/>
      <c r="BO83"/>
      <c r="BP83"/>
      <c r="BQ83"/>
      <c r="BR83"/>
      <c r="BS83"/>
      <c r="BT83"/>
    </row>
    <row r="84" spans="1:72" x14ac:dyDescent="0.3">
      <c r="A84" t="s">
        <v>1862</v>
      </c>
      <c r="B84">
        <v>900000</v>
      </c>
      <c r="C84">
        <v>900000</v>
      </c>
      <c r="D84">
        <v>900000</v>
      </c>
      <c r="E84">
        <v>900000</v>
      </c>
      <c r="F84">
        <v>900000</v>
      </c>
      <c r="G84">
        <v>900000</v>
      </c>
      <c r="H84">
        <v>900000</v>
      </c>
      <c r="I84">
        <v>900000</v>
      </c>
      <c r="J84">
        <v>900000</v>
      </c>
      <c r="K84">
        <v>900000</v>
      </c>
      <c r="L84">
        <v>900000</v>
      </c>
      <c r="M84">
        <v>900000</v>
      </c>
      <c r="N84">
        <v>900000</v>
      </c>
      <c r="O84">
        <v>900000</v>
      </c>
      <c r="P84">
        <v>900000</v>
      </c>
      <c r="Q84">
        <v>900000</v>
      </c>
      <c r="R84">
        <v>900000</v>
      </c>
      <c r="S84">
        <v>900000</v>
      </c>
      <c r="T84">
        <v>900000</v>
      </c>
      <c r="U84">
        <v>900000</v>
      </c>
      <c r="V84">
        <v>900000</v>
      </c>
      <c r="W84">
        <v>900000</v>
      </c>
      <c r="X84">
        <v>900000</v>
      </c>
      <c r="Y84">
        <v>900000</v>
      </c>
      <c r="Z84">
        <v>900000</v>
      </c>
      <c r="AA84">
        <v>900000</v>
      </c>
      <c r="AB84">
        <v>900000</v>
      </c>
      <c r="AC84">
        <v>900000</v>
      </c>
      <c r="AD84">
        <v>900000</v>
      </c>
      <c r="AE84">
        <v>900000</v>
      </c>
      <c r="AF84">
        <v>900000</v>
      </c>
      <c r="AG84">
        <v>900000</v>
      </c>
      <c r="AH84">
        <v>900000</v>
      </c>
      <c r="AI84">
        <v>900000</v>
      </c>
      <c r="AJ84">
        <v>900000</v>
      </c>
      <c r="AK84">
        <v>900000</v>
      </c>
      <c r="AL84">
        <v>900000</v>
      </c>
      <c r="AM84">
        <v>450000</v>
      </c>
      <c r="AN84">
        <v>450000</v>
      </c>
      <c r="AO84">
        <v>450000</v>
      </c>
      <c r="AP84">
        <v>450000</v>
      </c>
      <c r="AQ84">
        <v>450000</v>
      </c>
      <c r="AR84">
        <v>450000</v>
      </c>
      <c r="AS84">
        <v>450000</v>
      </c>
      <c r="AT84">
        <v>450000</v>
      </c>
      <c r="AU84">
        <v>450000</v>
      </c>
      <c r="AV84">
        <v>450000</v>
      </c>
      <c r="AW84">
        <v>450000</v>
      </c>
      <c r="AX84">
        <v>450000</v>
      </c>
      <c r="AY84">
        <v>450000</v>
      </c>
      <c r="AZ84">
        <v>450000</v>
      </c>
      <c r="BA84">
        <v>450000</v>
      </c>
      <c r="BB84">
        <v>450000</v>
      </c>
      <c r="BC84">
        <v>450000</v>
      </c>
      <c r="BD84"/>
      <c r="BE84"/>
      <c r="BF84"/>
      <c r="BG84"/>
      <c r="BH84"/>
      <c r="BI84"/>
      <c r="BJ84"/>
      <c r="BK84"/>
      <c r="BL84"/>
      <c r="BM84"/>
      <c r="BN84"/>
      <c r="BO84"/>
      <c r="BP84"/>
      <c r="BQ84"/>
      <c r="BR84"/>
      <c r="BS84"/>
      <c r="BT84"/>
    </row>
    <row r="85" spans="1:72" x14ac:dyDescent="0.3">
      <c r="A85" t="s">
        <v>1863</v>
      </c>
      <c r="B85">
        <v>900000</v>
      </c>
      <c r="C85">
        <v>900000</v>
      </c>
      <c r="D85">
        <v>900000</v>
      </c>
      <c r="E85">
        <v>900000</v>
      </c>
      <c r="F85">
        <v>900000</v>
      </c>
      <c r="G85">
        <v>900000</v>
      </c>
      <c r="H85">
        <v>900000</v>
      </c>
      <c r="I85">
        <v>900000</v>
      </c>
      <c r="J85">
        <v>900000</v>
      </c>
      <c r="K85">
        <v>900000</v>
      </c>
      <c r="L85">
        <v>900000</v>
      </c>
      <c r="M85">
        <v>900000</v>
      </c>
      <c r="N85">
        <v>900000</v>
      </c>
      <c r="O85">
        <v>900000</v>
      </c>
      <c r="P85">
        <v>900000</v>
      </c>
      <c r="Q85">
        <v>900000</v>
      </c>
      <c r="R85">
        <v>900000</v>
      </c>
      <c r="S85">
        <v>900000</v>
      </c>
      <c r="T85">
        <v>900000</v>
      </c>
      <c r="U85">
        <v>900000</v>
      </c>
      <c r="V85">
        <v>900000</v>
      </c>
      <c r="W85">
        <v>900000</v>
      </c>
      <c r="X85">
        <v>900000</v>
      </c>
      <c r="Y85">
        <v>900000</v>
      </c>
      <c r="Z85">
        <v>900000</v>
      </c>
      <c r="AA85">
        <v>900000</v>
      </c>
      <c r="AB85">
        <v>900000</v>
      </c>
      <c r="AC85">
        <v>900000</v>
      </c>
      <c r="AD85">
        <v>900000</v>
      </c>
      <c r="AE85">
        <v>900000</v>
      </c>
      <c r="AF85">
        <v>900000</v>
      </c>
      <c r="AG85">
        <v>900000</v>
      </c>
      <c r="AH85">
        <v>900000</v>
      </c>
      <c r="AI85">
        <v>900000</v>
      </c>
      <c r="AJ85">
        <v>900000</v>
      </c>
      <c r="AK85">
        <v>900000</v>
      </c>
      <c r="AL85">
        <v>900000</v>
      </c>
      <c r="AM85">
        <v>450000</v>
      </c>
      <c r="AN85">
        <v>450000</v>
      </c>
      <c r="AO85">
        <v>450000</v>
      </c>
      <c r="AP85">
        <v>450000</v>
      </c>
      <c r="AQ85">
        <v>450000</v>
      </c>
      <c r="AR85">
        <v>450000</v>
      </c>
      <c r="AS85">
        <v>450000</v>
      </c>
      <c r="AT85">
        <v>450000</v>
      </c>
      <c r="AU85">
        <v>450000</v>
      </c>
      <c r="AV85">
        <v>450000</v>
      </c>
      <c r="AW85">
        <v>450000</v>
      </c>
      <c r="AX85">
        <v>450000</v>
      </c>
      <c r="AY85">
        <v>450000</v>
      </c>
      <c r="AZ85">
        <v>450000</v>
      </c>
      <c r="BA85">
        <v>450000</v>
      </c>
      <c r="BB85">
        <v>450000</v>
      </c>
      <c r="BC85">
        <v>450000</v>
      </c>
      <c r="BD85"/>
      <c r="BE85"/>
      <c r="BF85"/>
      <c r="BG85"/>
      <c r="BH85"/>
      <c r="BI85"/>
      <c r="BJ85"/>
      <c r="BK85"/>
      <c r="BL85"/>
      <c r="BM85"/>
      <c r="BN85"/>
      <c r="BO85"/>
      <c r="BP85"/>
      <c r="BQ85"/>
      <c r="BR85"/>
      <c r="BS85"/>
      <c r="BT85"/>
    </row>
    <row r="86" spans="1:72" x14ac:dyDescent="0.3">
      <c r="A86" t="s">
        <v>801</v>
      </c>
      <c r="B86">
        <v>64561795</v>
      </c>
      <c r="C86">
        <v>70704833</v>
      </c>
      <c r="D86">
        <v>68357833.010000005</v>
      </c>
      <c r="E86">
        <v>64992066</v>
      </c>
      <c r="F86">
        <v>61243678</v>
      </c>
      <c r="G86">
        <v>69834842</v>
      </c>
      <c r="H86">
        <v>65853268.520000003</v>
      </c>
      <c r="I86">
        <v>60379105</v>
      </c>
      <c r="J86">
        <v>55015215</v>
      </c>
      <c r="K86">
        <v>61248268</v>
      </c>
      <c r="L86">
        <v>55731138.109999999</v>
      </c>
      <c r="M86">
        <v>50476694</v>
      </c>
      <c r="N86">
        <v>45542853</v>
      </c>
      <c r="O86">
        <v>50893034</v>
      </c>
      <c r="P86">
        <v>45728253.119999997</v>
      </c>
      <c r="Q86">
        <v>40495320</v>
      </c>
      <c r="R86">
        <v>35524982</v>
      </c>
      <c r="S86">
        <v>40108844</v>
      </c>
      <c r="T86">
        <v>35343853.719999999</v>
      </c>
      <c r="U86">
        <v>31055082</v>
      </c>
      <c r="V86">
        <v>27070010</v>
      </c>
      <c r="W86">
        <v>30958853</v>
      </c>
      <c r="X86">
        <v>26894168.920000002</v>
      </c>
      <c r="Y86">
        <v>23041663</v>
      </c>
      <c r="Z86">
        <v>19893558</v>
      </c>
      <c r="AA86">
        <v>23940444</v>
      </c>
      <c r="AB86">
        <v>20532100.190000001</v>
      </c>
      <c r="AC86">
        <v>18016545</v>
      </c>
      <c r="AD86">
        <v>15328895</v>
      </c>
      <c r="AE86">
        <v>21202397</v>
      </c>
      <c r="AF86">
        <v>18497197.989999998</v>
      </c>
      <c r="AG86">
        <v>16454741</v>
      </c>
      <c r="AH86">
        <v>13795160</v>
      </c>
      <c r="AI86">
        <v>19230739</v>
      </c>
      <c r="AJ86">
        <v>15688196.66</v>
      </c>
      <c r="AK86">
        <v>12926169</v>
      </c>
      <c r="AL86">
        <v>10023681</v>
      </c>
      <c r="AM86">
        <v>17982875</v>
      </c>
      <c r="AN86">
        <v>15224548.630000001</v>
      </c>
      <c r="AO86">
        <v>13643724</v>
      </c>
      <c r="AP86">
        <v>11470690</v>
      </c>
      <c r="AQ86">
        <v>13794061</v>
      </c>
      <c r="AR86">
        <v>11710127.970000001</v>
      </c>
      <c r="AS86">
        <v>11959430</v>
      </c>
      <c r="AT86">
        <v>6556517</v>
      </c>
      <c r="AU86">
        <v>8381689</v>
      </c>
      <c r="AV86">
        <v>6705795.1399999997</v>
      </c>
      <c r="AW86">
        <v>5610694</v>
      </c>
      <c r="AX86">
        <v>4194727</v>
      </c>
      <c r="AY86">
        <v>5656224</v>
      </c>
      <c r="AZ86">
        <v>4408990</v>
      </c>
      <c r="BA86">
        <v>3899823</v>
      </c>
      <c r="BB86">
        <v>3056156</v>
      </c>
      <c r="BC86">
        <v>3760260</v>
      </c>
      <c r="BD86"/>
      <c r="BE86"/>
      <c r="BF86"/>
      <c r="BG86"/>
      <c r="BH86"/>
      <c r="BI86"/>
      <c r="BJ86"/>
      <c r="BK86"/>
      <c r="BL86"/>
      <c r="BM86"/>
      <c r="BN86"/>
      <c r="BO86"/>
      <c r="BP86"/>
      <c r="BQ86"/>
      <c r="BR86"/>
      <c r="BS86"/>
      <c r="BT86"/>
    </row>
    <row r="87" spans="1:72" x14ac:dyDescent="0.3">
      <c r="A87" t="s">
        <v>1864</v>
      </c>
      <c r="B87">
        <v>-2194330</v>
      </c>
      <c r="C87">
        <v>-2538557</v>
      </c>
      <c r="D87">
        <v>16833492.739999998</v>
      </c>
      <c r="E87">
        <v>16487658</v>
      </c>
      <c r="F87">
        <v>13777006</v>
      </c>
      <c r="G87">
        <v>17001178</v>
      </c>
      <c r="H87">
        <v>16318171.890000001</v>
      </c>
      <c r="I87">
        <v>16356195</v>
      </c>
      <c r="J87">
        <v>16678113</v>
      </c>
      <c r="K87">
        <v>17345143</v>
      </c>
      <c r="L87">
        <v>17532247.140000001</v>
      </c>
      <c r="M87">
        <v>17504676</v>
      </c>
      <c r="N87">
        <v>18093075</v>
      </c>
      <c r="O87">
        <v>17977965</v>
      </c>
      <c r="P87">
        <v>18037244.25</v>
      </c>
      <c r="Q87">
        <v>18050875</v>
      </c>
      <c r="R87">
        <v>8132936</v>
      </c>
      <c r="S87">
        <v>8088713</v>
      </c>
      <c r="T87">
        <v>8284895.5300000003</v>
      </c>
      <c r="U87">
        <v>-1605034</v>
      </c>
      <c r="V87">
        <v>-1469352</v>
      </c>
      <c r="W87">
        <v>-1272730</v>
      </c>
      <c r="X87">
        <v>-1112145.69</v>
      </c>
      <c r="Y87">
        <v>-953403</v>
      </c>
      <c r="Z87">
        <v>-1195763</v>
      </c>
      <c r="AA87">
        <v>-1365797</v>
      </c>
      <c r="AB87">
        <v>-1317311.94</v>
      </c>
      <c r="AC87">
        <v>-1372122</v>
      </c>
      <c r="AD87">
        <v>-1380090</v>
      </c>
      <c r="AE87">
        <v>-1381634</v>
      </c>
      <c r="AF87">
        <v>-1283669.1599999999</v>
      </c>
      <c r="AG87">
        <v>-1498155</v>
      </c>
      <c r="AH87">
        <v>-2178565</v>
      </c>
      <c r="AI87">
        <v>-701197</v>
      </c>
      <c r="AJ87">
        <v>-511848.74</v>
      </c>
      <c r="AK87">
        <v>-487387</v>
      </c>
      <c r="AL87">
        <v>-347431</v>
      </c>
      <c r="AM87">
        <v>-484139</v>
      </c>
      <c r="AN87">
        <v>-361408.75</v>
      </c>
      <c r="AO87">
        <v>-437909</v>
      </c>
      <c r="AP87">
        <v>-498851</v>
      </c>
      <c r="AQ87">
        <v>-562372</v>
      </c>
      <c r="AR87">
        <v>-581921.41</v>
      </c>
      <c r="AS87">
        <v>-552264</v>
      </c>
      <c r="AT87">
        <v>3462234</v>
      </c>
      <c r="AU87">
        <v>5217355</v>
      </c>
      <c r="AV87">
        <v>5407065.0300000003</v>
      </c>
      <c r="AW87">
        <v>5480895</v>
      </c>
      <c r="AX87">
        <v>5573588</v>
      </c>
      <c r="AY87">
        <v>5797132</v>
      </c>
      <c r="AZ87">
        <v>5702221</v>
      </c>
      <c r="BA87">
        <v>-112516</v>
      </c>
      <c r="BB87">
        <v>-25427</v>
      </c>
      <c r="BC87">
        <v>281891</v>
      </c>
      <c r="BD87"/>
      <c r="BE87"/>
      <c r="BF87"/>
      <c r="BG87"/>
      <c r="BH87"/>
      <c r="BI87"/>
      <c r="BJ87"/>
      <c r="BK87"/>
      <c r="BL87"/>
      <c r="BM87"/>
      <c r="BN87"/>
      <c r="BO87"/>
      <c r="BP87"/>
      <c r="BQ87"/>
      <c r="BR87"/>
      <c r="BS87"/>
      <c r="BT87"/>
    </row>
    <row r="88" spans="1:72" x14ac:dyDescent="0.3">
      <c r="A88" t="s">
        <v>1865</v>
      </c>
      <c r="B88">
        <v>-1528753</v>
      </c>
      <c r="C88">
        <v>-1528753</v>
      </c>
      <c r="D88">
        <v>-1462713.27</v>
      </c>
      <c r="E88">
        <v>-3421496</v>
      </c>
      <c r="F88">
        <v>-6132148</v>
      </c>
      <c r="G88">
        <v>-1442733</v>
      </c>
      <c r="H88">
        <v>-1442732.79</v>
      </c>
      <c r="I88">
        <v>-1442733</v>
      </c>
      <c r="J88">
        <v>-1442733</v>
      </c>
      <c r="K88">
        <v>-1306987</v>
      </c>
      <c r="L88">
        <v>-1061147.72</v>
      </c>
      <c r="M88">
        <v>-1061148</v>
      </c>
      <c r="N88">
        <v>-1061148</v>
      </c>
      <c r="O88">
        <v>-1061148</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3861865</v>
      </c>
      <c r="AU88">
        <v>5630708</v>
      </c>
      <c r="AV88">
        <v>5630707.6799999997</v>
      </c>
      <c r="AW88">
        <v>5630708</v>
      </c>
      <c r="AX88">
        <v>5630708</v>
      </c>
      <c r="AY88">
        <v>5630708</v>
      </c>
      <c r="AZ88">
        <v>5631334</v>
      </c>
      <c r="BA88">
        <v>627</v>
      </c>
      <c r="BB88">
        <v>627</v>
      </c>
      <c r="BC88">
        <v>627</v>
      </c>
      <c r="BD88"/>
      <c r="BE88"/>
      <c r="BF88"/>
      <c r="BG88"/>
      <c r="BH88"/>
      <c r="BI88"/>
      <c r="BJ88"/>
      <c r="BK88"/>
      <c r="BL88"/>
      <c r="BM88"/>
      <c r="BN88"/>
      <c r="BO88"/>
      <c r="BP88"/>
      <c r="BQ88"/>
      <c r="BR88"/>
      <c r="BS88"/>
      <c r="BT88"/>
    </row>
    <row r="89" spans="1:72" x14ac:dyDescent="0.3">
      <c r="A89" t="s">
        <v>1866</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5630708</v>
      </c>
      <c r="AU89">
        <v>5630708</v>
      </c>
      <c r="AV89">
        <v>5630707.6799999997</v>
      </c>
      <c r="AW89">
        <v>5630708</v>
      </c>
      <c r="AX89">
        <v>5630708</v>
      </c>
      <c r="AY89">
        <v>0</v>
      </c>
      <c r="AZ89">
        <v>0</v>
      </c>
      <c r="BA89">
        <v>0</v>
      </c>
      <c r="BB89">
        <v>0</v>
      </c>
      <c r="BC89">
        <v>0</v>
      </c>
      <c r="BD89"/>
      <c r="BE89"/>
      <c r="BF89"/>
      <c r="BG89"/>
      <c r="BH89"/>
      <c r="BI89"/>
      <c r="BJ89"/>
      <c r="BK89"/>
      <c r="BL89"/>
      <c r="BM89"/>
      <c r="BN89"/>
      <c r="BO89"/>
      <c r="BP89"/>
      <c r="BQ89"/>
      <c r="BR89"/>
      <c r="BS89"/>
      <c r="BT89"/>
    </row>
    <row r="90" spans="1:72" x14ac:dyDescent="0.3">
      <c r="A90" t="s">
        <v>1867</v>
      </c>
      <c r="B90">
        <v>-1528753</v>
      </c>
      <c r="C90">
        <v>-1528753</v>
      </c>
      <c r="D90">
        <v>0</v>
      </c>
      <c r="E90">
        <v>-1958783</v>
      </c>
      <c r="F90">
        <v>-4689415</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c r="BE90"/>
      <c r="BF90"/>
      <c r="BG90"/>
      <c r="BH90"/>
      <c r="BI90"/>
      <c r="BJ90"/>
      <c r="BK90"/>
      <c r="BL90"/>
      <c r="BM90"/>
      <c r="BN90"/>
      <c r="BO90"/>
      <c r="BP90"/>
      <c r="BQ90"/>
      <c r="BR90"/>
      <c r="BS90"/>
      <c r="BT90"/>
    </row>
    <row r="91" spans="1:72" x14ac:dyDescent="0.3">
      <c r="A91" t="s">
        <v>1868</v>
      </c>
      <c r="B91">
        <v>0</v>
      </c>
      <c r="C91">
        <v>0</v>
      </c>
      <c r="D91">
        <v>-1462713.27</v>
      </c>
      <c r="E91">
        <v>-1462713</v>
      </c>
      <c r="F91">
        <v>-1442733</v>
      </c>
      <c r="G91">
        <v>-1442733</v>
      </c>
      <c r="H91">
        <v>-1442732.79</v>
      </c>
      <c r="I91">
        <v>-1442733</v>
      </c>
      <c r="J91">
        <v>-1442733</v>
      </c>
      <c r="K91">
        <v>-1306987</v>
      </c>
      <c r="L91">
        <v>-1061147.72</v>
      </c>
      <c r="M91">
        <v>-1061148</v>
      </c>
      <c r="N91">
        <v>-1061148</v>
      </c>
      <c r="O91">
        <v>-1061148</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-1768843</v>
      </c>
      <c r="AU91">
        <v>0</v>
      </c>
      <c r="AV91">
        <v>0</v>
      </c>
      <c r="AW91">
        <v>0</v>
      </c>
      <c r="AX91">
        <v>0</v>
      </c>
      <c r="AY91">
        <v>5630708</v>
      </c>
      <c r="AZ91">
        <v>5631334</v>
      </c>
      <c r="BA91">
        <v>627</v>
      </c>
      <c r="BB91">
        <v>627</v>
      </c>
      <c r="BC91">
        <v>627</v>
      </c>
      <c r="BD91"/>
      <c r="BE91"/>
      <c r="BF91"/>
      <c r="BG91"/>
      <c r="BH91"/>
      <c r="BI91"/>
      <c r="BJ91"/>
      <c r="BK91"/>
      <c r="BL91"/>
      <c r="BM91"/>
      <c r="BN91"/>
      <c r="BO91"/>
      <c r="BP91"/>
      <c r="BQ91"/>
      <c r="BR91"/>
      <c r="BS91"/>
      <c r="BT91"/>
    </row>
    <row r="92" spans="1:72" x14ac:dyDescent="0.3">
      <c r="A92" t="s">
        <v>1869</v>
      </c>
      <c r="B92">
        <v>0</v>
      </c>
      <c r="C92">
        <v>0</v>
      </c>
      <c r="D92">
        <v>0</v>
      </c>
      <c r="E92">
        <v>0</v>
      </c>
      <c r="F92">
        <v>0</v>
      </c>
      <c r="G92">
        <v>0</v>
      </c>
      <c r="H92">
        <v>-2148249.52</v>
      </c>
      <c r="I92">
        <v>-2110226</v>
      </c>
      <c r="J92">
        <v>-1788308</v>
      </c>
      <c r="K92">
        <v>-1257024</v>
      </c>
      <c r="L92">
        <v>-1315759.3400000001</v>
      </c>
      <c r="M92">
        <v>-1343330</v>
      </c>
      <c r="N92">
        <v>-754931</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-701197</v>
      </c>
      <c r="AJ92">
        <v>-511848.74</v>
      </c>
      <c r="AK92">
        <v>-487387</v>
      </c>
      <c r="AL92">
        <v>-347431</v>
      </c>
      <c r="AM92">
        <v>-484139</v>
      </c>
      <c r="AN92">
        <v>-361408.75</v>
      </c>
      <c r="AO92">
        <v>-437909</v>
      </c>
      <c r="AP92">
        <v>-498851</v>
      </c>
      <c r="AQ92">
        <v>-562372</v>
      </c>
      <c r="AR92">
        <v>-581921.41</v>
      </c>
      <c r="AS92">
        <v>-552264</v>
      </c>
      <c r="AT92">
        <v>-399631</v>
      </c>
      <c r="AU92">
        <v>-413353</v>
      </c>
      <c r="AV92">
        <v>-223642.65</v>
      </c>
      <c r="AW92">
        <v>-149813</v>
      </c>
      <c r="AX92">
        <v>-57120</v>
      </c>
      <c r="AY92">
        <v>166424</v>
      </c>
      <c r="AZ92">
        <v>70887</v>
      </c>
      <c r="BA92">
        <v>-113143</v>
      </c>
      <c r="BB92">
        <v>-26054</v>
      </c>
      <c r="BC92">
        <v>281264</v>
      </c>
      <c r="BD92"/>
      <c r="BE92"/>
      <c r="BF92"/>
      <c r="BG92"/>
      <c r="BH92"/>
      <c r="BI92"/>
      <c r="BJ92"/>
      <c r="BK92"/>
      <c r="BL92"/>
      <c r="BM92"/>
      <c r="BN92"/>
      <c r="BO92"/>
      <c r="BP92"/>
      <c r="BQ92"/>
      <c r="BR92"/>
      <c r="BS92"/>
      <c r="BT92"/>
    </row>
    <row r="93" spans="1:72" x14ac:dyDescent="0.3">
      <c r="A93" t="s">
        <v>1870</v>
      </c>
      <c r="B93">
        <v>-665577</v>
      </c>
      <c r="C93">
        <v>-1009804</v>
      </c>
      <c r="D93">
        <v>18296206.010000002</v>
      </c>
      <c r="E93">
        <v>19909154</v>
      </c>
      <c r="F93">
        <v>19909154</v>
      </c>
      <c r="G93">
        <v>18443911</v>
      </c>
      <c r="H93">
        <v>19909154.199999999</v>
      </c>
      <c r="I93">
        <v>19909154</v>
      </c>
      <c r="J93">
        <v>19909154</v>
      </c>
      <c r="K93">
        <v>19909154</v>
      </c>
      <c r="L93">
        <v>19909154.199999999</v>
      </c>
      <c r="M93">
        <v>19909154</v>
      </c>
      <c r="N93">
        <v>19909154</v>
      </c>
      <c r="O93">
        <v>19039113</v>
      </c>
      <c r="P93">
        <v>18037244.25</v>
      </c>
      <c r="Q93">
        <v>18050875</v>
      </c>
      <c r="R93">
        <v>8132936</v>
      </c>
      <c r="S93">
        <v>8088713</v>
      </c>
      <c r="T93">
        <v>8284895.5300000003</v>
      </c>
      <c r="U93">
        <v>-1605034</v>
      </c>
      <c r="V93">
        <v>0</v>
      </c>
      <c r="W93">
        <v>0</v>
      </c>
      <c r="X93">
        <v>-1112145.69</v>
      </c>
      <c r="Y93">
        <v>-953403</v>
      </c>
      <c r="Z93">
        <v>-1195763</v>
      </c>
      <c r="AA93">
        <v>-1365797</v>
      </c>
      <c r="AB93">
        <v>-1317311.94</v>
      </c>
      <c r="AC93">
        <v>-1372122</v>
      </c>
      <c r="AD93">
        <v>-1380090</v>
      </c>
      <c r="AE93">
        <v>-1381634</v>
      </c>
      <c r="AF93">
        <v>0</v>
      </c>
      <c r="AG93">
        <v>-1498155</v>
      </c>
      <c r="AH93">
        <v>-2178565</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c r="BE93"/>
      <c r="BF93"/>
      <c r="BG93"/>
      <c r="BH93"/>
      <c r="BI93"/>
      <c r="BJ93"/>
      <c r="BK93"/>
      <c r="BL93"/>
      <c r="BM93"/>
      <c r="BN93"/>
      <c r="BO93"/>
      <c r="BP93"/>
      <c r="BQ93"/>
      <c r="BR93"/>
      <c r="BS93"/>
      <c r="BT93"/>
    </row>
    <row r="94" spans="1:72" x14ac:dyDescent="0.3">
      <c r="A94" t="s">
        <v>802</v>
      </c>
      <c r="B94">
        <v>93844037</v>
      </c>
      <c r="C94">
        <v>99642848</v>
      </c>
      <c r="D94">
        <v>96758743.980000004</v>
      </c>
      <c r="E94">
        <v>93047142</v>
      </c>
      <c r="F94">
        <v>86588102</v>
      </c>
      <c r="G94">
        <v>98403438</v>
      </c>
      <c r="H94">
        <v>93738858.640000001</v>
      </c>
      <c r="I94">
        <v>88302718</v>
      </c>
      <c r="J94">
        <v>83260746</v>
      </c>
      <c r="K94">
        <v>90160829</v>
      </c>
      <c r="L94">
        <v>84830803.480000004</v>
      </c>
      <c r="M94">
        <v>79548788</v>
      </c>
      <c r="N94">
        <v>75203346</v>
      </c>
      <c r="O94">
        <v>80438417</v>
      </c>
      <c r="P94">
        <v>75332915.599999994</v>
      </c>
      <c r="Q94">
        <v>70113613</v>
      </c>
      <c r="R94">
        <v>55225336</v>
      </c>
      <c r="S94">
        <v>59764975</v>
      </c>
      <c r="T94">
        <v>55196167.479999997</v>
      </c>
      <c r="U94">
        <v>41017466</v>
      </c>
      <c r="V94">
        <v>37168076</v>
      </c>
      <c r="W94">
        <v>41253541</v>
      </c>
      <c r="X94">
        <v>37349441.460000001</v>
      </c>
      <c r="Y94">
        <v>33655678</v>
      </c>
      <c r="Z94">
        <v>30265213</v>
      </c>
      <c r="AA94">
        <v>34142065</v>
      </c>
      <c r="AB94">
        <v>30782206.48</v>
      </c>
      <c r="AC94">
        <v>28211841</v>
      </c>
      <c r="AD94">
        <v>25516223</v>
      </c>
      <c r="AE94">
        <v>31388181</v>
      </c>
      <c r="AF94">
        <v>28780947.07</v>
      </c>
      <c r="AG94">
        <v>26524004</v>
      </c>
      <c r="AH94">
        <v>23184013</v>
      </c>
      <c r="AI94">
        <v>30096960</v>
      </c>
      <c r="AJ94">
        <v>26743766.149999999</v>
      </c>
      <c r="AK94">
        <v>24006200</v>
      </c>
      <c r="AL94">
        <v>21243668</v>
      </c>
      <c r="AM94">
        <v>24126201</v>
      </c>
      <c r="AN94">
        <v>21490604.780000001</v>
      </c>
      <c r="AO94">
        <v>19833280</v>
      </c>
      <c r="AP94">
        <v>17599304</v>
      </c>
      <c r="AQ94">
        <v>19859154</v>
      </c>
      <c r="AR94">
        <v>17755671.460000001</v>
      </c>
      <c r="AS94">
        <v>18034631</v>
      </c>
      <c r="AT94">
        <v>16646216</v>
      </c>
      <c r="AU94">
        <v>20226509</v>
      </c>
      <c r="AV94">
        <v>18740325.07</v>
      </c>
      <c r="AW94">
        <v>17719054</v>
      </c>
      <c r="AX94">
        <v>16395780</v>
      </c>
      <c r="AY94">
        <v>18080821</v>
      </c>
      <c r="AZ94">
        <v>16738676</v>
      </c>
      <c r="BA94">
        <v>10414772</v>
      </c>
      <c r="BB94">
        <v>9610515</v>
      </c>
      <c r="BC94">
        <v>10621937</v>
      </c>
      <c r="BD94"/>
      <c r="BE94"/>
      <c r="BF94"/>
      <c r="BG94"/>
      <c r="BH94"/>
      <c r="BI94"/>
      <c r="BJ94"/>
      <c r="BK94"/>
      <c r="BL94"/>
      <c r="BM94"/>
      <c r="BN94"/>
      <c r="BO94"/>
      <c r="BP94"/>
      <c r="BQ94"/>
      <c r="BR94"/>
      <c r="BS94"/>
      <c r="BT94"/>
    </row>
    <row r="95" spans="1:72" x14ac:dyDescent="0.3">
      <c r="A95" t="s">
        <v>1871</v>
      </c>
      <c r="B95">
        <v>14843073</v>
      </c>
      <c r="C95">
        <v>14966022</v>
      </c>
      <c r="D95">
        <v>14836285.960000001</v>
      </c>
      <c r="E95">
        <v>14717885</v>
      </c>
      <c r="F95">
        <v>14630310</v>
      </c>
      <c r="G95">
        <v>14806313</v>
      </c>
      <c r="H95">
        <v>14628937.85</v>
      </c>
      <c r="I95">
        <v>14507249</v>
      </c>
      <c r="J95">
        <v>14562969</v>
      </c>
      <c r="K95">
        <v>14764685</v>
      </c>
      <c r="L95">
        <v>14987881.380000001</v>
      </c>
      <c r="M95">
        <v>14763238</v>
      </c>
      <c r="N95">
        <v>14845215</v>
      </c>
      <c r="O95">
        <v>14829975</v>
      </c>
      <c r="P95">
        <v>4895864.67</v>
      </c>
      <c r="Q95">
        <v>4801087</v>
      </c>
      <c r="R95">
        <v>4734119</v>
      </c>
      <c r="S95">
        <v>4639836</v>
      </c>
      <c r="T95">
        <v>4407036.6399999997</v>
      </c>
      <c r="U95">
        <v>4348607</v>
      </c>
      <c r="V95">
        <v>4347498</v>
      </c>
      <c r="W95">
        <v>4360741</v>
      </c>
      <c r="X95">
        <v>4326296.04</v>
      </c>
      <c r="Y95">
        <v>4296626</v>
      </c>
      <c r="Z95">
        <v>4299073</v>
      </c>
      <c r="AA95">
        <v>4312821</v>
      </c>
      <c r="AB95">
        <v>4275634.05</v>
      </c>
      <c r="AC95">
        <v>4241364</v>
      </c>
      <c r="AD95">
        <v>4248740</v>
      </c>
      <c r="AE95">
        <v>4257715</v>
      </c>
      <c r="AF95">
        <v>4226479.16</v>
      </c>
      <c r="AG95">
        <v>4237747</v>
      </c>
      <c r="AH95">
        <v>5028348</v>
      </c>
      <c r="AI95">
        <v>262322</v>
      </c>
      <c r="AJ95">
        <v>242326.12</v>
      </c>
      <c r="AK95">
        <v>232703</v>
      </c>
      <c r="AL95">
        <v>214555</v>
      </c>
      <c r="AM95">
        <v>209341</v>
      </c>
      <c r="AN95">
        <v>208249.04</v>
      </c>
      <c r="AO95">
        <v>208927</v>
      </c>
      <c r="AP95">
        <v>207239</v>
      </c>
      <c r="AQ95">
        <v>205138</v>
      </c>
      <c r="AR95">
        <v>202514.2</v>
      </c>
      <c r="AS95">
        <v>194240</v>
      </c>
      <c r="AT95">
        <v>195552</v>
      </c>
      <c r="AU95">
        <v>197593</v>
      </c>
      <c r="AV95">
        <v>196216.3</v>
      </c>
      <c r="AW95">
        <v>129356</v>
      </c>
      <c r="AX95">
        <v>133683</v>
      </c>
      <c r="AY95">
        <v>140776</v>
      </c>
      <c r="AZ95">
        <v>160856</v>
      </c>
      <c r="BA95">
        <v>-4651998</v>
      </c>
      <c r="BB95">
        <v>-4233450</v>
      </c>
      <c r="BC95">
        <v>-3614252</v>
      </c>
      <c r="BD95"/>
      <c r="BE95"/>
      <c r="BF95"/>
      <c r="BG95"/>
      <c r="BH95"/>
      <c r="BI95"/>
      <c r="BJ95"/>
      <c r="BK95"/>
      <c r="BL95"/>
      <c r="BM95"/>
      <c r="BN95"/>
      <c r="BO95"/>
      <c r="BP95"/>
      <c r="BQ95"/>
      <c r="BR95"/>
      <c r="BS95"/>
      <c r="BT95"/>
    </row>
    <row r="96" spans="1:72" x14ac:dyDescent="0.3">
      <c r="A96" t="s">
        <v>1872</v>
      </c>
      <c r="B96">
        <v>108687110</v>
      </c>
      <c r="C96">
        <v>114608870</v>
      </c>
      <c r="D96">
        <v>111595029.94</v>
      </c>
      <c r="E96">
        <v>107765027</v>
      </c>
      <c r="F96">
        <v>101218412</v>
      </c>
      <c r="G96">
        <v>113209751</v>
      </c>
      <c r="H96">
        <v>108367796.48999999</v>
      </c>
      <c r="I96">
        <v>102809967</v>
      </c>
      <c r="J96">
        <v>97823715</v>
      </c>
      <c r="K96">
        <v>104925514</v>
      </c>
      <c r="L96">
        <v>99818684.859999999</v>
      </c>
      <c r="M96">
        <v>94312026</v>
      </c>
      <c r="N96">
        <v>90048561</v>
      </c>
      <c r="O96">
        <v>95268392</v>
      </c>
      <c r="P96">
        <v>80228780.269999996</v>
      </c>
      <c r="Q96">
        <v>74914700</v>
      </c>
      <c r="R96">
        <v>59959455</v>
      </c>
      <c r="S96">
        <v>64404811</v>
      </c>
      <c r="T96">
        <v>59603204.119999997</v>
      </c>
      <c r="U96">
        <v>45366073</v>
      </c>
      <c r="V96">
        <v>41515574</v>
      </c>
      <c r="W96">
        <v>45614282</v>
      </c>
      <c r="X96">
        <v>41675737.5</v>
      </c>
      <c r="Y96">
        <v>37952304</v>
      </c>
      <c r="Z96">
        <v>34564286</v>
      </c>
      <c r="AA96">
        <v>38454886</v>
      </c>
      <c r="AB96">
        <v>35057840.520000003</v>
      </c>
      <c r="AC96">
        <v>32453205</v>
      </c>
      <c r="AD96">
        <v>29764963</v>
      </c>
      <c r="AE96">
        <v>35645896</v>
      </c>
      <c r="AF96">
        <v>33007426.23</v>
      </c>
      <c r="AG96">
        <v>30761751</v>
      </c>
      <c r="AH96">
        <v>28212361</v>
      </c>
      <c r="AI96">
        <v>30359282</v>
      </c>
      <c r="AJ96">
        <v>26986092.27</v>
      </c>
      <c r="AK96">
        <v>24238903</v>
      </c>
      <c r="AL96">
        <v>21458223</v>
      </c>
      <c r="AM96">
        <v>24335542</v>
      </c>
      <c r="AN96">
        <v>21698853.82</v>
      </c>
      <c r="AO96">
        <v>20042207</v>
      </c>
      <c r="AP96">
        <v>17806543</v>
      </c>
      <c r="AQ96">
        <v>20064292</v>
      </c>
      <c r="AR96">
        <v>17958185.66</v>
      </c>
      <c r="AS96">
        <v>18228871</v>
      </c>
      <c r="AT96">
        <v>16841768</v>
      </c>
      <c r="AU96">
        <v>20424102</v>
      </c>
      <c r="AV96">
        <v>18936541.370000001</v>
      </c>
      <c r="AW96">
        <v>17848410</v>
      </c>
      <c r="AX96">
        <v>16529463</v>
      </c>
      <c r="AY96">
        <v>18221597</v>
      </c>
      <c r="AZ96">
        <v>16899532</v>
      </c>
      <c r="BA96">
        <v>5762774</v>
      </c>
      <c r="BB96">
        <v>5377065</v>
      </c>
      <c r="BC96">
        <v>7007685</v>
      </c>
      <c r="BD96"/>
      <c r="BE96"/>
      <c r="BF96"/>
      <c r="BG96"/>
      <c r="BH96"/>
      <c r="BI96"/>
      <c r="BJ96"/>
      <c r="BK96"/>
      <c r="BL96"/>
      <c r="BM96"/>
      <c r="BN96"/>
      <c r="BO96"/>
      <c r="BP96"/>
      <c r="BQ96"/>
      <c r="BR96"/>
      <c r="BS96"/>
      <c r="BT96"/>
    </row>
    <row r="97" spans="1:72" x14ac:dyDescent="0.3">
      <c r="A97" t="s">
        <v>1873</v>
      </c>
      <c r="B97">
        <v>513087227</v>
      </c>
      <c r="C97">
        <v>518917016</v>
      </c>
      <c r="D97">
        <v>523354329.70999998</v>
      </c>
      <c r="E97">
        <v>443649923</v>
      </c>
      <c r="F97">
        <v>420751529</v>
      </c>
      <c r="G97">
        <v>422588825</v>
      </c>
      <c r="H97">
        <v>375617454.25</v>
      </c>
      <c r="I97">
        <v>365135998</v>
      </c>
      <c r="J97">
        <v>369666475</v>
      </c>
      <c r="K97">
        <v>375793780</v>
      </c>
      <c r="L97">
        <v>373741617.06</v>
      </c>
      <c r="M97">
        <v>369248470</v>
      </c>
      <c r="N97">
        <v>361851524</v>
      </c>
      <c r="O97">
        <v>371137473</v>
      </c>
      <c r="P97">
        <v>360298565.68000001</v>
      </c>
      <c r="Q97">
        <v>354826726</v>
      </c>
      <c r="R97">
        <v>341434716</v>
      </c>
      <c r="S97">
        <v>346106604</v>
      </c>
      <c r="T97">
        <v>352268052.66000003</v>
      </c>
      <c r="U97">
        <v>341104725</v>
      </c>
      <c r="V97">
        <v>326767159</v>
      </c>
      <c r="W97">
        <v>330560617</v>
      </c>
      <c r="X97">
        <v>329082938.39999998</v>
      </c>
      <c r="Y97">
        <v>315428292</v>
      </c>
      <c r="Z97">
        <v>312720996</v>
      </c>
      <c r="AA97">
        <v>314399922</v>
      </c>
      <c r="AB97">
        <v>326410045.35000002</v>
      </c>
      <c r="AC97">
        <v>300360467</v>
      </c>
      <c r="AD97">
        <v>298528771</v>
      </c>
      <c r="AE97">
        <v>302815739</v>
      </c>
      <c r="AF97">
        <v>288665481.36000001</v>
      </c>
      <c r="AG97">
        <v>277647324</v>
      </c>
      <c r="AH97">
        <v>232952921</v>
      </c>
      <c r="AI97">
        <v>73445333</v>
      </c>
      <c r="AJ97">
        <v>71798465.040000007</v>
      </c>
      <c r="AK97">
        <v>64783276</v>
      </c>
      <c r="AL97">
        <v>58586808</v>
      </c>
      <c r="AM97">
        <v>60127997</v>
      </c>
      <c r="AN97">
        <v>55340867.530000001</v>
      </c>
      <c r="AO97">
        <v>50148230</v>
      </c>
      <c r="AP97">
        <v>46666048</v>
      </c>
      <c r="AQ97">
        <v>49993426</v>
      </c>
      <c r="AR97">
        <v>47904117.07</v>
      </c>
      <c r="AS97">
        <v>43464653</v>
      </c>
      <c r="AT97">
        <v>41537792</v>
      </c>
      <c r="AU97">
        <v>45578545</v>
      </c>
      <c r="AV97">
        <v>44441462.600000001</v>
      </c>
      <c r="AW97">
        <v>39384364</v>
      </c>
      <c r="AX97">
        <v>37453699</v>
      </c>
      <c r="AY97">
        <v>39854300</v>
      </c>
      <c r="AZ97">
        <v>40158634</v>
      </c>
      <c r="BA97">
        <v>47177357</v>
      </c>
      <c r="BB97">
        <v>45157514</v>
      </c>
      <c r="BC97">
        <v>44619466</v>
      </c>
      <c r="BD97"/>
      <c r="BE97"/>
      <c r="BF97"/>
      <c r="BG97"/>
      <c r="BH97"/>
      <c r="BI97"/>
      <c r="BJ97"/>
      <c r="BK97"/>
      <c r="BL97"/>
      <c r="BM97"/>
      <c r="BN97"/>
      <c r="BO97"/>
      <c r="BP97"/>
      <c r="BQ97"/>
      <c r="BR97"/>
      <c r="BS97"/>
      <c r="BT97"/>
    </row>
    <row r="98" spans="1:72" x14ac:dyDescent="0.3">
      <c r="A98" t="s">
        <v>1989</v>
      </c>
      <c r="B98" t="s">
        <v>2401</v>
      </c>
      <c r="C98" t="s">
        <v>1990</v>
      </c>
      <c r="D98" t="s">
        <v>1991</v>
      </c>
      <c r="E98" t="s">
        <v>1992</v>
      </c>
      <c r="F98" t="s">
        <v>1993</v>
      </c>
      <c r="G98" t="s">
        <v>1994</v>
      </c>
      <c r="H98" t="s">
        <v>1995</v>
      </c>
      <c r="I98" t="s">
        <v>1996</v>
      </c>
      <c r="J98" t="s">
        <v>1997</v>
      </c>
      <c r="K98" t="s">
        <v>1998</v>
      </c>
      <c r="L98" t="s">
        <v>1999</v>
      </c>
      <c r="M98" t="s">
        <v>2000</v>
      </c>
      <c r="N98" t="s">
        <v>2001</v>
      </c>
      <c r="O98" t="s">
        <v>2002</v>
      </c>
      <c r="P98" t="s">
        <v>2003</v>
      </c>
      <c r="Q98" t="s">
        <v>2004</v>
      </c>
      <c r="R98" t="s">
        <v>2005</v>
      </c>
      <c r="S98" t="s">
        <v>2006</v>
      </c>
      <c r="T98" t="s">
        <v>2007</v>
      </c>
      <c r="U98" t="s">
        <v>2008</v>
      </c>
      <c r="V98" t="s">
        <v>2009</v>
      </c>
      <c r="W98" t="s">
        <v>2010</v>
      </c>
      <c r="X98" t="s">
        <v>2011</v>
      </c>
      <c r="Y98" t="s">
        <v>2012</v>
      </c>
      <c r="Z98" t="s">
        <v>2013</v>
      </c>
      <c r="AA98" t="s">
        <v>2014</v>
      </c>
      <c r="AB98" t="s">
        <v>2015</v>
      </c>
      <c r="AC98" t="s">
        <v>2016</v>
      </c>
      <c r="AD98" t="s">
        <v>2017</v>
      </c>
      <c r="AE98" t="s">
        <v>2018</v>
      </c>
      <c r="AF98" t="s">
        <v>2019</v>
      </c>
      <c r="AG98" t="s">
        <v>2020</v>
      </c>
      <c r="AH98" t="s">
        <v>2021</v>
      </c>
      <c r="AI98" t="s">
        <v>2022</v>
      </c>
      <c r="AJ98" t="s">
        <v>2023</v>
      </c>
      <c r="AK98" t="s">
        <v>2024</v>
      </c>
      <c r="AL98" t="s">
        <v>2025</v>
      </c>
      <c r="AM98" t="s">
        <v>2026</v>
      </c>
      <c r="AN98" t="s">
        <v>2027</v>
      </c>
      <c r="AO98" t="s">
        <v>2028</v>
      </c>
      <c r="AP98" t="s">
        <v>2029</v>
      </c>
      <c r="AQ98" t="s">
        <v>2030</v>
      </c>
      <c r="AR98" t="s">
        <v>2031</v>
      </c>
      <c r="AS98" t="s">
        <v>2032</v>
      </c>
      <c r="AT98" t="s">
        <v>2033</v>
      </c>
      <c r="AU98" t="s">
        <v>2034</v>
      </c>
      <c r="AV98" t="s">
        <v>2035</v>
      </c>
      <c r="AW98" t="s">
        <v>2036</v>
      </c>
      <c r="AX98" t="s">
        <v>2037</v>
      </c>
      <c r="AY98" t="s">
        <v>2038</v>
      </c>
      <c r="AZ98" t="s">
        <v>2039</v>
      </c>
      <c r="BA98" t="s">
        <v>2040</v>
      </c>
      <c r="BB98" t="s">
        <v>2041</v>
      </c>
      <c r="BC98" t="s">
        <v>2042</v>
      </c>
      <c r="BD98"/>
      <c r="BE98"/>
      <c r="BF98"/>
      <c r="BG98"/>
      <c r="BH98"/>
      <c r="BI98"/>
      <c r="BJ98"/>
      <c r="BK98"/>
      <c r="BL98"/>
      <c r="BM98"/>
      <c r="BN98"/>
      <c r="BO98"/>
      <c r="BP98"/>
      <c r="BQ98"/>
      <c r="BR98"/>
      <c r="BS98"/>
      <c r="BT98"/>
    </row>
    <row r="99" spans="1:72" x14ac:dyDescent="0.3">
      <c r="A99" t="s">
        <v>2043</v>
      </c>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row>
    <row r="100" spans="1:72" x14ac:dyDescent="0.3">
      <c r="A100" t="s">
        <v>2044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row>
    <row r="101" spans="1:72" x14ac:dyDescent="0.3">
      <c r="A101" t="s">
        <v>2045</v>
      </c>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row>
    <row r="102" spans="1:72"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row>
    <row r="103" spans="1:72"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row>
    <row r="104" spans="1:72"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row>
    <row r="105" spans="1:72"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row>
    <row r="106" spans="1:72" x14ac:dyDescent="0.3">
      <c r="BA106" s="80"/>
    </row>
    <row r="107" spans="1:72" x14ac:dyDescent="0.3">
      <c r="BA107" s="80"/>
    </row>
    <row r="108" spans="1:72" x14ac:dyDescent="0.3">
      <c r="BA108" s="80"/>
    </row>
    <row r="109" spans="1:72" x14ac:dyDescent="0.3">
      <c r="BA109" s="80"/>
    </row>
    <row r="110" spans="1:72" x14ac:dyDescent="0.3">
      <c r="BA110" s="80"/>
    </row>
    <row r="111" spans="1:72" x14ac:dyDescent="0.3">
      <c r="BA111" s="80"/>
    </row>
    <row r="112" spans="1:72" x14ac:dyDescent="0.3">
      <c r="BA112" s="80"/>
    </row>
    <row r="113" spans="1:72" x14ac:dyDescent="0.3">
      <c r="BA113" s="80"/>
    </row>
    <row r="114" spans="1:72" x14ac:dyDescent="0.3">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row>
    <row r="115" spans="1:72" x14ac:dyDescent="0.3">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row>
    <row r="116" spans="1:72" x14ac:dyDescent="0.3">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row>
    <row r="117" spans="1:72" x14ac:dyDescent="0.3">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row>
    <row r="118" spans="1:72" x14ac:dyDescent="0.3">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row>
    <row r="119" spans="1:72" x14ac:dyDescent="0.3">
      <c r="A119" s="131" t="s">
        <v>793</v>
      </c>
      <c r="B119" s="132">
        <f>INDEX(B$3:B$117,MATCH($A$119,$A$3:$A$117,0),1)</f>
        <v>10601451</v>
      </c>
      <c r="C119" s="132">
        <f>INDEX(C$3:C$117,MATCH($A$119,$A3:$A117,0),1)</f>
        <v>12628167</v>
      </c>
      <c r="D119" s="132">
        <f t="shared" ref="D119:BK119" si="0">INDEX(D$3:D$117,MATCH($A$119,$A3:$A117,0),1)</f>
        <v>1050248.6499999999</v>
      </c>
      <c r="E119" s="132">
        <f t="shared" si="0"/>
        <v>5687622</v>
      </c>
      <c r="F119" s="132">
        <f t="shared" si="0"/>
        <v>15860991</v>
      </c>
      <c r="G119" s="132">
        <f t="shared" si="0"/>
        <v>3711912</v>
      </c>
      <c r="H119" s="132">
        <f t="shared" si="0"/>
        <v>3326783.63</v>
      </c>
      <c r="I119" s="132">
        <f t="shared" si="0"/>
        <v>8643171</v>
      </c>
      <c r="J119" s="132">
        <f t="shared" si="0"/>
        <v>3686470</v>
      </c>
      <c r="K119" s="132">
        <f t="shared" si="0"/>
        <v>679581</v>
      </c>
      <c r="L119" s="132">
        <f t="shared" si="0"/>
        <v>3582583.74</v>
      </c>
      <c r="M119" s="132">
        <f t="shared" si="0"/>
        <v>3429345</v>
      </c>
      <c r="N119" s="132">
        <f t="shared" si="0"/>
        <v>3504730</v>
      </c>
      <c r="O119" s="132">
        <f t="shared" si="0"/>
        <v>621407</v>
      </c>
      <c r="P119" s="132">
        <f t="shared" si="0"/>
        <v>4325529.84</v>
      </c>
      <c r="Q119" s="132">
        <f t="shared" si="0"/>
        <v>6738581</v>
      </c>
      <c r="R119" s="132">
        <f t="shared" si="0"/>
        <v>7510964</v>
      </c>
      <c r="S119" s="132">
        <f t="shared" si="0"/>
        <v>5532500</v>
      </c>
      <c r="T119" s="132">
        <f t="shared" si="0"/>
        <v>3515916.38</v>
      </c>
      <c r="U119" s="132">
        <f t="shared" si="0"/>
        <v>4874881</v>
      </c>
      <c r="V119" s="132">
        <f t="shared" si="0"/>
        <v>8196947</v>
      </c>
      <c r="W119" s="132">
        <f t="shared" si="0"/>
        <v>6670771</v>
      </c>
      <c r="X119" s="132">
        <f t="shared" si="0"/>
        <v>11881373.16</v>
      </c>
      <c r="Y119" s="132">
        <f t="shared" si="0"/>
        <v>13437416</v>
      </c>
      <c r="Z119" s="132">
        <f t="shared" si="0"/>
        <v>16735857</v>
      </c>
      <c r="AA119" s="132">
        <f t="shared" si="0"/>
        <v>4850314</v>
      </c>
      <c r="AB119" s="132">
        <f t="shared" si="0"/>
        <v>14726390.369999999</v>
      </c>
      <c r="AC119" s="132">
        <f t="shared" si="0"/>
        <v>5663426</v>
      </c>
      <c r="AD119" s="132">
        <f t="shared" si="0"/>
        <v>7184521</v>
      </c>
      <c r="AE119" s="132">
        <f t="shared" si="0"/>
        <v>3228136</v>
      </c>
      <c r="AF119" s="132">
        <f t="shared" si="0"/>
        <v>135143340.84999999</v>
      </c>
      <c r="AG119" s="132">
        <f t="shared" si="0"/>
        <v>186157179</v>
      </c>
      <c r="AH119" s="132">
        <f t="shared" si="0"/>
        <v>143332789</v>
      </c>
      <c r="AI119" s="132">
        <f t="shared" si="0"/>
        <v>22</v>
      </c>
      <c r="AJ119" s="132">
        <f t="shared" si="0"/>
        <v>0</v>
      </c>
      <c r="AK119" s="132">
        <f t="shared" si="0"/>
        <v>21136</v>
      </c>
      <c r="AL119" s="132">
        <f t="shared" si="0"/>
        <v>442</v>
      </c>
      <c r="AM119" s="132">
        <f t="shared" si="0"/>
        <v>7407</v>
      </c>
      <c r="AN119" s="132">
        <f t="shared" si="0"/>
        <v>2173.4699999999998</v>
      </c>
      <c r="AO119" s="132">
        <f t="shared" si="0"/>
        <v>48</v>
      </c>
      <c r="AP119" s="132">
        <f t="shared" si="0"/>
        <v>39</v>
      </c>
      <c r="AQ119" s="132">
        <f t="shared" si="0"/>
        <v>3197</v>
      </c>
      <c r="AR119" s="132">
        <f t="shared" si="0"/>
        <v>0</v>
      </c>
      <c r="AS119" s="132">
        <f t="shared" si="0"/>
        <v>0</v>
      </c>
      <c r="AT119" s="132">
        <f t="shared" si="0"/>
        <v>0</v>
      </c>
      <c r="AU119" s="132">
        <f t="shared" si="0"/>
        <v>17987</v>
      </c>
      <c r="AV119" s="132">
        <f t="shared" si="0"/>
        <v>10212.02</v>
      </c>
      <c r="AW119" s="132">
        <f t="shared" si="0"/>
        <v>11681</v>
      </c>
      <c r="AX119" s="132">
        <f t="shared" si="0"/>
        <v>103493</v>
      </c>
      <c r="AY119" s="132">
        <f t="shared" si="0"/>
        <v>157329</v>
      </c>
      <c r="AZ119" s="132">
        <f t="shared" si="0"/>
        <v>167995</v>
      </c>
      <c r="BA119" s="132">
        <f t="shared" si="0"/>
        <v>4778636</v>
      </c>
      <c r="BB119" s="132">
        <f t="shared" si="0"/>
        <v>9403697</v>
      </c>
      <c r="BC119" s="132">
        <f t="shared" si="0"/>
        <v>7336569</v>
      </c>
      <c r="BD119" s="132">
        <f t="shared" si="0"/>
        <v>0</v>
      </c>
      <c r="BE119" s="132">
        <f t="shared" si="0"/>
        <v>0</v>
      </c>
      <c r="BF119" s="132">
        <f t="shared" si="0"/>
        <v>0</v>
      </c>
      <c r="BG119" s="132">
        <f t="shared" si="0"/>
        <v>0</v>
      </c>
      <c r="BH119" s="132">
        <f t="shared" si="0"/>
        <v>0</v>
      </c>
      <c r="BI119" s="132">
        <f t="shared" si="0"/>
        <v>0</v>
      </c>
      <c r="BJ119" s="132">
        <f t="shared" si="0"/>
        <v>0</v>
      </c>
      <c r="BK119" s="132">
        <f t="shared" si="0"/>
        <v>0</v>
      </c>
    </row>
    <row r="120" spans="1:72" x14ac:dyDescent="0.3">
      <c r="A120" s="131" t="s">
        <v>795</v>
      </c>
      <c r="B120" s="132">
        <f>INDEX(B$3:B$117,MATCH($A$120,$A$3:$A$117,0),1)</f>
        <v>0</v>
      </c>
      <c r="C120" s="132">
        <f t="shared" ref="C120:BK120" si="1">INDEX(C$3:C$117,MATCH($A$120,$A3:$A117,0),1)</f>
        <v>6268</v>
      </c>
      <c r="D120" s="132">
        <f t="shared" si="1"/>
        <v>6007.42</v>
      </c>
      <c r="E120" s="132">
        <f t="shared" si="1"/>
        <v>6331</v>
      </c>
      <c r="F120" s="132">
        <f t="shared" si="1"/>
        <v>14827</v>
      </c>
      <c r="G120" s="132">
        <f t="shared" si="1"/>
        <v>15682</v>
      </c>
      <c r="H120" s="132">
        <f t="shared" si="1"/>
        <v>14473.92</v>
      </c>
      <c r="I120" s="132">
        <f t="shared" si="1"/>
        <v>14684</v>
      </c>
      <c r="J120" s="132">
        <f t="shared" si="1"/>
        <v>9223</v>
      </c>
      <c r="K120" s="132">
        <f t="shared" si="1"/>
        <v>0</v>
      </c>
      <c r="L120" s="132">
        <f t="shared" si="1"/>
        <v>0</v>
      </c>
      <c r="M120" s="132">
        <f t="shared" si="1"/>
        <v>0</v>
      </c>
      <c r="N120" s="132">
        <f t="shared" si="1"/>
        <v>0</v>
      </c>
      <c r="O120" s="132">
        <f t="shared" si="1"/>
        <v>0</v>
      </c>
      <c r="P120" s="132">
        <f t="shared" si="1"/>
        <v>0</v>
      </c>
      <c r="Q120" s="132">
        <f t="shared" si="1"/>
        <v>0</v>
      </c>
      <c r="R120" s="132">
        <f t="shared" si="1"/>
        <v>0</v>
      </c>
      <c r="S120" s="132">
        <f t="shared" si="1"/>
        <v>0</v>
      </c>
      <c r="T120" s="132">
        <f t="shared" si="1"/>
        <v>0</v>
      </c>
      <c r="U120" s="132">
        <f t="shared" si="1"/>
        <v>0</v>
      </c>
      <c r="V120" s="132">
        <f t="shared" si="1"/>
        <v>0</v>
      </c>
      <c r="W120" s="132">
        <f t="shared" si="1"/>
        <v>0</v>
      </c>
      <c r="X120" s="132">
        <f t="shared" si="1"/>
        <v>0</v>
      </c>
      <c r="Y120" s="132">
        <f t="shared" si="1"/>
        <v>0</v>
      </c>
      <c r="Z120" s="132">
        <f t="shared" si="1"/>
        <v>0</v>
      </c>
      <c r="AA120" s="132">
        <f t="shared" si="1"/>
        <v>0</v>
      </c>
      <c r="AB120" s="132">
        <f t="shared" si="1"/>
        <v>0</v>
      </c>
      <c r="AC120" s="132">
        <f t="shared" si="1"/>
        <v>0</v>
      </c>
      <c r="AD120" s="132">
        <f t="shared" si="1"/>
        <v>0</v>
      </c>
      <c r="AE120" s="132">
        <f t="shared" si="1"/>
        <v>0</v>
      </c>
      <c r="AF120" s="132">
        <f t="shared" si="1"/>
        <v>0</v>
      </c>
      <c r="AG120" s="132">
        <f t="shared" si="1"/>
        <v>0</v>
      </c>
      <c r="AH120" s="132">
        <f t="shared" si="1"/>
        <v>0</v>
      </c>
      <c r="AI120" s="132">
        <f t="shared" si="1"/>
        <v>0</v>
      </c>
      <c r="AJ120" s="132">
        <f t="shared" si="1"/>
        <v>0</v>
      </c>
      <c r="AK120" s="132">
        <f t="shared" si="1"/>
        <v>0</v>
      </c>
      <c r="AL120" s="132">
        <f t="shared" si="1"/>
        <v>0</v>
      </c>
      <c r="AM120" s="132">
        <f t="shared" si="1"/>
        <v>0</v>
      </c>
      <c r="AN120" s="132">
        <f t="shared" si="1"/>
        <v>0</v>
      </c>
      <c r="AO120" s="132">
        <f t="shared" si="1"/>
        <v>0</v>
      </c>
      <c r="AP120" s="132">
        <f t="shared" si="1"/>
        <v>0</v>
      </c>
      <c r="AQ120" s="132">
        <f t="shared" si="1"/>
        <v>0</v>
      </c>
      <c r="AR120" s="132">
        <f t="shared" si="1"/>
        <v>0</v>
      </c>
      <c r="AS120" s="132">
        <f t="shared" si="1"/>
        <v>0</v>
      </c>
      <c r="AT120" s="132">
        <f t="shared" si="1"/>
        <v>0</v>
      </c>
      <c r="AU120" s="132">
        <f t="shared" si="1"/>
        <v>0</v>
      </c>
      <c r="AV120" s="132">
        <f t="shared" si="1"/>
        <v>0</v>
      </c>
      <c r="AW120" s="132">
        <f t="shared" si="1"/>
        <v>0</v>
      </c>
      <c r="AX120" s="132">
        <f t="shared" si="1"/>
        <v>0</v>
      </c>
      <c r="AY120" s="132">
        <f t="shared" si="1"/>
        <v>0</v>
      </c>
      <c r="AZ120" s="132">
        <f t="shared" si="1"/>
        <v>0</v>
      </c>
      <c r="BA120" s="132">
        <f t="shared" si="1"/>
        <v>813734</v>
      </c>
      <c r="BB120" s="132">
        <f t="shared" si="1"/>
        <v>494736</v>
      </c>
      <c r="BC120" s="132">
        <f t="shared" si="1"/>
        <v>0</v>
      </c>
      <c r="BD120" s="132">
        <f t="shared" si="1"/>
        <v>0</v>
      </c>
      <c r="BE120" s="132">
        <f t="shared" si="1"/>
        <v>0</v>
      </c>
      <c r="BF120" s="132">
        <f t="shared" si="1"/>
        <v>0</v>
      </c>
      <c r="BG120" s="132">
        <f t="shared" si="1"/>
        <v>0</v>
      </c>
      <c r="BH120" s="132">
        <f t="shared" si="1"/>
        <v>0</v>
      </c>
      <c r="BI120" s="132">
        <f t="shared" si="1"/>
        <v>0</v>
      </c>
      <c r="BJ120" s="132">
        <f t="shared" si="1"/>
        <v>0</v>
      </c>
      <c r="BK120" s="132">
        <f t="shared" si="1"/>
        <v>0</v>
      </c>
    </row>
    <row r="121" spans="1:72" x14ac:dyDescent="0.3">
      <c r="A121" s="131" t="s">
        <v>796</v>
      </c>
      <c r="B121" s="132">
        <f>INDEX(B$3:B$117,MATCH($A$121,$A$3:$A$117,0),1)</f>
        <v>13583351</v>
      </c>
      <c r="C121" s="132">
        <f t="shared" ref="C121:BK121" si="2">INDEX(C$3:C$117,MATCH($A$121,$A3:$A117,0),1)</f>
        <v>10569648</v>
      </c>
      <c r="D121" s="132">
        <f t="shared" si="2"/>
        <v>19825347.129999999</v>
      </c>
      <c r="E121" s="132">
        <f t="shared" si="2"/>
        <v>39490263</v>
      </c>
      <c r="F121" s="132">
        <f t="shared" si="2"/>
        <v>33611204</v>
      </c>
      <c r="G121" s="132">
        <f t="shared" si="2"/>
        <v>26804520</v>
      </c>
      <c r="H121" s="132">
        <f t="shared" si="2"/>
        <v>12528488.57</v>
      </c>
      <c r="I121" s="132">
        <f t="shared" si="2"/>
        <v>1629428</v>
      </c>
      <c r="J121" s="132">
        <f t="shared" si="2"/>
        <v>13562991</v>
      </c>
      <c r="K121" s="132">
        <f t="shared" si="2"/>
        <v>12023275</v>
      </c>
      <c r="L121" s="132">
        <f t="shared" si="2"/>
        <v>23088776.829999998</v>
      </c>
      <c r="M121" s="132">
        <f t="shared" si="2"/>
        <v>37288372</v>
      </c>
      <c r="N121" s="132">
        <f t="shared" si="2"/>
        <v>25363115</v>
      </c>
      <c r="O121" s="132">
        <f t="shared" si="2"/>
        <v>27844315</v>
      </c>
      <c r="P121" s="132">
        <f t="shared" si="2"/>
        <v>16778562.129999999</v>
      </c>
      <c r="Q121" s="132">
        <f t="shared" si="2"/>
        <v>10506511</v>
      </c>
      <c r="R121" s="132">
        <f t="shared" si="2"/>
        <v>16857439</v>
      </c>
      <c r="S121" s="132">
        <f t="shared" si="2"/>
        <v>14357480</v>
      </c>
      <c r="T121" s="132">
        <f t="shared" si="2"/>
        <v>27937000</v>
      </c>
      <c r="U121" s="132">
        <f t="shared" si="2"/>
        <v>31778200</v>
      </c>
      <c r="V121" s="132">
        <f t="shared" si="2"/>
        <v>25427300</v>
      </c>
      <c r="W121" s="132">
        <f t="shared" si="2"/>
        <v>25427300</v>
      </c>
      <c r="X121" s="132">
        <f t="shared" si="2"/>
        <v>11841200</v>
      </c>
      <c r="Y121" s="132">
        <f t="shared" si="2"/>
        <v>0</v>
      </c>
      <c r="Z121" s="132">
        <f t="shared" si="2"/>
        <v>0</v>
      </c>
      <c r="AA121" s="132">
        <f t="shared" si="2"/>
        <v>5733000</v>
      </c>
      <c r="AB121" s="132">
        <f t="shared" si="2"/>
        <v>4914000</v>
      </c>
      <c r="AC121" s="132">
        <f t="shared" si="2"/>
        <v>0</v>
      </c>
      <c r="AD121" s="132">
        <f t="shared" si="2"/>
        <v>0</v>
      </c>
      <c r="AE121" s="132">
        <f t="shared" si="2"/>
        <v>0</v>
      </c>
      <c r="AF121" s="132">
        <f t="shared" si="2"/>
        <v>0</v>
      </c>
      <c r="AG121" s="132">
        <f t="shared" si="2"/>
        <v>0</v>
      </c>
      <c r="AH121" s="132">
        <f t="shared" si="2"/>
        <v>0</v>
      </c>
      <c r="AI121" s="132">
        <f t="shared" si="2"/>
        <v>0</v>
      </c>
      <c r="AJ121" s="132">
        <f t="shared" si="2"/>
        <v>0</v>
      </c>
      <c r="AK121" s="132">
        <f t="shared" si="2"/>
        <v>0</v>
      </c>
      <c r="AL121" s="132">
        <f t="shared" si="2"/>
        <v>0</v>
      </c>
      <c r="AM121" s="132">
        <f t="shared" si="2"/>
        <v>0</v>
      </c>
      <c r="AN121" s="132">
        <f t="shared" si="2"/>
        <v>0</v>
      </c>
      <c r="AO121" s="132">
        <f t="shared" si="2"/>
        <v>0</v>
      </c>
      <c r="AP121" s="132">
        <f t="shared" si="2"/>
        <v>0</v>
      </c>
      <c r="AQ121" s="132">
        <f t="shared" si="2"/>
        <v>0</v>
      </c>
      <c r="AR121" s="132">
        <f t="shared" si="2"/>
        <v>0</v>
      </c>
      <c r="AS121" s="132">
        <f t="shared" si="2"/>
        <v>0</v>
      </c>
      <c r="AT121" s="132">
        <f t="shared" si="2"/>
        <v>0</v>
      </c>
      <c r="AU121" s="132">
        <f t="shared" si="2"/>
        <v>0</v>
      </c>
      <c r="AV121" s="132">
        <f t="shared" si="2"/>
        <v>0</v>
      </c>
      <c r="AW121" s="132">
        <f t="shared" si="2"/>
        <v>0</v>
      </c>
      <c r="AX121" s="132">
        <f t="shared" si="2"/>
        <v>0</v>
      </c>
      <c r="AY121" s="132">
        <f t="shared" si="2"/>
        <v>0</v>
      </c>
      <c r="AZ121" s="132">
        <f t="shared" si="2"/>
        <v>0</v>
      </c>
      <c r="BA121" s="132">
        <f t="shared" si="2"/>
        <v>100924</v>
      </c>
      <c r="BB121" s="132">
        <f t="shared" si="2"/>
        <v>412639</v>
      </c>
      <c r="BC121" s="132">
        <f t="shared" si="2"/>
        <v>0</v>
      </c>
      <c r="BD121" s="132">
        <f t="shared" si="2"/>
        <v>0</v>
      </c>
      <c r="BE121" s="132">
        <f t="shared" si="2"/>
        <v>0</v>
      </c>
      <c r="BF121" s="132">
        <f t="shared" si="2"/>
        <v>0</v>
      </c>
      <c r="BG121" s="132">
        <f t="shared" si="2"/>
        <v>0</v>
      </c>
      <c r="BH121" s="132">
        <f t="shared" si="2"/>
        <v>0</v>
      </c>
      <c r="BI121" s="132">
        <f t="shared" si="2"/>
        <v>0</v>
      </c>
      <c r="BJ121" s="132">
        <f t="shared" si="2"/>
        <v>0</v>
      </c>
      <c r="BK121" s="132">
        <f t="shared" si="2"/>
        <v>0</v>
      </c>
    </row>
    <row r="122" spans="1:72" x14ac:dyDescent="0.3">
      <c r="A122" s="131" t="s">
        <v>798</v>
      </c>
      <c r="B122" s="132">
        <f>INDEX(B$3:B$117,MATCH($A$122,$A3:$A$117,0),1)</f>
        <v>224674587</v>
      </c>
      <c r="C122" s="132">
        <f>INDEX(C$3:C$117,MATCH($A$122,$A3:$A$117,0),1)</f>
        <v>222521679</v>
      </c>
      <c r="D122" s="132">
        <f>INDEX(D$3:D$117,MATCH($A$122,$A3:$A$117,0),1)</f>
        <v>221502551.21000001</v>
      </c>
      <c r="E122" s="132">
        <f>INDEX(E$3:E$117,MATCH($A$122,$A3:$A$117,0),1)</f>
        <v>142072785</v>
      </c>
      <c r="F122" s="132">
        <f>INDEX(F$3:F$117,MATCH($A$122,$A3:$A$117,0),1)</f>
        <v>122232436</v>
      </c>
      <c r="G122" s="132">
        <f>INDEX(G$3:G$117,MATCH($A$122,$A3:$A$117,0),1)</f>
        <v>114954030</v>
      </c>
      <c r="H122" s="132">
        <f>INDEX(H$3:H$117,MATCH($A$122,$A3:$A$117,0),1)</f>
        <v>129193061.48</v>
      </c>
      <c r="I122" s="132">
        <f>INDEX(I$3:I$117,MATCH($A$122,$A3:$A$117,0),1)</f>
        <v>140144762</v>
      </c>
      <c r="J122" s="132">
        <f>INDEX(J$3:J$117,MATCH($A$122,$A3:$A$117,0),1)</f>
        <v>140218194</v>
      </c>
      <c r="K122" s="132">
        <f>INDEX(K$3:K$117,MATCH($A$122,$A3:$A$117,0),1)</f>
        <v>141891689</v>
      </c>
      <c r="L122" s="132">
        <f>INDEX(L$3:L$117,MATCH($A$122,$A3:$A$117,0),1)</f>
        <v>126893493.59</v>
      </c>
      <c r="M122" s="132">
        <f>INDEX(M$3:M$117,MATCH($A$122,$A3:$A$117,0),1)</f>
        <v>126955935</v>
      </c>
      <c r="N122" s="132">
        <f>INDEX(N$3:N$117,MATCH($A$122,$A3:$A$117,0),1)</f>
        <v>137013325</v>
      </c>
      <c r="O122" s="132">
        <f>INDEX(O$3:O$117,MATCH($A$122,$A3:$A$117,0),1)</f>
        <v>137043628</v>
      </c>
      <c r="P122" s="132">
        <f>INDEX(P$3:P$117,MATCH($A$122,$A3:$A$117,0),1)</f>
        <v>145127987.16</v>
      </c>
      <c r="Q122" s="132">
        <f>INDEX(Q$3:Q$117,MATCH($A$122,$A3:$A$117,0),1)</f>
        <v>157283423</v>
      </c>
      <c r="R122" s="132">
        <f>INDEX(R$3:R$117,MATCH($A$122,$A3:$A$117,0),1)</f>
        <v>160502284</v>
      </c>
      <c r="S122" s="132">
        <f>INDEX(S$3:S$117,MATCH($A$122,$A3:$A$117,0),1)</f>
        <v>162215555</v>
      </c>
      <c r="T122" s="132">
        <f>INDEX(T$3:T$117,MATCH($A$122,$A3:$A$117,0),1)</f>
        <v>156807034.69999999</v>
      </c>
      <c r="U122" s="132">
        <f>INDEX(U$3:U$117,MATCH($A$122,$A3:$A$117,0),1)</f>
        <v>164434178</v>
      </c>
      <c r="V122" s="132">
        <f>INDEX(V$3:V$117,MATCH($A$122,$A3:$A$117,0),1)</f>
        <v>158572700</v>
      </c>
      <c r="W122" s="132">
        <f>INDEX(W$3:W$117,MATCH($A$122,$A3:$A$117,0),1)</f>
        <v>158572700</v>
      </c>
      <c r="X122" s="132">
        <f>INDEX(X$3:X$117,MATCH($A$122,$A3:$A$117,0),1)</f>
        <v>165158800</v>
      </c>
      <c r="Y122" s="132">
        <f>INDEX(Y$3:Y$117,MATCH($A$122,$A3:$A$117,0),1)</f>
        <v>175000000</v>
      </c>
      <c r="Z122" s="132">
        <f>INDEX(Z$3:Z$117,MATCH($A$122,$A3:$A$117,0),1)</f>
        <v>175000000</v>
      </c>
      <c r="AA122" s="132">
        <f>INDEX(AA$3:AA$117,MATCH($A$122,$A3:$A$117,0),1)</f>
        <v>176867881</v>
      </c>
      <c r="AB122" s="132">
        <f>INDEX(AB$3:AB$117,MATCH($A$122,$A3:$A$117,0),1)</f>
        <v>193605311.38999999</v>
      </c>
      <c r="AC122" s="132">
        <f>INDEX(AC$3:AC$117,MATCH($A$122,$A3:$A$117,0),1)</f>
        <v>197152345</v>
      </c>
      <c r="AD122" s="132">
        <f>INDEX(AD$3:AD$117,MATCH($A$122,$A3:$A$117,0),1)</f>
        <v>198036797</v>
      </c>
      <c r="AE122" s="132">
        <f>INDEX(AE$3:AE$117,MATCH($A$122,$A3:$A$117,0),1)</f>
        <v>198675242</v>
      </c>
      <c r="AF122" s="132">
        <f>INDEX(AF$3:AF$117,MATCH($A$122,$A3:$A$117,0),1)</f>
        <v>50000000</v>
      </c>
      <c r="AG122" s="132">
        <f>INDEX(AG$3:AG$117,MATCH($A$122,$A3:$A$117,0),1)</f>
        <v>0</v>
      </c>
      <c r="AH122" s="132">
        <f>INDEX(AH$3:AH$117,MATCH($A$122,$A3:$A$117,0),1)</f>
        <v>0</v>
      </c>
      <c r="AI122" s="132">
        <f>INDEX(AI$3:AI$117,MATCH($A$122,$A3:$A$117,0),1)</f>
        <v>0</v>
      </c>
      <c r="AJ122" s="132">
        <f>INDEX(AJ$3:AJ$117,MATCH($A$122,$A3:$A$117,0),1)</f>
        <v>0</v>
      </c>
      <c r="AK122" s="132">
        <f>INDEX(AK$3:AK$117,MATCH($A$122,$A3:$A$117,0),1)</f>
        <v>0</v>
      </c>
      <c r="AL122" s="132">
        <f>INDEX(AL$3:AL$117,MATCH($A$122,$A3:$A$117,0),1)</f>
        <v>0</v>
      </c>
      <c r="AM122" s="132">
        <f>INDEX(AM$3:AM$117,MATCH($A$122,$A3:$A$117,0),1)</f>
        <v>0</v>
      </c>
      <c r="AN122" s="132">
        <f>INDEX(AN$3:AN$117,MATCH($A$122,$A3:$A$117,0),1)</f>
        <v>0</v>
      </c>
      <c r="AO122" s="132">
        <f>INDEX(AO$3:AO$117,MATCH($A$122,$A3:$A$117,0),1)</f>
        <v>0</v>
      </c>
      <c r="AP122" s="132">
        <f>INDEX(AP$3:AP$117,MATCH($A$122,$A3:$A$117,0),1)</f>
        <v>0</v>
      </c>
      <c r="AQ122" s="132">
        <f>INDEX(AQ$3:AQ$117,MATCH($A$122,$A3:$A$117,0),1)</f>
        <v>0</v>
      </c>
      <c r="AR122" s="132">
        <f>INDEX(AR$3:AR$117,MATCH($A$122,$A3:$A$117,0),1)</f>
        <v>0</v>
      </c>
      <c r="AS122" s="132">
        <f>INDEX(AS$3:AS$117,MATCH($A$122,$A3:$A$117,0),1)</f>
        <v>0</v>
      </c>
      <c r="AT122" s="132">
        <f>INDEX(AT$3:AT$117,MATCH($A$122,$A3:$A$117,0),1)</f>
        <v>0</v>
      </c>
      <c r="AU122" s="132">
        <f>INDEX(AU$3:AU$117,MATCH($A$122,$A3:$A$117,0),1)</f>
        <v>0</v>
      </c>
      <c r="AV122" s="132">
        <f>INDEX(AV$3:AV$117,MATCH($A$122,$A3:$A$117,0),1)</f>
        <v>0</v>
      </c>
      <c r="AW122" s="132">
        <f>INDEX(AW$3:AW$117,MATCH($A$122,$A3:$A$117,0),1)</f>
        <v>0</v>
      </c>
      <c r="AX122" s="132">
        <f>INDEX(AX$3:AX$117,MATCH($A$122,$A3:$A$117,0),1)</f>
        <v>0</v>
      </c>
      <c r="AY122" s="132">
        <f>INDEX(AY$3:AY$117,MATCH($A$122,$A3:$A$117,0),1)</f>
        <v>0</v>
      </c>
      <c r="AZ122" s="132">
        <f>INDEX(AZ$3:AZ$117,MATCH($A$122,$A3:$A$117,0),1)</f>
        <v>0</v>
      </c>
      <c r="BA122" s="132">
        <f>INDEX(BA$3:BA$117,MATCH($A$122,$A3:$A$117,0),1)</f>
        <v>2036947</v>
      </c>
      <c r="BB122" s="132">
        <f>INDEX(BB$3:BB$117,MATCH($A$122,$A3:$A$117,0),1)</f>
        <v>0</v>
      </c>
      <c r="BC122" s="132">
        <f>INDEX(BC$3:BC$117,MATCH($A$122,$A3:$A$117,0),1)</f>
        <v>734061</v>
      </c>
      <c r="BD122" s="132">
        <f>INDEX(BD$3:BD$117,MATCH($A$122,$A3:$A$117,0),1)</f>
        <v>0</v>
      </c>
      <c r="BE122" s="132">
        <f>INDEX(BE$3:BE$117,MATCH($A$122,$A3:$A$117,0),1)</f>
        <v>0</v>
      </c>
      <c r="BF122" s="132">
        <f>INDEX(BF$3:BF$117,MATCH($A$122,$A3:$A$117,0),1)</f>
        <v>0</v>
      </c>
      <c r="BG122" s="132">
        <f>INDEX(BG$3:BG$117,MATCH($A$122,$A3:$A$117,0),1)</f>
        <v>0</v>
      </c>
      <c r="BH122" s="132">
        <f>INDEX(BH$3:BH$117,MATCH($A$122,$A3:$A$117,0),1)</f>
        <v>0</v>
      </c>
      <c r="BI122" s="132">
        <f>INDEX(BI$3:BI$117,MATCH($A$122,$A3:$A$117,0),1)</f>
        <v>0</v>
      </c>
      <c r="BJ122" s="132">
        <f>INDEX(BJ$3:BJ$117,MATCH($A$122,$A3:$A$117,0),1)</f>
        <v>0</v>
      </c>
      <c r="BK122" s="132">
        <f>INDEX(BK$3:BK$117,MATCH($A$122,$A3:$A$117,0),1)</f>
        <v>0</v>
      </c>
    </row>
    <row r="123" spans="1:72" s="80" customFormat="1" x14ac:dyDescent="0.3">
      <c r="A123" s="81" t="s">
        <v>2</v>
      </c>
      <c r="B123" s="80">
        <f>B119+B120+B121</f>
        <v>24184802</v>
      </c>
      <c r="C123" s="80">
        <f t="shared" ref="C123:BB123" si="3">C119+C120+C121</f>
        <v>23204083</v>
      </c>
      <c r="D123" s="80">
        <f t="shared" si="3"/>
        <v>20881603.199999999</v>
      </c>
      <c r="E123" s="80">
        <f t="shared" si="3"/>
        <v>45184216</v>
      </c>
      <c r="F123" s="80">
        <f t="shared" si="3"/>
        <v>49487022</v>
      </c>
      <c r="G123" s="80">
        <f t="shared" si="3"/>
        <v>30532114</v>
      </c>
      <c r="H123" s="80">
        <f t="shared" si="3"/>
        <v>15869746.120000001</v>
      </c>
      <c r="I123" s="80">
        <f t="shared" si="3"/>
        <v>10287283</v>
      </c>
      <c r="J123" s="80">
        <f t="shared" si="3"/>
        <v>17258684</v>
      </c>
      <c r="K123" s="80">
        <f t="shared" si="3"/>
        <v>12702856</v>
      </c>
      <c r="L123" s="80">
        <f t="shared" si="3"/>
        <v>26671360.57</v>
      </c>
      <c r="M123" s="80">
        <f t="shared" si="3"/>
        <v>40717717</v>
      </c>
      <c r="N123" s="80">
        <f t="shared" si="3"/>
        <v>28867845</v>
      </c>
      <c r="O123" s="80">
        <f t="shared" si="3"/>
        <v>28465722</v>
      </c>
      <c r="P123" s="80">
        <f t="shared" si="3"/>
        <v>21104091.969999999</v>
      </c>
      <c r="Q123" s="80">
        <f t="shared" si="3"/>
        <v>17245092</v>
      </c>
      <c r="R123" s="80">
        <f t="shared" si="3"/>
        <v>24368403</v>
      </c>
      <c r="S123" s="80">
        <f t="shared" si="3"/>
        <v>19889980</v>
      </c>
      <c r="T123" s="80">
        <f t="shared" si="3"/>
        <v>31452916.379999999</v>
      </c>
      <c r="U123" s="80">
        <f t="shared" si="3"/>
        <v>36653081</v>
      </c>
      <c r="V123" s="80">
        <f t="shared" si="3"/>
        <v>33624247</v>
      </c>
      <c r="W123" s="80">
        <f t="shared" si="3"/>
        <v>32098071</v>
      </c>
      <c r="X123" s="80">
        <f t="shared" si="3"/>
        <v>23722573.16</v>
      </c>
      <c r="Y123" s="80">
        <f t="shared" si="3"/>
        <v>13437416</v>
      </c>
      <c r="Z123" s="80">
        <f t="shared" si="3"/>
        <v>16735857</v>
      </c>
      <c r="AA123" s="80">
        <f t="shared" si="3"/>
        <v>10583314</v>
      </c>
      <c r="AB123" s="80">
        <f t="shared" si="3"/>
        <v>19640390.369999997</v>
      </c>
      <c r="AC123" s="80">
        <f t="shared" si="3"/>
        <v>5663426</v>
      </c>
      <c r="AD123" s="80">
        <f t="shared" si="3"/>
        <v>7184521</v>
      </c>
      <c r="AE123" s="80">
        <f t="shared" si="3"/>
        <v>3228136</v>
      </c>
      <c r="AF123" s="80">
        <f t="shared" si="3"/>
        <v>135143340.84999999</v>
      </c>
      <c r="AG123" s="80">
        <f t="shared" si="3"/>
        <v>186157179</v>
      </c>
      <c r="AH123" s="80">
        <f t="shared" si="3"/>
        <v>143332789</v>
      </c>
      <c r="AI123" s="80">
        <f t="shared" si="3"/>
        <v>22</v>
      </c>
      <c r="AJ123" s="80">
        <f t="shared" si="3"/>
        <v>0</v>
      </c>
      <c r="AK123" s="80">
        <f t="shared" si="3"/>
        <v>21136</v>
      </c>
      <c r="AL123" s="80">
        <f t="shared" si="3"/>
        <v>442</v>
      </c>
      <c r="AM123" s="80">
        <f t="shared" si="3"/>
        <v>7407</v>
      </c>
      <c r="AN123" s="80">
        <f t="shared" si="3"/>
        <v>2173.4699999999998</v>
      </c>
      <c r="AO123" s="80">
        <f t="shared" si="3"/>
        <v>48</v>
      </c>
      <c r="AP123" s="80">
        <f t="shared" si="3"/>
        <v>39</v>
      </c>
      <c r="AQ123" s="80">
        <f t="shared" si="3"/>
        <v>3197</v>
      </c>
      <c r="AR123" s="80">
        <f t="shared" si="3"/>
        <v>0</v>
      </c>
      <c r="AS123" s="80">
        <f t="shared" si="3"/>
        <v>0</v>
      </c>
      <c r="AT123" s="80">
        <f t="shared" si="3"/>
        <v>0</v>
      </c>
      <c r="AU123" s="80">
        <f t="shared" si="3"/>
        <v>17987</v>
      </c>
      <c r="AV123" s="80">
        <f t="shared" si="3"/>
        <v>10212.02</v>
      </c>
      <c r="AW123" s="80">
        <f t="shared" si="3"/>
        <v>11681</v>
      </c>
      <c r="AX123" s="80">
        <f t="shared" si="3"/>
        <v>103493</v>
      </c>
      <c r="AY123" s="80">
        <f t="shared" si="3"/>
        <v>157329</v>
      </c>
      <c r="AZ123" s="80">
        <f t="shared" si="3"/>
        <v>167995</v>
      </c>
      <c r="BA123" s="80">
        <f t="shared" si="3"/>
        <v>5693294</v>
      </c>
      <c r="BB123" s="80">
        <f t="shared" si="3"/>
        <v>10311072</v>
      </c>
      <c r="BC123" s="80">
        <f t="shared" ref="BC123:BK123" si="4">+BC42+BC46+BC49</f>
        <v>7336569</v>
      </c>
      <c r="BD123" s="80">
        <f t="shared" si="4"/>
        <v>0</v>
      </c>
      <c r="BE123" s="80">
        <f t="shared" si="4"/>
        <v>0</v>
      </c>
      <c r="BF123" s="80">
        <f t="shared" si="4"/>
        <v>0</v>
      </c>
      <c r="BG123" s="80">
        <f t="shared" si="4"/>
        <v>0</v>
      </c>
      <c r="BH123" s="80">
        <f t="shared" si="4"/>
        <v>0</v>
      </c>
      <c r="BI123" s="80">
        <f t="shared" si="4"/>
        <v>0</v>
      </c>
      <c r="BJ123" s="80">
        <f t="shared" si="4"/>
        <v>0</v>
      </c>
      <c r="BK123" s="80">
        <f t="shared" si="4"/>
        <v>0</v>
      </c>
    </row>
    <row r="124" spans="1:72" s="80" customFormat="1" x14ac:dyDescent="0.3">
      <c r="A124" s="81" t="s">
        <v>3</v>
      </c>
      <c r="B124" s="80">
        <f>B122</f>
        <v>224674587</v>
      </c>
      <c r="C124" s="80">
        <f t="shared" ref="C124:BK124" si="5">C122</f>
        <v>222521679</v>
      </c>
      <c r="D124" s="80">
        <f t="shared" si="5"/>
        <v>221502551.21000001</v>
      </c>
      <c r="E124" s="80">
        <f t="shared" si="5"/>
        <v>142072785</v>
      </c>
      <c r="F124" s="80">
        <f t="shared" si="5"/>
        <v>122232436</v>
      </c>
      <c r="G124" s="80">
        <f t="shared" si="5"/>
        <v>114954030</v>
      </c>
      <c r="H124" s="80">
        <f t="shared" si="5"/>
        <v>129193061.48</v>
      </c>
      <c r="I124" s="80">
        <f t="shared" si="5"/>
        <v>140144762</v>
      </c>
      <c r="J124" s="80">
        <f t="shared" si="5"/>
        <v>140218194</v>
      </c>
      <c r="K124" s="80">
        <f t="shared" si="5"/>
        <v>141891689</v>
      </c>
      <c r="L124" s="80">
        <f t="shared" si="5"/>
        <v>126893493.59</v>
      </c>
      <c r="M124" s="80">
        <f t="shared" si="5"/>
        <v>126955935</v>
      </c>
      <c r="N124" s="80">
        <f t="shared" si="5"/>
        <v>137013325</v>
      </c>
      <c r="O124" s="80">
        <f t="shared" si="5"/>
        <v>137043628</v>
      </c>
      <c r="P124" s="80">
        <f t="shared" si="5"/>
        <v>145127987.16</v>
      </c>
      <c r="Q124" s="80">
        <f t="shared" si="5"/>
        <v>157283423</v>
      </c>
      <c r="R124" s="80">
        <f t="shared" si="5"/>
        <v>160502284</v>
      </c>
      <c r="S124" s="80">
        <f t="shared" si="5"/>
        <v>162215555</v>
      </c>
      <c r="T124" s="80">
        <f t="shared" si="5"/>
        <v>156807034.69999999</v>
      </c>
      <c r="U124" s="80">
        <f t="shared" si="5"/>
        <v>164434178</v>
      </c>
      <c r="V124" s="80">
        <f t="shared" si="5"/>
        <v>158572700</v>
      </c>
      <c r="W124" s="80">
        <f t="shared" si="5"/>
        <v>158572700</v>
      </c>
      <c r="X124" s="80">
        <f t="shared" si="5"/>
        <v>165158800</v>
      </c>
      <c r="Y124" s="80">
        <f t="shared" si="5"/>
        <v>175000000</v>
      </c>
      <c r="Z124" s="80">
        <f t="shared" si="5"/>
        <v>175000000</v>
      </c>
      <c r="AA124" s="80">
        <f t="shared" si="5"/>
        <v>176867881</v>
      </c>
      <c r="AB124" s="80">
        <f t="shared" si="5"/>
        <v>193605311.38999999</v>
      </c>
      <c r="AC124" s="80">
        <f t="shared" si="5"/>
        <v>197152345</v>
      </c>
      <c r="AD124" s="80">
        <f t="shared" si="5"/>
        <v>198036797</v>
      </c>
      <c r="AE124" s="80">
        <f t="shared" si="5"/>
        <v>198675242</v>
      </c>
      <c r="AF124" s="80">
        <f t="shared" si="5"/>
        <v>50000000</v>
      </c>
      <c r="AG124" s="80">
        <f t="shared" si="5"/>
        <v>0</v>
      </c>
      <c r="AH124" s="80">
        <f t="shared" si="5"/>
        <v>0</v>
      </c>
      <c r="AI124" s="80">
        <f t="shared" si="5"/>
        <v>0</v>
      </c>
      <c r="AJ124" s="80">
        <f t="shared" si="5"/>
        <v>0</v>
      </c>
      <c r="AK124" s="80">
        <f t="shared" si="5"/>
        <v>0</v>
      </c>
      <c r="AL124" s="80">
        <f t="shared" si="5"/>
        <v>0</v>
      </c>
      <c r="AM124" s="80">
        <f t="shared" si="5"/>
        <v>0</v>
      </c>
      <c r="AN124" s="80">
        <f t="shared" si="5"/>
        <v>0</v>
      </c>
      <c r="AO124" s="80">
        <f t="shared" si="5"/>
        <v>0</v>
      </c>
      <c r="AP124" s="80">
        <f t="shared" si="5"/>
        <v>0</v>
      </c>
      <c r="AQ124" s="80">
        <f t="shared" si="5"/>
        <v>0</v>
      </c>
      <c r="AR124" s="80">
        <f t="shared" si="5"/>
        <v>0</v>
      </c>
      <c r="AS124" s="80">
        <f t="shared" si="5"/>
        <v>0</v>
      </c>
      <c r="AT124" s="80">
        <f t="shared" si="5"/>
        <v>0</v>
      </c>
      <c r="AU124" s="80">
        <f t="shared" si="5"/>
        <v>0</v>
      </c>
      <c r="AV124" s="80">
        <f t="shared" si="5"/>
        <v>0</v>
      </c>
      <c r="AW124" s="80">
        <f t="shared" si="5"/>
        <v>0</v>
      </c>
      <c r="AX124" s="80">
        <f t="shared" si="5"/>
        <v>0</v>
      </c>
      <c r="AY124" s="80">
        <f t="shared" si="5"/>
        <v>0</v>
      </c>
      <c r="AZ124" s="80">
        <f t="shared" si="5"/>
        <v>0</v>
      </c>
      <c r="BA124" s="80">
        <f t="shared" si="5"/>
        <v>2036947</v>
      </c>
      <c r="BB124" s="80">
        <f t="shared" si="5"/>
        <v>0</v>
      </c>
      <c r="BC124" s="80">
        <f t="shared" si="5"/>
        <v>734061</v>
      </c>
      <c r="BD124" s="80">
        <f t="shared" si="5"/>
        <v>0</v>
      </c>
      <c r="BE124" s="80">
        <f t="shared" si="5"/>
        <v>0</v>
      </c>
      <c r="BF124" s="80">
        <f t="shared" si="5"/>
        <v>0</v>
      </c>
      <c r="BG124" s="80">
        <f t="shared" si="5"/>
        <v>0</v>
      </c>
      <c r="BH124" s="80">
        <f t="shared" si="5"/>
        <v>0</v>
      </c>
      <c r="BI124" s="80">
        <f t="shared" si="5"/>
        <v>0</v>
      </c>
      <c r="BJ124" s="80">
        <f t="shared" si="5"/>
        <v>0</v>
      </c>
      <c r="BK124" s="80">
        <f t="shared" si="5"/>
        <v>0</v>
      </c>
    </row>
    <row r="125" spans="1:72" s="82" customFormat="1" x14ac:dyDescent="0.3">
      <c r="A125" s="81" t="s">
        <v>4</v>
      </c>
      <c r="B125" s="82">
        <f>SUM(B123:B124)</f>
        <v>248859389</v>
      </c>
      <c r="C125" s="82">
        <f t="shared" ref="C125:BK125" si="6">SUM(C123:C124)</f>
        <v>245725762</v>
      </c>
      <c r="D125" s="82">
        <f t="shared" si="6"/>
        <v>242384154.41</v>
      </c>
      <c r="E125" s="82">
        <f t="shared" si="6"/>
        <v>187257001</v>
      </c>
      <c r="F125" s="82">
        <f t="shared" si="6"/>
        <v>171719458</v>
      </c>
      <c r="G125" s="82">
        <f t="shared" si="6"/>
        <v>145486144</v>
      </c>
      <c r="H125" s="82">
        <f t="shared" si="6"/>
        <v>145062807.59999999</v>
      </c>
      <c r="I125" s="82">
        <f t="shared" si="6"/>
        <v>150432045</v>
      </c>
      <c r="J125" s="82">
        <f t="shared" si="6"/>
        <v>157476878</v>
      </c>
      <c r="K125" s="82">
        <f t="shared" si="6"/>
        <v>154594545</v>
      </c>
      <c r="L125" s="82">
        <f t="shared" si="6"/>
        <v>153564854.16</v>
      </c>
      <c r="M125" s="82">
        <f t="shared" si="6"/>
        <v>167673652</v>
      </c>
      <c r="N125" s="82">
        <f t="shared" si="6"/>
        <v>165881170</v>
      </c>
      <c r="O125" s="82">
        <f t="shared" si="6"/>
        <v>165509350</v>
      </c>
      <c r="P125" s="82">
        <f t="shared" si="6"/>
        <v>166232079.13</v>
      </c>
      <c r="Q125" s="82">
        <f t="shared" si="6"/>
        <v>174528515</v>
      </c>
      <c r="R125" s="82">
        <f t="shared" si="6"/>
        <v>184870687</v>
      </c>
      <c r="S125" s="82">
        <f t="shared" si="6"/>
        <v>182105535</v>
      </c>
      <c r="T125" s="82">
        <f t="shared" si="6"/>
        <v>188259951.07999998</v>
      </c>
      <c r="U125" s="82">
        <f t="shared" si="6"/>
        <v>201087259</v>
      </c>
      <c r="V125" s="82">
        <f t="shared" si="6"/>
        <v>192196947</v>
      </c>
      <c r="W125" s="82">
        <f t="shared" si="6"/>
        <v>190670771</v>
      </c>
      <c r="X125" s="82">
        <f t="shared" si="6"/>
        <v>188881373.16</v>
      </c>
      <c r="Y125" s="82">
        <f t="shared" si="6"/>
        <v>188437416</v>
      </c>
      <c r="Z125" s="82">
        <f t="shared" si="6"/>
        <v>191735857</v>
      </c>
      <c r="AA125" s="82">
        <f t="shared" si="6"/>
        <v>187451195</v>
      </c>
      <c r="AB125" s="82">
        <f t="shared" si="6"/>
        <v>213245701.75999999</v>
      </c>
      <c r="AC125" s="82">
        <f t="shared" si="6"/>
        <v>202815771</v>
      </c>
      <c r="AD125" s="82">
        <f t="shared" si="6"/>
        <v>205221318</v>
      </c>
      <c r="AE125" s="82">
        <f t="shared" si="6"/>
        <v>201903378</v>
      </c>
      <c r="AF125" s="82">
        <f t="shared" si="6"/>
        <v>185143340.84999999</v>
      </c>
      <c r="AG125" s="82">
        <f t="shared" si="6"/>
        <v>186157179</v>
      </c>
      <c r="AH125" s="82">
        <f t="shared" si="6"/>
        <v>143332789</v>
      </c>
      <c r="AI125" s="82">
        <f t="shared" si="6"/>
        <v>22</v>
      </c>
      <c r="AJ125" s="82">
        <f t="shared" si="6"/>
        <v>0</v>
      </c>
      <c r="AK125" s="82">
        <f t="shared" si="6"/>
        <v>21136</v>
      </c>
      <c r="AL125" s="82">
        <f t="shared" si="6"/>
        <v>442</v>
      </c>
      <c r="AM125" s="82">
        <f t="shared" si="6"/>
        <v>7407</v>
      </c>
      <c r="AN125" s="82">
        <f t="shared" si="6"/>
        <v>2173.4699999999998</v>
      </c>
      <c r="AO125" s="82">
        <f t="shared" si="6"/>
        <v>48</v>
      </c>
      <c r="AP125" s="82">
        <f t="shared" si="6"/>
        <v>39</v>
      </c>
      <c r="AQ125" s="82">
        <f t="shared" si="6"/>
        <v>3197</v>
      </c>
      <c r="AR125" s="82">
        <f t="shared" si="6"/>
        <v>0</v>
      </c>
      <c r="AS125" s="82">
        <f t="shared" si="6"/>
        <v>0</v>
      </c>
      <c r="AT125" s="82">
        <f t="shared" si="6"/>
        <v>0</v>
      </c>
      <c r="AU125" s="82">
        <f t="shared" si="6"/>
        <v>17987</v>
      </c>
      <c r="AV125" s="82">
        <f t="shared" si="6"/>
        <v>10212.02</v>
      </c>
      <c r="AW125" s="82">
        <f t="shared" si="6"/>
        <v>11681</v>
      </c>
      <c r="AX125" s="82">
        <f t="shared" si="6"/>
        <v>103493</v>
      </c>
      <c r="AY125" s="82">
        <f t="shared" si="6"/>
        <v>157329</v>
      </c>
      <c r="AZ125" s="82">
        <f t="shared" si="6"/>
        <v>167995</v>
      </c>
      <c r="BA125" s="82">
        <f t="shared" si="6"/>
        <v>7730241</v>
      </c>
      <c r="BB125" s="82">
        <f t="shared" si="6"/>
        <v>10311072</v>
      </c>
      <c r="BC125" s="82">
        <f t="shared" si="6"/>
        <v>8070630</v>
      </c>
      <c r="BD125" s="82">
        <f t="shared" si="6"/>
        <v>0</v>
      </c>
      <c r="BE125" s="82">
        <f t="shared" si="6"/>
        <v>0</v>
      </c>
      <c r="BF125" s="82">
        <f t="shared" si="6"/>
        <v>0</v>
      </c>
      <c r="BG125" s="82">
        <f t="shared" si="6"/>
        <v>0</v>
      </c>
      <c r="BH125" s="82">
        <f t="shared" si="6"/>
        <v>0</v>
      </c>
      <c r="BI125" s="82">
        <f t="shared" si="6"/>
        <v>0</v>
      </c>
      <c r="BJ125" s="82">
        <f t="shared" si="6"/>
        <v>0</v>
      </c>
      <c r="BK125" s="82">
        <f t="shared" si="6"/>
        <v>0</v>
      </c>
    </row>
    <row r="126" spans="1:72" x14ac:dyDescent="0.3">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row>
    <row r="127" spans="1:72" x14ac:dyDescent="0.3">
      <c r="A127" s="4" t="s">
        <v>5</v>
      </c>
    </row>
    <row r="128" spans="1:72" s="3" customFormat="1" x14ac:dyDescent="0.3">
      <c r="A128" t="s">
        <v>6</v>
      </c>
      <c r="B128" t="s">
        <v>2400</v>
      </c>
      <c r="C128" t="s">
        <v>1752</v>
      </c>
      <c r="D128" t="s">
        <v>1874</v>
      </c>
      <c r="E128" t="s">
        <v>1754</v>
      </c>
      <c r="F128" t="s">
        <v>1755</v>
      </c>
      <c r="G128" t="s">
        <v>1756</v>
      </c>
      <c r="H128" t="s">
        <v>1875</v>
      </c>
      <c r="I128" t="s">
        <v>1758</v>
      </c>
      <c r="J128" t="s">
        <v>1759</v>
      </c>
      <c r="K128" t="s">
        <v>1760</v>
      </c>
      <c r="L128" t="s">
        <v>1876</v>
      </c>
      <c r="M128" t="s">
        <v>1762</v>
      </c>
      <c r="N128" t="s">
        <v>1763</v>
      </c>
      <c r="O128" t="s">
        <v>1764</v>
      </c>
      <c r="P128" t="s">
        <v>1877</v>
      </c>
      <c r="Q128" t="s">
        <v>1766</v>
      </c>
      <c r="R128" t="s">
        <v>1767</v>
      </c>
      <c r="S128" t="s">
        <v>1768</v>
      </c>
      <c r="T128" t="s">
        <v>1878</v>
      </c>
      <c r="U128" t="s">
        <v>1770</v>
      </c>
      <c r="V128" t="s">
        <v>1771</v>
      </c>
      <c r="W128" t="s">
        <v>1772</v>
      </c>
      <c r="X128" t="s">
        <v>1879</v>
      </c>
      <c r="Y128" t="s">
        <v>1774</v>
      </c>
      <c r="Z128" t="s">
        <v>1775</v>
      </c>
      <c r="AA128" t="s">
        <v>1776</v>
      </c>
      <c r="AB128" t="s">
        <v>1880</v>
      </c>
      <c r="AC128" t="s">
        <v>1778</v>
      </c>
      <c r="AD128" t="s">
        <v>1779</v>
      </c>
      <c r="AE128" t="s">
        <v>1780</v>
      </c>
      <c r="AF128" t="s">
        <v>1881</v>
      </c>
      <c r="AG128" t="s">
        <v>1782</v>
      </c>
      <c r="AH128" t="s">
        <v>1783</v>
      </c>
      <c r="AI128" t="s">
        <v>1784</v>
      </c>
      <c r="AJ128" t="s">
        <v>1882</v>
      </c>
      <c r="AK128" t="s">
        <v>1786</v>
      </c>
      <c r="AL128" t="s">
        <v>1787</v>
      </c>
      <c r="AM128" t="s">
        <v>1788</v>
      </c>
      <c r="AN128" t="s">
        <v>1883</v>
      </c>
      <c r="AO128" t="s">
        <v>1790</v>
      </c>
      <c r="AP128" t="s">
        <v>1791</v>
      </c>
      <c r="AQ128" t="s">
        <v>1792</v>
      </c>
      <c r="AR128" t="s">
        <v>1884</v>
      </c>
      <c r="AS128" t="s">
        <v>1794</v>
      </c>
      <c r="AT128" t="s">
        <v>1795</v>
      </c>
      <c r="AU128" t="s">
        <v>1796</v>
      </c>
      <c r="AV128" t="s">
        <v>1885</v>
      </c>
      <c r="AW128" t="s">
        <v>1798</v>
      </c>
      <c r="AX128" t="s">
        <v>1799</v>
      </c>
      <c r="AY128" t="s">
        <v>1800</v>
      </c>
      <c r="AZ128" t="s">
        <v>1886</v>
      </c>
      <c r="BA128" t="s">
        <v>1802</v>
      </c>
      <c r="BB128" t="s">
        <v>1803</v>
      </c>
      <c r="BC128" t="s">
        <v>1804</v>
      </c>
      <c r="BD128"/>
      <c r="BE128"/>
      <c r="BF128"/>
      <c r="BG128"/>
      <c r="BH128"/>
      <c r="BI128"/>
      <c r="BJ128"/>
      <c r="BK128"/>
      <c r="BL128"/>
      <c r="BM128"/>
      <c r="BN128"/>
      <c r="BO128"/>
      <c r="BP128"/>
      <c r="BQ128"/>
      <c r="BR128"/>
      <c r="BS128"/>
      <c r="BT128"/>
    </row>
    <row r="129" spans="1:72" x14ac:dyDescent="0.3">
      <c r="A129" t="s">
        <v>1887</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row>
    <row r="130" spans="1:72" x14ac:dyDescent="0.3">
      <c r="A130" t="s">
        <v>1888</v>
      </c>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row>
    <row r="131" spans="1:72" x14ac:dyDescent="0.3">
      <c r="A131" t="s">
        <v>864</v>
      </c>
      <c r="B131">
        <v>132145662</v>
      </c>
      <c r="C131">
        <v>128548583</v>
      </c>
      <c r="D131">
        <v>131822726.40000001</v>
      </c>
      <c r="E131">
        <v>129990020</v>
      </c>
      <c r="F131">
        <v>123101061</v>
      </c>
      <c r="G131">
        <v>140970512</v>
      </c>
      <c r="H131">
        <v>142510625.53999999</v>
      </c>
      <c r="I131">
        <v>135762706</v>
      </c>
      <c r="J131">
        <v>138395714</v>
      </c>
      <c r="K131">
        <v>134317668</v>
      </c>
      <c r="L131">
        <v>134503438.96000001</v>
      </c>
      <c r="M131">
        <v>125482337</v>
      </c>
      <c r="N131">
        <v>124914898</v>
      </c>
      <c r="O131">
        <v>123651803</v>
      </c>
      <c r="P131">
        <v>123364653.17</v>
      </c>
      <c r="Q131">
        <v>118241828</v>
      </c>
      <c r="R131">
        <v>116133912</v>
      </c>
      <c r="S131">
        <v>113328832</v>
      </c>
      <c r="T131">
        <v>111103385.91</v>
      </c>
      <c r="U131">
        <v>108642041</v>
      </c>
      <c r="V131">
        <v>109997677</v>
      </c>
      <c r="W131">
        <v>104968767</v>
      </c>
      <c r="X131">
        <v>102607555.26000001</v>
      </c>
      <c r="Y131">
        <v>96363864</v>
      </c>
      <c r="Z131">
        <v>97292252</v>
      </c>
      <c r="AA131">
        <v>95553652</v>
      </c>
      <c r="AB131">
        <v>94990804.730000004</v>
      </c>
      <c r="AC131">
        <v>87672418</v>
      </c>
      <c r="AD131">
        <v>88945118</v>
      </c>
      <c r="AE131">
        <v>86158017</v>
      </c>
      <c r="AF131">
        <v>88413932.790000007</v>
      </c>
      <c r="AG131">
        <v>82350552</v>
      </c>
      <c r="AH131">
        <v>51081934</v>
      </c>
      <c r="AI131">
        <v>50439114</v>
      </c>
      <c r="AJ131">
        <v>51568839.490000002</v>
      </c>
      <c r="AK131">
        <v>48503536</v>
      </c>
      <c r="AL131">
        <v>45615209</v>
      </c>
      <c r="AM131">
        <v>43014463</v>
      </c>
      <c r="AN131">
        <v>39160084.920000002</v>
      </c>
      <c r="AO131">
        <v>40046338</v>
      </c>
      <c r="AP131">
        <v>38982979</v>
      </c>
      <c r="AQ131">
        <v>37170465</v>
      </c>
      <c r="AR131">
        <v>36498116.479999997</v>
      </c>
      <c r="AS131">
        <v>33285270</v>
      </c>
      <c r="AT131">
        <v>33188480</v>
      </c>
      <c r="AU131">
        <v>31981948</v>
      </c>
      <c r="AV131">
        <v>30668553.719999999</v>
      </c>
      <c r="AW131">
        <v>28395618</v>
      </c>
      <c r="AX131">
        <v>27394918</v>
      </c>
      <c r="AY131">
        <v>25917834</v>
      </c>
      <c r="AZ131">
        <v>28770180</v>
      </c>
      <c r="BA131">
        <v>33043923</v>
      </c>
      <c r="BB131">
        <v>30817922</v>
      </c>
      <c r="BC131">
        <v>31450686</v>
      </c>
      <c r="BD131"/>
      <c r="BE131"/>
      <c r="BF131"/>
      <c r="BG131"/>
      <c r="BH131"/>
      <c r="BI131"/>
      <c r="BJ131"/>
      <c r="BK131"/>
      <c r="BL131"/>
      <c r="BM131"/>
      <c r="BN131"/>
      <c r="BO131"/>
      <c r="BP131"/>
      <c r="BQ131"/>
      <c r="BR131"/>
      <c r="BS131"/>
      <c r="BT131"/>
    </row>
    <row r="132" spans="1:72" x14ac:dyDescent="0.3">
      <c r="A132" t="s">
        <v>1889</v>
      </c>
      <c r="B132">
        <v>132145662</v>
      </c>
      <c r="C132">
        <v>128548583</v>
      </c>
      <c r="D132">
        <v>131822726.40000001</v>
      </c>
      <c r="E132">
        <v>129990020</v>
      </c>
      <c r="F132">
        <v>123101061</v>
      </c>
      <c r="G132">
        <v>140970512</v>
      </c>
      <c r="H132">
        <v>142510625.53999999</v>
      </c>
      <c r="I132">
        <v>135762706</v>
      </c>
      <c r="J132">
        <v>138395714</v>
      </c>
      <c r="K132">
        <v>134317668</v>
      </c>
      <c r="L132">
        <v>134503438.96000001</v>
      </c>
      <c r="M132">
        <v>125482337</v>
      </c>
      <c r="N132">
        <v>124914898</v>
      </c>
      <c r="O132">
        <v>123651803</v>
      </c>
      <c r="P132">
        <v>123364653.17</v>
      </c>
      <c r="Q132">
        <v>118241828</v>
      </c>
      <c r="R132">
        <v>116133912</v>
      </c>
      <c r="S132">
        <v>113328832</v>
      </c>
      <c r="T132">
        <v>111103385.91</v>
      </c>
      <c r="U132">
        <v>108642041</v>
      </c>
      <c r="V132">
        <v>109997677</v>
      </c>
      <c r="W132">
        <v>104968767</v>
      </c>
      <c r="X132">
        <v>102607555.26000001</v>
      </c>
      <c r="Y132">
        <v>96363864</v>
      </c>
      <c r="Z132">
        <v>97292252</v>
      </c>
      <c r="AA132">
        <v>95553652</v>
      </c>
      <c r="AB132">
        <v>94990804.730000004</v>
      </c>
      <c r="AC132">
        <v>87672418</v>
      </c>
      <c r="AD132">
        <v>88945118</v>
      </c>
      <c r="AE132">
        <v>86158017</v>
      </c>
      <c r="AF132">
        <v>88413932.790000007</v>
      </c>
      <c r="AG132">
        <v>82350552</v>
      </c>
      <c r="AH132">
        <v>51081934</v>
      </c>
      <c r="AI132">
        <v>50439114</v>
      </c>
      <c r="AJ132">
        <v>51568839.490000002</v>
      </c>
      <c r="AK132">
        <v>48503536</v>
      </c>
      <c r="AL132">
        <v>45615209</v>
      </c>
      <c r="AM132">
        <v>43014463</v>
      </c>
      <c r="AN132">
        <v>39160084.920000002</v>
      </c>
      <c r="AO132">
        <v>40046338</v>
      </c>
      <c r="AP132">
        <v>38982979</v>
      </c>
      <c r="AQ132">
        <v>37170465</v>
      </c>
      <c r="AR132">
        <v>36498116.479999997</v>
      </c>
      <c r="AS132">
        <v>33285270</v>
      </c>
      <c r="AT132">
        <v>33188480</v>
      </c>
      <c r="AU132">
        <v>31981948</v>
      </c>
      <c r="AV132">
        <v>30668553.719999999</v>
      </c>
      <c r="AW132">
        <v>28395618</v>
      </c>
      <c r="AX132">
        <v>27394918</v>
      </c>
      <c r="AY132">
        <v>25917834</v>
      </c>
      <c r="AZ132">
        <v>28770180</v>
      </c>
      <c r="BA132">
        <v>33043923</v>
      </c>
      <c r="BB132">
        <v>30817922</v>
      </c>
      <c r="BC132">
        <v>31450686</v>
      </c>
      <c r="BD132"/>
      <c r="BE132"/>
      <c r="BF132"/>
      <c r="BG132"/>
      <c r="BH132"/>
      <c r="BI132"/>
      <c r="BJ132"/>
      <c r="BK132"/>
      <c r="BL132"/>
      <c r="BM132"/>
      <c r="BN132"/>
      <c r="BO132"/>
      <c r="BP132"/>
      <c r="BQ132"/>
      <c r="BR132"/>
      <c r="BS132"/>
      <c r="BT132"/>
    </row>
    <row r="133" spans="1:72" x14ac:dyDescent="0.3">
      <c r="A133" t="s">
        <v>865</v>
      </c>
      <c r="B133">
        <v>21512</v>
      </c>
      <c r="C133">
        <v>32869</v>
      </c>
      <c r="D133">
        <v>43976.25</v>
      </c>
      <c r="E133">
        <v>32202</v>
      </c>
      <c r="F133">
        <v>38204</v>
      </c>
      <c r="G133">
        <v>42453</v>
      </c>
      <c r="H133">
        <v>50033.760000000002</v>
      </c>
      <c r="I133">
        <v>57951</v>
      </c>
      <c r="J133">
        <v>74303</v>
      </c>
      <c r="K133">
        <v>112436</v>
      </c>
      <c r="L133">
        <v>64947.82</v>
      </c>
      <c r="M133">
        <v>70553</v>
      </c>
      <c r="N133">
        <v>90025</v>
      </c>
      <c r="O133">
        <v>54414</v>
      </c>
      <c r="P133">
        <v>55653.120000000003</v>
      </c>
      <c r="Q133">
        <v>45139</v>
      </c>
      <c r="R133">
        <v>53717</v>
      </c>
      <c r="S133">
        <v>84175</v>
      </c>
      <c r="T133">
        <v>75555.539999999994</v>
      </c>
      <c r="U133">
        <v>59447</v>
      </c>
      <c r="V133">
        <v>49289</v>
      </c>
      <c r="W133">
        <v>45562</v>
      </c>
      <c r="X133">
        <v>46520.29</v>
      </c>
      <c r="Y133">
        <v>42657</v>
      </c>
      <c r="Z133">
        <v>50589</v>
      </c>
      <c r="AA133">
        <v>64897</v>
      </c>
      <c r="AB133">
        <v>54586.32</v>
      </c>
      <c r="AC133">
        <v>54357</v>
      </c>
      <c r="AD133">
        <v>61344</v>
      </c>
      <c r="AE133">
        <v>67644</v>
      </c>
      <c r="AF133">
        <v>65045.48</v>
      </c>
      <c r="AG133">
        <v>56740</v>
      </c>
      <c r="AH133">
        <v>152311</v>
      </c>
      <c r="AI133">
        <v>204422</v>
      </c>
      <c r="AJ133">
        <v>209663.48</v>
      </c>
      <c r="AK133">
        <v>181383</v>
      </c>
      <c r="AL133">
        <v>181430</v>
      </c>
      <c r="AM133">
        <v>159971</v>
      </c>
      <c r="AN133">
        <v>146471.91</v>
      </c>
      <c r="AO133">
        <v>120372</v>
      </c>
      <c r="AP133">
        <v>109225</v>
      </c>
      <c r="AQ133">
        <v>74568</v>
      </c>
      <c r="AR133">
        <v>54221.64</v>
      </c>
      <c r="AS133">
        <v>31459</v>
      </c>
      <c r="AT133">
        <v>132602</v>
      </c>
      <c r="AU133">
        <v>120957</v>
      </c>
      <c r="AV133">
        <v>117880.13</v>
      </c>
      <c r="AW133">
        <v>98056</v>
      </c>
      <c r="AX133">
        <v>32030</v>
      </c>
      <c r="AY133">
        <v>48963</v>
      </c>
      <c r="AZ133">
        <v>75066</v>
      </c>
      <c r="BA133">
        <v>68521</v>
      </c>
      <c r="BB133">
        <v>66239</v>
      </c>
      <c r="BC133">
        <v>64822</v>
      </c>
      <c r="BD133"/>
      <c r="BE133"/>
      <c r="BF133"/>
      <c r="BG133"/>
      <c r="BH133"/>
      <c r="BI133"/>
      <c r="BJ133"/>
      <c r="BK133"/>
      <c r="BL133"/>
      <c r="BM133"/>
      <c r="BN133"/>
      <c r="BO133"/>
      <c r="BP133"/>
      <c r="BQ133"/>
      <c r="BR133"/>
      <c r="BS133"/>
      <c r="BT133"/>
    </row>
    <row r="134" spans="1:72" x14ac:dyDescent="0.3">
      <c r="A134" t="s">
        <v>866</v>
      </c>
      <c r="B134">
        <v>21433</v>
      </c>
      <c r="C134">
        <v>32793</v>
      </c>
      <c r="D134">
        <v>43899.61</v>
      </c>
      <c r="E134">
        <v>32129</v>
      </c>
      <c r="F134">
        <v>38128</v>
      </c>
      <c r="G134">
        <v>42379</v>
      </c>
      <c r="H134">
        <v>49962.36</v>
      </c>
      <c r="I134">
        <v>57891</v>
      </c>
      <c r="J134">
        <v>74241</v>
      </c>
      <c r="K134">
        <v>112373</v>
      </c>
      <c r="L134">
        <v>64883.09</v>
      </c>
      <c r="M134">
        <v>70499</v>
      </c>
      <c r="N134">
        <v>89972</v>
      </c>
      <c r="O134">
        <v>54363</v>
      </c>
      <c r="P134">
        <v>55604.42</v>
      </c>
      <c r="Q134">
        <v>45095</v>
      </c>
      <c r="R134">
        <v>53673</v>
      </c>
      <c r="S134">
        <v>84129</v>
      </c>
      <c r="T134">
        <v>75509.3</v>
      </c>
      <c r="U134">
        <v>59408</v>
      </c>
      <c r="V134">
        <v>49250</v>
      </c>
      <c r="W134">
        <v>45523</v>
      </c>
      <c r="X134">
        <v>46480.24</v>
      </c>
      <c r="Y134">
        <v>42623</v>
      </c>
      <c r="Z134">
        <v>50558</v>
      </c>
      <c r="AA134">
        <v>64866</v>
      </c>
      <c r="AB134">
        <v>54554.86</v>
      </c>
      <c r="AC134">
        <v>54333</v>
      </c>
      <c r="AD134">
        <v>61318</v>
      </c>
      <c r="AE134">
        <v>67618</v>
      </c>
      <c r="AF134">
        <v>65019.79</v>
      </c>
      <c r="AG134">
        <v>56719</v>
      </c>
      <c r="AH134">
        <v>151900</v>
      </c>
      <c r="AI134">
        <v>204403</v>
      </c>
      <c r="AJ134">
        <v>206121.16</v>
      </c>
      <c r="AK134">
        <v>181370</v>
      </c>
      <c r="AL134">
        <v>181417</v>
      </c>
      <c r="AM134">
        <v>159958</v>
      </c>
      <c r="AN134">
        <v>146456.6</v>
      </c>
      <c r="AO134">
        <v>120362</v>
      </c>
      <c r="AP134">
        <v>109214</v>
      </c>
      <c r="AQ134">
        <v>74558</v>
      </c>
      <c r="AR134">
        <v>54211.519999999997</v>
      </c>
      <c r="AS134">
        <v>31450</v>
      </c>
      <c r="AT134">
        <v>132593</v>
      </c>
      <c r="AU134">
        <v>120948</v>
      </c>
      <c r="AV134">
        <v>117870.39999999999</v>
      </c>
      <c r="AW134">
        <v>98048</v>
      </c>
      <c r="AX134">
        <v>32023</v>
      </c>
      <c r="AY134">
        <v>48963</v>
      </c>
      <c r="AZ134">
        <v>75066</v>
      </c>
      <c r="BA134">
        <v>68521</v>
      </c>
      <c r="BB134">
        <v>66239</v>
      </c>
      <c r="BC134">
        <v>64822</v>
      </c>
      <c r="BD134"/>
      <c r="BE134"/>
      <c r="BF134"/>
      <c r="BG134"/>
      <c r="BH134"/>
      <c r="BI134"/>
      <c r="BJ134"/>
      <c r="BK134"/>
      <c r="BL134"/>
      <c r="BM134"/>
      <c r="BN134"/>
      <c r="BO134"/>
      <c r="BP134"/>
      <c r="BQ134"/>
      <c r="BR134"/>
      <c r="BS134"/>
      <c r="BT134"/>
    </row>
    <row r="135" spans="1:72" x14ac:dyDescent="0.3">
      <c r="A135" t="s">
        <v>1890</v>
      </c>
      <c r="B135">
        <v>79</v>
      </c>
      <c r="C135">
        <v>76</v>
      </c>
      <c r="D135">
        <v>76.64</v>
      </c>
      <c r="E135">
        <v>73</v>
      </c>
      <c r="F135">
        <v>76</v>
      </c>
      <c r="G135">
        <v>74</v>
      </c>
      <c r="H135">
        <v>71.41</v>
      </c>
      <c r="I135">
        <v>60</v>
      </c>
      <c r="J135">
        <v>62</v>
      </c>
      <c r="K135">
        <v>63</v>
      </c>
      <c r="L135">
        <v>64.72</v>
      </c>
      <c r="M135">
        <v>54</v>
      </c>
      <c r="N135">
        <v>53</v>
      </c>
      <c r="O135">
        <v>51</v>
      </c>
      <c r="P135">
        <v>48.7</v>
      </c>
      <c r="Q135">
        <v>44</v>
      </c>
      <c r="R135">
        <v>44</v>
      </c>
      <c r="S135">
        <v>46</v>
      </c>
      <c r="T135">
        <v>46.24</v>
      </c>
      <c r="U135">
        <v>39</v>
      </c>
      <c r="V135">
        <v>39</v>
      </c>
      <c r="W135">
        <v>39</v>
      </c>
      <c r="X135">
        <v>40.04</v>
      </c>
      <c r="Y135">
        <v>34</v>
      </c>
      <c r="Z135">
        <v>31</v>
      </c>
      <c r="AA135">
        <v>31</v>
      </c>
      <c r="AB135">
        <v>31.46</v>
      </c>
      <c r="AC135">
        <v>24</v>
      </c>
      <c r="AD135">
        <v>26</v>
      </c>
      <c r="AE135">
        <v>26</v>
      </c>
      <c r="AF135">
        <v>25.7</v>
      </c>
      <c r="AG135">
        <v>21</v>
      </c>
      <c r="AH135">
        <v>411</v>
      </c>
      <c r="AI135">
        <v>19</v>
      </c>
      <c r="AJ135">
        <v>3542.32</v>
      </c>
      <c r="AK135">
        <v>13</v>
      </c>
      <c r="AL135">
        <v>13</v>
      </c>
      <c r="AM135">
        <v>13</v>
      </c>
      <c r="AN135">
        <v>15.31</v>
      </c>
      <c r="AO135">
        <v>10</v>
      </c>
      <c r="AP135">
        <v>11</v>
      </c>
      <c r="AQ135">
        <v>10</v>
      </c>
      <c r="AR135">
        <v>10.119999999999999</v>
      </c>
      <c r="AS135">
        <v>9</v>
      </c>
      <c r="AT135">
        <v>9</v>
      </c>
      <c r="AU135">
        <v>9</v>
      </c>
      <c r="AV135">
        <v>9.74</v>
      </c>
      <c r="AW135">
        <v>8</v>
      </c>
      <c r="AX135">
        <v>7</v>
      </c>
      <c r="AY135">
        <v>0</v>
      </c>
      <c r="AZ135">
        <v>0</v>
      </c>
      <c r="BA135">
        <v>0</v>
      </c>
      <c r="BB135">
        <v>0</v>
      </c>
      <c r="BC135">
        <v>0</v>
      </c>
      <c r="BD135"/>
      <c r="BE135"/>
      <c r="BF135"/>
      <c r="BG135"/>
      <c r="BH135"/>
      <c r="BI135"/>
      <c r="BJ135"/>
      <c r="BK135"/>
      <c r="BL135"/>
      <c r="BM135"/>
      <c r="BN135"/>
      <c r="BO135"/>
      <c r="BP135"/>
      <c r="BQ135"/>
      <c r="BR135"/>
      <c r="BS135"/>
      <c r="BT135"/>
    </row>
    <row r="136" spans="1:72" x14ac:dyDescent="0.3">
      <c r="A136" t="s">
        <v>783</v>
      </c>
      <c r="B136">
        <v>5224269</v>
      </c>
      <c r="C136">
        <v>4790420</v>
      </c>
      <c r="D136">
        <v>5181248.3499999996</v>
      </c>
      <c r="E136">
        <v>5466550</v>
      </c>
      <c r="F136">
        <v>4888055</v>
      </c>
      <c r="G136">
        <v>4787011</v>
      </c>
      <c r="H136">
        <v>5296947.2300000004</v>
      </c>
      <c r="I136">
        <v>5251591</v>
      </c>
      <c r="J136">
        <v>4796823</v>
      </c>
      <c r="K136">
        <v>4465610</v>
      </c>
      <c r="L136">
        <v>5005008.55</v>
      </c>
      <c r="M136">
        <v>4941596</v>
      </c>
      <c r="N136">
        <v>4701357</v>
      </c>
      <c r="O136">
        <v>4339655</v>
      </c>
      <c r="P136">
        <v>4612990.4800000004</v>
      </c>
      <c r="Q136">
        <v>4923553</v>
      </c>
      <c r="R136">
        <v>4464309</v>
      </c>
      <c r="S136">
        <v>4094488</v>
      </c>
      <c r="T136">
        <v>4335431.79</v>
      </c>
      <c r="U136">
        <v>4297996</v>
      </c>
      <c r="V136">
        <v>4573992</v>
      </c>
      <c r="W136">
        <v>3712618</v>
      </c>
      <c r="X136">
        <v>3745277.02</v>
      </c>
      <c r="Y136">
        <v>3630498</v>
      </c>
      <c r="Z136">
        <v>3333320</v>
      </c>
      <c r="AA136">
        <v>3162157</v>
      </c>
      <c r="AB136">
        <v>3532267.8</v>
      </c>
      <c r="AC136">
        <v>3338085</v>
      </c>
      <c r="AD136">
        <v>3126178</v>
      </c>
      <c r="AE136">
        <v>2923276</v>
      </c>
      <c r="AF136">
        <v>3500872.29</v>
      </c>
      <c r="AG136">
        <v>3748413</v>
      </c>
      <c r="AH136">
        <v>2326848</v>
      </c>
      <c r="AI136">
        <v>2258403</v>
      </c>
      <c r="AJ136">
        <v>2375219</v>
      </c>
      <c r="AK136">
        <v>2540123</v>
      </c>
      <c r="AL136">
        <v>1934688</v>
      </c>
      <c r="AM136">
        <v>1492490</v>
      </c>
      <c r="AN136">
        <v>1066243.72</v>
      </c>
      <c r="AO136">
        <v>1595604</v>
      </c>
      <c r="AP136">
        <v>1590375</v>
      </c>
      <c r="AQ136">
        <v>1610751</v>
      </c>
      <c r="AR136">
        <v>1744138.84</v>
      </c>
      <c r="AS136">
        <v>1417359</v>
      </c>
      <c r="AT136">
        <v>1307115</v>
      </c>
      <c r="AU136">
        <v>1321883</v>
      </c>
      <c r="AV136">
        <v>1447914.82</v>
      </c>
      <c r="AW136">
        <v>1186110</v>
      </c>
      <c r="AX136">
        <v>1145514</v>
      </c>
      <c r="AY136">
        <v>1307386</v>
      </c>
      <c r="AZ136">
        <v>1363006</v>
      </c>
      <c r="BA136">
        <v>1107407</v>
      </c>
      <c r="BB136">
        <v>1178089</v>
      </c>
      <c r="BC136">
        <v>1207163</v>
      </c>
      <c r="BD136"/>
      <c r="BE136"/>
      <c r="BF136"/>
      <c r="BG136"/>
      <c r="BH136"/>
      <c r="BI136"/>
      <c r="BJ136"/>
      <c r="BK136"/>
      <c r="BL136"/>
      <c r="BM136"/>
      <c r="BN136"/>
      <c r="BO136"/>
      <c r="BP136"/>
      <c r="BQ136"/>
      <c r="BR136"/>
      <c r="BS136"/>
      <c r="BT136"/>
    </row>
    <row r="137" spans="1:72" x14ac:dyDescent="0.3">
      <c r="A137" t="s">
        <v>867</v>
      </c>
      <c r="B137">
        <v>137391443</v>
      </c>
      <c r="C137">
        <v>133371872</v>
      </c>
      <c r="D137">
        <v>137047950.99000001</v>
      </c>
      <c r="E137">
        <v>135488772</v>
      </c>
      <c r="F137">
        <v>128027320</v>
      </c>
      <c r="G137">
        <v>145799976</v>
      </c>
      <c r="H137">
        <v>147857606.53</v>
      </c>
      <c r="I137">
        <v>141072248</v>
      </c>
      <c r="J137">
        <v>143266840</v>
      </c>
      <c r="K137">
        <v>138895714</v>
      </c>
      <c r="L137">
        <v>139573395.33000001</v>
      </c>
      <c r="M137">
        <v>130494486</v>
      </c>
      <c r="N137">
        <v>129706280</v>
      </c>
      <c r="O137">
        <v>128045872</v>
      </c>
      <c r="P137">
        <v>128033296.77</v>
      </c>
      <c r="Q137">
        <v>123210520</v>
      </c>
      <c r="R137">
        <v>120651938</v>
      </c>
      <c r="S137">
        <v>117507495</v>
      </c>
      <c r="T137">
        <v>115514373.23999999</v>
      </c>
      <c r="U137">
        <v>112999484</v>
      </c>
      <c r="V137">
        <v>114620958</v>
      </c>
      <c r="W137">
        <v>108726947</v>
      </c>
      <c r="X137">
        <v>106399352.56999999</v>
      </c>
      <c r="Y137">
        <v>100037019</v>
      </c>
      <c r="Z137">
        <v>100676161</v>
      </c>
      <c r="AA137">
        <v>98780706</v>
      </c>
      <c r="AB137">
        <v>98577658.849999994</v>
      </c>
      <c r="AC137">
        <v>91064860</v>
      </c>
      <c r="AD137">
        <v>92132640</v>
      </c>
      <c r="AE137">
        <v>89148937</v>
      </c>
      <c r="AF137">
        <v>91979850.560000002</v>
      </c>
      <c r="AG137">
        <v>86155705</v>
      </c>
      <c r="AH137">
        <v>53561093</v>
      </c>
      <c r="AI137">
        <v>52901939</v>
      </c>
      <c r="AJ137">
        <v>54153721.960000001</v>
      </c>
      <c r="AK137">
        <v>51225042</v>
      </c>
      <c r="AL137">
        <v>47731327</v>
      </c>
      <c r="AM137">
        <v>44666924</v>
      </c>
      <c r="AN137">
        <v>40372800.539999999</v>
      </c>
      <c r="AO137">
        <v>41762314</v>
      </c>
      <c r="AP137">
        <v>40682579</v>
      </c>
      <c r="AQ137">
        <v>38855784</v>
      </c>
      <c r="AR137">
        <v>38296476.960000001</v>
      </c>
      <c r="AS137">
        <v>34734088</v>
      </c>
      <c r="AT137">
        <v>34628197</v>
      </c>
      <c r="AU137">
        <v>33424788</v>
      </c>
      <c r="AV137">
        <v>32234348.670000002</v>
      </c>
      <c r="AW137">
        <v>29679784</v>
      </c>
      <c r="AX137">
        <v>28572462</v>
      </c>
      <c r="AY137">
        <v>27274183</v>
      </c>
      <c r="AZ137">
        <v>30208252</v>
      </c>
      <c r="BA137">
        <v>34219851</v>
      </c>
      <c r="BB137">
        <v>32062250</v>
      </c>
      <c r="BC137">
        <v>32722671</v>
      </c>
      <c r="BD137"/>
      <c r="BE137"/>
      <c r="BF137"/>
      <c r="BG137"/>
      <c r="BH137"/>
      <c r="BI137"/>
      <c r="BJ137"/>
      <c r="BK137"/>
      <c r="BL137"/>
      <c r="BM137"/>
      <c r="BN137"/>
      <c r="BO137"/>
      <c r="BP137"/>
      <c r="BQ137"/>
      <c r="BR137"/>
      <c r="BS137"/>
      <c r="BT137"/>
    </row>
    <row r="138" spans="1:72" x14ac:dyDescent="0.3">
      <c r="A138" t="s">
        <v>1891</v>
      </c>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row>
    <row r="139" spans="1:72" x14ac:dyDescent="0.3">
      <c r="A139" t="s">
        <v>868</v>
      </c>
      <c r="B139">
        <v>104082818</v>
      </c>
      <c r="C139">
        <v>101269499</v>
      </c>
      <c r="D139">
        <v>103009578.81</v>
      </c>
      <c r="E139">
        <v>101422483</v>
      </c>
      <c r="F139">
        <v>96659238</v>
      </c>
      <c r="G139">
        <v>109788727</v>
      </c>
      <c r="H139">
        <v>110138600.89</v>
      </c>
      <c r="I139">
        <v>104585596</v>
      </c>
      <c r="J139">
        <v>107180802</v>
      </c>
      <c r="K139">
        <v>104244085</v>
      </c>
      <c r="L139">
        <v>104120052.86</v>
      </c>
      <c r="M139">
        <v>97474391</v>
      </c>
      <c r="N139">
        <v>97508629</v>
      </c>
      <c r="O139">
        <v>96214167</v>
      </c>
      <c r="P139">
        <v>95492591.769999996</v>
      </c>
      <c r="Q139">
        <v>91742078</v>
      </c>
      <c r="R139">
        <v>90333235</v>
      </c>
      <c r="S139">
        <v>88434390</v>
      </c>
      <c r="T139">
        <v>86800357.959999993</v>
      </c>
      <c r="U139">
        <v>84599591</v>
      </c>
      <c r="V139">
        <v>86035371</v>
      </c>
      <c r="W139">
        <v>82252728</v>
      </c>
      <c r="X139">
        <v>80190984.370000005</v>
      </c>
      <c r="Y139">
        <v>75068073</v>
      </c>
      <c r="Z139">
        <v>76134726</v>
      </c>
      <c r="AA139">
        <v>75124884</v>
      </c>
      <c r="AB139">
        <v>74419302.129999995</v>
      </c>
      <c r="AC139">
        <v>68841769</v>
      </c>
      <c r="AD139">
        <v>70030538</v>
      </c>
      <c r="AE139">
        <v>68151816</v>
      </c>
      <c r="AF139">
        <v>70474869.730000004</v>
      </c>
      <c r="AG139">
        <v>65137805</v>
      </c>
      <c r="AH139">
        <v>37655206</v>
      </c>
      <c r="AI139">
        <v>37388877</v>
      </c>
      <c r="AJ139">
        <v>38418391.670000002</v>
      </c>
      <c r="AK139">
        <v>35981672</v>
      </c>
      <c r="AL139">
        <v>33724856</v>
      </c>
      <c r="AM139">
        <v>31966248</v>
      </c>
      <c r="AN139">
        <v>29652526.469999999</v>
      </c>
      <c r="AO139">
        <v>29934076</v>
      </c>
      <c r="AP139">
        <v>29317441</v>
      </c>
      <c r="AQ139">
        <v>27958524</v>
      </c>
      <c r="AR139">
        <v>26846817.199999999</v>
      </c>
      <c r="AS139">
        <v>24302607</v>
      </c>
      <c r="AT139">
        <v>24179394</v>
      </c>
      <c r="AU139">
        <v>23508220</v>
      </c>
      <c r="AV139">
        <v>22653316.27</v>
      </c>
      <c r="AW139">
        <v>20835831</v>
      </c>
      <c r="AX139">
        <v>20099355</v>
      </c>
      <c r="AY139">
        <v>19129633</v>
      </c>
      <c r="AZ139">
        <v>21650557</v>
      </c>
      <c r="BA139">
        <v>25160698</v>
      </c>
      <c r="BB139">
        <v>23352368</v>
      </c>
      <c r="BC139">
        <v>24190319</v>
      </c>
      <c r="BD139"/>
      <c r="BE139"/>
      <c r="BF139"/>
      <c r="BG139"/>
      <c r="BH139"/>
      <c r="BI139"/>
      <c r="BJ139"/>
      <c r="BK139"/>
      <c r="BL139"/>
      <c r="BM139"/>
      <c r="BN139"/>
      <c r="BO139"/>
      <c r="BP139"/>
      <c r="BQ139"/>
      <c r="BR139"/>
      <c r="BS139"/>
      <c r="BT139"/>
    </row>
    <row r="140" spans="1:72" x14ac:dyDescent="0.3">
      <c r="A140" t="s">
        <v>869</v>
      </c>
      <c r="B140">
        <v>27437832</v>
      </c>
      <c r="C140">
        <v>26217141</v>
      </c>
      <c r="D140">
        <v>27231871.879999999</v>
      </c>
      <c r="E140">
        <v>27306687</v>
      </c>
      <c r="F140">
        <v>26012794</v>
      </c>
      <c r="G140">
        <v>27306845</v>
      </c>
      <c r="H140">
        <v>28863883.68</v>
      </c>
      <c r="I140">
        <v>28029324</v>
      </c>
      <c r="J140">
        <v>28848813</v>
      </c>
      <c r="K140">
        <v>25820044</v>
      </c>
      <c r="L140">
        <v>27189019.210000001</v>
      </c>
      <c r="M140">
        <v>24997645</v>
      </c>
      <c r="N140">
        <v>24604230</v>
      </c>
      <c r="O140">
        <v>23404237</v>
      </c>
      <c r="P140">
        <v>24254353.609999999</v>
      </c>
      <c r="Q140">
        <v>23624495</v>
      </c>
      <c r="R140">
        <v>22744305</v>
      </c>
      <c r="S140">
        <v>21278575</v>
      </c>
      <c r="T140">
        <v>21512510.09</v>
      </c>
      <c r="U140">
        <v>21283051</v>
      </c>
      <c r="V140">
        <v>21450813</v>
      </c>
      <c r="W140">
        <v>19419678</v>
      </c>
      <c r="X140">
        <v>19455409.170000002</v>
      </c>
      <c r="Y140">
        <v>18906220</v>
      </c>
      <c r="Z140">
        <v>18454078</v>
      </c>
      <c r="AA140">
        <v>17085459</v>
      </c>
      <c r="AB140">
        <v>18761026.390000001</v>
      </c>
      <c r="AC140">
        <v>16732864</v>
      </c>
      <c r="AD140">
        <v>16885322</v>
      </c>
      <c r="AE140">
        <v>16448807</v>
      </c>
      <c r="AF140">
        <v>17668209.390000001</v>
      </c>
      <c r="AG140">
        <v>16435557</v>
      </c>
      <c r="AH140">
        <v>12623922</v>
      </c>
      <c r="AI140">
        <v>11581524</v>
      </c>
      <c r="AJ140">
        <v>12239973.279999999</v>
      </c>
      <c r="AK140">
        <v>11538260</v>
      </c>
      <c r="AL140">
        <v>10525305</v>
      </c>
      <c r="AM140">
        <v>9070208</v>
      </c>
      <c r="AN140">
        <v>8640926.4299999997</v>
      </c>
      <c r="AO140">
        <v>8861044</v>
      </c>
      <c r="AP140">
        <v>8292511</v>
      </c>
      <c r="AQ140">
        <v>7932297</v>
      </c>
      <c r="AR140">
        <v>9094414.6600000001</v>
      </c>
      <c r="AS140">
        <v>8104545</v>
      </c>
      <c r="AT140">
        <v>7978324</v>
      </c>
      <c r="AU140">
        <v>7545002</v>
      </c>
      <c r="AV140">
        <v>8178802.79</v>
      </c>
      <c r="AW140">
        <v>6851477</v>
      </c>
      <c r="AX140">
        <v>6669942</v>
      </c>
      <c r="AY140">
        <v>6305166</v>
      </c>
      <c r="AZ140">
        <v>7773556</v>
      </c>
      <c r="BA140">
        <v>8184598</v>
      </c>
      <c r="BB140">
        <v>7957131</v>
      </c>
      <c r="BC140">
        <v>7152108</v>
      </c>
      <c r="BD140"/>
      <c r="BE140"/>
      <c r="BF140"/>
      <c r="BG140"/>
      <c r="BH140"/>
      <c r="BI140"/>
      <c r="BJ140"/>
      <c r="BK140"/>
      <c r="BL140"/>
      <c r="BM140"/>
      <c r="BN140"/>
      <c r="BO140"/>
      <c r="BP140"/>
      <c r="BQ140"/>
      <c r="BR140"/>
      <c r="BS140"/>
      <c r="BT140"/>
    </row>
    <row r="141" spans="1:72" x14ac:dyDescent="0.3">
      <c r="A141" t="s">
        <v>870</v>
      </c>
      <c r="B141">
        <v>23338931</v>
      </c>
      <c r="C141">
        <v>22111956</v>
      </c>
      <c r="D141">
        <v>23181756.809999999</v>
      </c>
      <c r="E141">
        <v>23032080</v>
      </c>
      <c r="F141">
        <v>22042799</v>
      </c>
      <c r="G141">
        <v>22878915</v>
      </c>
      <c r="H141">
        <v>24046681.350000001</v>
      </c>
      <c r="I141">
        <v>23638917</v>
      </c>
      <c r="J141">
        <v>23869872</v>
      </c>
      <c r="K141">
        <v>21834905</v>
      </c>
      <c r="L141">
        <v>22706258.989999998</v>
      </c>
      <c r="M141">
        <v>21170349</v>
      </c>
      <c r="N141">
        <v>20770693</v>
      </c>
      <c r="O141">
        <v>19838773</v>
      </c>
      <c r="P141">
        <v>20305500.359999999</v>
      </c>
      <c r="Q141">
        <v>20003348</v>
      </c>
      <c r="R141">
        <v>19150619</v>
      </c>
      <c r="S141">
        <v>17840384</v>
      </c>
      <c r="T141">
        <v>18182706.100000001</v>
      </c>
      <c r="U141">
        <v>18063436</v>
      </c>
      <c r="V141">
        <v>18435327</v>
      </c>
      <c r="W141">
        <v>16509115</v>
      </c>
      <c r="X141">
        <v>16379404.73</v>
      </c>
      <c r="Y141">
        <v>15994853</v>
      </c>
      <c r="Z141">
        <v>15481647</v>
      </c>
      <c r="AA141">
        <v>14153287</v>
      </c>
      <c r="AB141">
        <v>15758619.890000001</v>
      </c>
      <c r="AC141">
        <v>13913869</v>
      </c>
      <c r="AD141">
        <v>14133158</v>
      </c>
      <c r="AE141">
        <v>12262903</v>
      </c>
      <c r="AF141">
        <v>13343917.699999999</v>
      </c>
      <c r="AG141">
        <v>12773097</v>
      </c>
      <c r="AH141">
        <v>10551328</v>
      </c>
      <c r="AI141">
        <v>9736244</v>
      </c>
      <c r="AJ141">
        <v>10096698.83</v>
      </c>
      <c r="AK141">
        <v>9747647</v>
      </c>
      <c r="AL141">
        <v>8924611</v>
      </c>
      <c r="AM141">
        <v>7492022</v>
      </c>
      <c r="AN141">
        <v>6809280.0899999999</v>
      </c>
      <c r="AO141">
        <v>7120128</v>
      </c>
      <c r="AP141">
        <v>6906899</v>
      </c>
      <c r="AQ141">
        <v>6297196</v>
      </c>
      <c r="AR141">
        <v>6902481.8899999997</v>
      </c>
      <c r="AS141">
        <v>5997966</v>
      </c>
      <c r="AT141">
        <v>5829805</v>
      </c>
      <c r="AU141">
        <v>5470380</v>
      </c>
      <c r="AV141">
        <v>5825006.0199999996</v>
      </c>
      <c r="AW141">
        <v>5119062</v>
      </c>
      <c r="AX141">
        <v>4978867</v>
      </c>
      <c r="AY141">
        <v>0</v>
      </c>
      <c r="AZ141">
        <v>0</v>
      </c>
      <c r="BA141">
        <v>0</v>
      </c>
      <c r="BB141">
        <v>0</v>
      </c>
      <c r="BC141">
        <v>0</v>
      </c>
      <c r="BD141"/>
      <c r="BE141"/>
      <c r="BF141"/>
      <c r="BG141"/>
      <c r="BH141"/>
      <c r="BI141"/>
      <c r="BJ141"/>
      <c r="BK141"/>
      <c r="BL141"/>
      <c r="BM141"/>
      <c r="BN141"/>
      <c r="BO141"/>
      <c r="BP141"/>
      <c r="BQ141"/>
      <c r="BR141"/>
      <c r="BS141"/>
      <c r="BT141"/>
    </row>
    <row r="142" spans="1:72" x14ac:dyDescent="0.3">
      <c r="A142" t="s">
        <v>871</v>
      </c>
      <c r="B142">
        <v>4098901</v>
      </c>
      <c r="C142">
        <v>4105185</v>
      </c>
      <c r="D142">
        <v>4050115.07</v>
      </c>
      <c r="E142">
        <v>4274607</v>
      </c>
      <c r="F142">
        <v>3969995</v>
      </c>
      <c r="G142">
        <v>4427930</v>
      </c>
      <c r="H142">
        <v>4817202.34</v>
      </c>
      <c r="I142">
        <v>4390407</v>
      </c>
      <c r="J142">
        <v>4978941</v>
      </c>
      <c r="K142">
        <v>3985139</v>
      </c>
      <c r="L142">
        <v>4482760.22</v>
      </c>
      <c r="M142">
        <v>3827296</v>
      </c>
      <c r="N142">
        <v>3833537</v>
      </c>
      <c r="O142">
        <v>3565464</v>
      </c>
      <c r="P142">
        <v>3948853.25</v>
      </c>
      <c r="Q142">
        <v>3621147</v>
      </c>
      <c r="R142">
        <v>3593686</v>
      </c>
      <c r="S142">
        <v>3438191</v>
      </c>
      <c r="T142">
        <v>3329803.99</v>
      </c>
      <c r="U142">
        <v>3219615</v>
      </c>
      <c r="V142">
        <v>3015486</v>
      </c>
      <c r="W142">
        <v>2910563</v>
      </c>
      <c r="X142">
        <v>3076004.44</v>
      </c>
      <c r="Y142">
        <v>2911367</v>
      </c>
      <c r="Z142">
        <v>2972431</v>
      </c>
      <c r="AA142">
        <v>2932172</v>
      </c>
      <c r="AB142">
        <v>3002406.5</v>
      </c>
      <c r="AC142">
        <v>2818995</v>
      </c>
      <c r="AD142">
        <v>2752164</v>
      </c>
      <c r="AE142">
        <v>4185904</v>
      </c>
      <c r="AF142">
        <v>4324291.6900000004</v>
      </c>
      <c r="AG142">
        <v>3662460</v>
      </c>
      <c r="AH142">
        <v>2072594</v>
      </c>
      <c r="AI142">
        <v>1845280</v>
      </c>
      <c r="AJ142">
        <v>2143274.4500000002</v>
      </c>
      <c r="AK142">
        <v>1790613</v>
      </c>
      <c r="AL142">
        <v>1600694</v>
      </c>
      <c r="AM142">
        <v>1578186</v>
      </c>
      <c r="AN142">
        <v>1831646.34</v>
      </c>
      <c r="AO142">
        <v>1740916</v>
      </c>
      <c r="AP142">
        <v>1385612</v>
      </c>
      <c r="AQ142">
        <v>1635101</v>
      </c>
      <c r="AR142">
        <v>2191932.77</v>
      </c>
      <c r="AS142">
        <v>2106579</v>
      </c>
      <c r="AT142">
        <v>2148519</v>
      </c>
      <c r="AU142">
        <v>2074622</v>
      </c>
      <c r="AV142">
        <v>2353796.77</v>
      </c>
      <c r="AW142">
        <v>1732415</v>
      </c>
      <c r="AX142">
        <v>1691075</v>
      </c>
      <c r="AY142">
        <v>0</v>
      </c>
      <c r="AZ142">
        <v>0</v>
      </c>
      <c r="BA142">
        <v>0</v>
      </c>
      <c r="BB142">
        <v>0</v>
      </c>
      <c r="BC142">
        <v>0</v>
      </c>
      <c r="BD142"/>
      <c r="BE142"/>
      <c r="BF142"/>
      <c r="BG142"/>
      <c r="BH142"/>
      <c r="BI142"/>
      <c r="BJ142"/>
      <c r="BK142"/>
      <c r="BL142"/>
      <c r="BM142"/>
      <c r="BN142"/>
      <c r="BO142"/>
      <c r="BP142"/>
      <c r="BQ142"/>
      <c r="BR142"/>
      <c r="BS142"/>
      <c r="BT142"/>
    </row>
    <row r="143" spans="1:72" x14ac:dyDescent="0.3">
      <c r="A143" t="s">
        <v>872</v>
      </c>
      <c r="B143">
        <v>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62064.15</v>
      </c>
      <c r="AK143">
        <v>76860</v>
      </c>
      <c r="AL143">
        <v>126754</v>
      </c>
      <c r="AM143">
        <v>96861</v>
      </c>
      <c r="AN143">
        <v>53214.68</v>
      </c>
      <c r="AO143">
        <v>54529</v>
      </c>
      <c r="AP143">
        <v>130668</v>
      </c>
      <c r="AQ143">
        <v>67241</v>
      </c>
      <c r="AR143">
        <v>69133.48</v>
      </c>
      <c r="AS143">
        <v>66508</v>
      </c>
      <c r="AT143">
        <v>63978</v>
      </c>
      <c r="AU143">
        <v>60761</v>
      </c>
      <c r="AV143">
        <v>-114189.02</v>
      </c>
      <c r="AW143">
        <v>118991</v>
      </c>
      <c r="AX143">
        <v>118032</v>
      </c>
      <c r="AY143">
        <v>118819</v>
      </c>
      <c r="AZ143">
        <v>2159</v>
      </c>
      <c r="BA143">
        <v>2162</v>
      </c>
      <c r="BB143">
        <v>2160</v>
      </c>
      <c r="BC143">
        <v>2160</v>
      </c>
      <c r="BD143"/>
      <c r="BE143"/>
      <c r="BF143"/>
      <c r="BG143"/>
      <c r="BH143"/>
      <c r="BI143"/>
      <c r="BJ143"/>
      <c r="BK143"/>
      <c r="BL143"/>
      <c r="BM143"/>
      <c r="BN143"/>
      <c r="BO143"/>
      <c r="BP143"/>
      <c r="BQ143"/>
      <c r="BR143"/>
      <c r="BS143"/>
      <c r="BT143"/>
    </row>
    <row r="144" spans="1:72" x14ac:dyDescent="0.3">
      <c r="A144" t="s">
        <v>1892</v>
      </c>
      <c r="B144">
        <v>131520650</v>
      </c>
      <c r="C144">
        <v>127486640</v>
      </c>
      <c r="D144">
        <v>130241450.69</v>
      </c>
      <c r="E144">
        <v>128729170</v>
      </c>
      <c r="F144">
        <v>122672032</v>
      </c>
      <c r="G144">
        <v>137095572</v>
      </c>
      <c r="H144">
        <v>139002484.56999999</v>
      </c>
      <c r="I144">
        <v>132614920</v>
      </c>
      <c r="J144">
        <v>136029615</v>
      </c>
      <c r="K144">
        <v>130064129</v>
      </c>
      <c r="L144">
        <v>131309072.06999999</v>
      </c>
      <c r="M144">
        <v>122472036</v>
      </c>
      <c r="N144">
        <v>122112859</v>
      </c>
      <c r="O144">
        <v>119618404</v>
      </c>
      <c r="P144">
        <v>119746945.38</v>
      </c>
      <c r="Q144">
        <v>115366573</v>
      </c>
      <c r="R144">
        <v>113077540</v>
      </c>
      <c r="S144">
        <v>109712965</v>
      </c>
      <c r="T144">
        <v>108312868.05</v>
      </c>
      <c r="U144">
        <v>105882642</v>
      </c>
      <c r="V144">
        <v>107486184</v>
      </c>
      <c r="W144">
        <v>101672406</v>
      </c>
      <c r="X144">
        <v>99646393.540000007</v>
      </c>
      <c r="Y144">
        <v>93974293</v>
      </c>
      <c r="Z144">
        <v>94588804</v>
      </c>
      <c r="AA144">
        <v>92210343</v>
      </c>
      <c r="AB144">
        <v>93180328.530000001</v>
      </c>
      <c r="AC144">
        <v>85574633</v>
      </c>
      <c r="AD144">
        <v>86915860</v>
      </c>
      <c r="AE144">
        <v>84600623</v>
      </c>
      <c r="AF144">
        <v>88143079.129999995</v>
      </c>
      <c r="AG144">
        <v>81573362</v>
      </c>
      <c r="AH144">
        <v>50279128</v>
      </c>
      <c r="AI144">
        <v>48970401</v>
      </c>
      <c r="AJ144">
        <v>50720429.100000001</v>
      </c>
      <c r="AK144">
        <v>47596792</v>
      </c>
      <c r="AL144">
        <v>44376915</v>
      </c>
      <c r="AM144">
        <v>41133317</v>
      </c>
      <c r="AN144">
        <v>38346667.579999998</v>
      </c>
      <c r="AO144">
        <v>38849649</v>
      </c>
      <c r="AP144">
        <v>37740620</v>
      </c>
      <c r="AQ144">
        <v>35958062</v>
      </c>
      <c r="AR144">
        <v>36010365.340000004</v>
      </c>
      <c r="AS144">
        <v>32473660</v>
      </c>
      <c r="AT144">
        <v>32221696</v>
      </c>
      <c r="AU144">
        <v>31113983</v>
      </c>
      <c r="AV144">
        <v>30717930.039999999</v>
      </c>
      <c r="AW144">
        <v>27806299</v>
      </c>
      <c r="AX144">
        <v>26887329</v>
      </c>
      <c r="AY144">
        <v>25553618</v>
      </c>
      <c r="AZ144">
        <v>29426272</v>
      </c>
      <c r="BA144">
        <v>33347458</v>
      </c>
      <c r="BB144">
        <v>31311659</v>
      </c>
      <c r="BC144">
        <v>31344587</v>
      </c>
      <c r="BD144"/>
      <c r="BE144"/>
      <c r="BF144"/>
      <c r="BG144"/>
      <c r="BH144"/>
      <c r="BI144"/>
      <c r="BJ144"/>
      <c r="BK144"/>
      <c r="BL144"/>
      <c r="BM144"/>
      <c r="BN144"/>
      <c r="BO144"/>
      <c r="BP144"/>
      <c r="BQ144"/>
      <c r="BR144"/>
      <c r="BS144"/>
      <c r="BT144"/>
    </row>
    <row r="145" spans="1:72" x14ac:dyDescent="0.3">
      <c r="A145" t="s">
        <v>873</v>
      </c>
      <c r="B145">
        <v>-129095</v>
      </c>
      <c r="C145">
        <v>35738</v>
      </c>
      <c r="D145">
        <v>-62657.21</v>
      </c>
      <c r="E145">
        <v>-523</v>
      </c>
      <c r="F145">
        <v>-235</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c r="BE145"/>
      <c r="BF145"/>
      <c r="BG145"/>
      <c r="BH145"/>
      <c r="BI145"/>
      <c r="BJ145"/>
      <c r="BK145"/>
      <c r="BL145"/>
      <c r="BM145"/>
      <c r="BN145"/>
      <c r="BO145"/>
      <c r="BP145"/>
      <c r="BQ145"/>
      <c r="BR145"/>
      <c r="BS145"/>
      <c r="BT145"/>
    </row>
    <row r="146" spans="1:72" x14ac:dyDescent="0.3">
      <c r="A146" t="s">
        <v>874</v>
      </c>
      <c r="B146">
        <v>283552</v>
      </c>
      <c r="C146">
        <v>59449</v>
      </c>
      <c r="D146">
        <v>161162.67000000001</v>
      </c>
      <c r="E146">
        <v>11306</v>
      </c>
      <c r="F146">
        <v>-2482</v>
      </c>
      <c r="G146">
        <v>55990</v>
      </c>
      <c r="H146">
        <v>68901.240000000005</v>
      </c>
      <c r="I146">
        <v>-22214</v>
      </c>
      <c r="J146">
        <v>58902</v>
      </c>
      <c r="K146">
        <v>-2012</v>
      </c>
      <c r="L146">
        <v>-7339.96</v>
      </c>
      <c r="M146">
        <v>57790</v>
      </c>
      <c r="N146">
        <v>-3933</v>
      </c>
      <c r="O146">
        <v>-6799</v>
      </c>
      <c r="P146">
        <v>8250.56</v>
      </c>
      <c r="Q146">
        <v>4550</v>
      </c>
      <c r="R146">
        <v>-18376</v>
      </c>
      <c r="S146">
        <v>5036</v>
      </c>
      <c r="T146">
        <v>-17328.46</v>
      </c>
      <c r="U146">
        <v>28142</v>
      </c>
      <c r="V146">
        <v>7685</v>
      </c>
      <c r="W146">
        <v>58587</v>
      </c>
      <c r="X146">
        <v>25740.9</v>
      </c>
      <c r="Y146">
        <v>25535</v>
      </c>
      <c r="Z146">
        <v>-36122</v>
      </c>
      <c r="AA146">
        <v>-19335</v>
      </c>
      <c r="AB146">
        <v>-38190.019999999997</v>
      </c>
      <c r="AC146">
        <v>236946</v>
      </c>
      <c r="AD146">
        <v>1262</v>
      </c>
      <c r="AE146">
        <v>176962</v>
      </c>
      <c r="AF146">
        <v>-146982.76</v>
      </c>
      <c r="AG146">
        <v>-391277</v>
      </c>
      <c r="AH146">
        <v>37253</v>
      </c>
      <c r="AI146">
        <v>3055</v>
      </c>
      <c r="AJ146">
        <v>17623.25</v>
      </c>
      <c r="AK146">
        <v>41999</v>
      </c>
      <c r="AL146">
        <v>-28559</v>
      </c>
      <c r="AM146">
        <v>7524</v>
      </c>
      <c r="AN146">
        <v>59743.49</v>
      </c>
      <c r="AO146">
        <v>53625</v>
      </c>
      <c r="AP146">
        <v>57863</v>
      </c>
      <c r="AQ146">
        <v>45073</v>
      </c>
      <c r="AR146">
        <v>-90825.25</v>
      </c>
      <c r="AS146">
        <v>8351</v>
      </c>
      <c r="AT146">
        <v>-14876</v>
      </c>
      <c r="AU146">
        <v>-9258</v>
      </c>
      <c r="AV146">
        <v>-3582.48</v>
      </c>
      <c r="AW146">
        <v>138</v>
      </c>
      <c r="AX146">
        <v>-4873</v>
      </c>
      <c r="AY146">
        <v>2294</v>
      </c>
      <c r="AZ146">
        <v>4301</v>
      </c>
      <c r="BA146">
        <v>23427</v>
      </c>
      <c r="BB146">
        <v>76014</v>
      </c>
      <c r="BC146">
        <v>137694</v>
      </c>
      <c r="BD146"/>
      <c r="BE146"/>
      <c r="BF146"/>
      <c r="BG146"/>
      <c r="BH146"/>
      <c r="BI146"/>
      <c r="BJ146"/>
      <c r="BK146"/>
      <c r="BL146"/>
      <c r="BM146"/>
      <c r="BN146"/>
      <c r="BO146"/>
      <c r="BP146"/>
      <c r="BQ146"/>
      <c r="BR146"/>
      <c r="BS146"/>
      <c r="BT146"/>
    </row>
    <row r="147" spans="1:72" x14ac:dyDescent="0.3">
      <c r="A147" t="s">
        <v>1893</v>
      </c>
      <c r="B147">
        <v>283552</v>
      </c>
      <c r="C147">
        <v>59449</v>
      </c>
      <c r="D147">
        <v>161162.67000000001</v>
      </c>
      <c r="E147">
        <v>11306</v>
      </c>
      <c r="F147">
        <v>-2482</v>
      </c>
      <c r="G147">
        <v>55990</v>
      </c>
      <c r="H147">
        <v>68901.240000000005</v>
      </c>
      <c r="I147">
        <v>-22214</v>
      </c>
      <c r="J147">
        <v>58902</v>
      </c>
      <c r="K147">
        <v>-2012</v>
      </c>
      <c r="L147">
        <v>-7339.96</v>
      </c>
      <c r="M147">
        <v>57790</v>
      </c>
      <c r="N147">
        <v>-3933</v>
      </c>
      <c r="O147">
        <v>-6799</v>
      </c>
      <c r="P147">
        <v>8250.56</v>
      </c>
      <c r="Q147">
        <v>4550</v>
      </c>
      <c r="R147">
        <v>-18376</v>
      </c>
      <c r="S147">
        <v>5036</v>
      </c>
      <c r="T147">
        <v>-17328.46</v>
      </c>
      <c r="U147">
        <v>28142</v>
      </c>
      <c r="V147">
        <v>7685</v>
      </c>
      <c r="W147">
        <v>58587</v>
      </c>
      <c r="X147">
        <v>25740.9</v>
      </c>
      <c r="Y147">
        <v>25535</v>
      </c>
      <c r="Z147">
        <v>-36122</v>
      </c>
      <c r="AA147">
        <v>-19335</v>
      </c>
      <c r="AB147">
        <v>-38190.019999999997</v>
      </c>
      <c r="AC147">
        <v>236946</v>
      </c>
      <c r="AD147">
        <v>1262</v>
      </c>
      <c r="AE147">
        <v>176962</v>
      </c>
      <c r="AF147">
        <v>-146982.79</v>
      </c>
      <c r="AG147">
        <v>-391277</v>
      </c>
      <c r="AH147">
        <v>-34449</v>
      </c>
      <c r="AI147">
        <v>3055</v>
      </c>
      <c r="AJ147">
        <v>17623.25</v>
      </c>
      <c r="AK147">
        <v>41999</v>
      </c>
      <c r="AL147">
        <v>-28559</v>
      </c>
      <c r="AM147">
        <v>7524</v>
      </c>
      <c r="AN147">
        <v>59743.49</v>
      </c>
      <c r="AO147">
        <v>53625</v>
      </c>
      <c r="AP147">
        <v>57863</v>
      </c>
      <c r="AQ147">
        <v>45073</v>
      </c>
      <c r="AR147">
        <v>-90825.25</v>
      </c>
      <c r="AS147">
        <v>8351</v>
      </c>
      <c r="AT147">
        <v>-14876</v>
      </c>
      <c r="AU147">
        <v>-9258</v>
      </c>
      <c r="AV147">
        <v>-3582.48</v>
      </c>
      <c r="AW147">
        <v>138</v>
      </c>
      <c r="AX147">
        <v>-4873</v>
      </c>
      <c r="AY147">
        <v>2294</v>
      </c>
      <c r="AZ147">
        <v>4301</v>
      </c>
      <c r="BA147">
        <v>23427</v>
      </c>
      <c r="BB147">
        <v>76014</v>
      </c>
      <c r="BC147">
        <v>137694</v>
      </c>
      <c r="BD147"/>
      <c r="BE147"/>
      <c r="BF147"/>
      <c r="BG147"/>
      <c r="BH147"/>
      <c r="BI147"/>
      <c r="BJ147"/>
      <c r="BK147"/>
      <c r="BL147"/>
      <c r="BM147"/>
      <c r="BN147"/>
      <c r="BO147"/>
      <c r="BP147"/>
      <c r="BQ147"/>
      <c r="BR147"/>
      <c r="BS147"/>
      <c r="BT147"/>
    </row>
    <row r="148" spans="1:72" x14ac:dyDescent="0.3">
      <c r="A148" t="s">
        <v>1894</v>
      </c>
      <c r="B148">
        <v>0</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0.03</v>
      </c>
      <c r="AG148">
        <v>23900.67</v>
      </c>
      <c r="AH148">
        <v>71702</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c r="BE148"/>
      <c r="BF148"/>
      <c r="BG148"/>
      <c r="BH148"/>
      <c r="BI148"/>
      <c r="BJ148"/>
      <c r="BK148"/>
      <c r="BL148"/>
      <c r="BM148"/>
      <c r="BN148"/>
      <c r="BO148"/>
      <c r="BP148"/>
      <c r="BQ148"/>
      <c r="BR148"/>
      <c r="BS148"/>
      <c r="BT148"/>
    </row>
    <row r="149" spans="1:72" x14ac:dyDescent="0.3">
      <c r="A149" t="s">
        <v>1895</v>
      </c>
      <c r="B149">
        <v>6025250</v>
      </c>
      <c r="C149">
        <v>5980419</v>
      </c>
      <c r="D149">
        <v>6905005.7699999996</v>
      </c>
      <c r="E149">
        <v>6770385</v>
      </c>
      <c r="F149">
        <v>5352571</v>
      </c>
      <c r="G149">
        <v>8760394</v>
      </c>
      <c r="H149">
        <v>8924023.1999999993</v>
      </c>
      <c r="I149">
        <v>8435114</v>
      </c>
      <c r="J149">
        <v>7296127</v>
      </c>
      <c r="K149">
        <v>8829573</v>
      </c>
      <c r="L149">
        <v>8256983.2999999998</v>
      </c>
      <c r="M149">
        <v>8080240</v>
      </c>
      <c r="N149">
        <v>7589488</v>
      </c>
      <c r="O149">
        <v>8420669</v>
      </c>
      <c r="P149">
        <v>8294601.96</v>
      </c>
      <c r="Q149">
        <v>7848497</v>
      </c>
      <c r="R149">
        <v>7556022</v>
      </c>
      <c r="S149">
        <v>7799566</v>
      </c>
      <c r="T149">
        <v>7184176.7300000004</v>
      </c>
      <c r="U149">
        <v>7144984</v>
      </c>
      <c r="V149">
        <v>7142459</v>
      </c>
      <c r="W149">
        <v>7113128</v>
      </c>
      <c r="X149">
        <v>6778699.9299999997</v>
      </c>
      <c r="Y149">
        <v>6088261</v>
      </c>
      <c r="Z149">
        <v>6051235</v>
      </c>
      <c r="AA149">
        <v>6551028</v>
      </c>
      <c r="AB149">
        <v>5359140.3099999996</v>
      </c>
      <c r="AC149">
        <v>5727173</v>
      </c>
      <c r="AD149">
        <v>5218042</v>
      </c>
      <c r="AE149">
        <v>4725276</v>
      </c>
      <c r="AF149">
        <v>3689788.67</v>
      </c>
      <c r="AG149">
        <v>4191066</v>
      </c>
      <c r="AH149">
        <v>3319218</v>
      </c>
      <c r="AI149">
        <v>3934593</v>
      </c>
      <c r="AJ149">
        <v>3450916.11</v>
      </c>
      <c r="AK149">
        <v>3670249</v>
      </c>
      <c r="AL149">
        <v>3325853</v>
      </c>
      <c r="AM149">
        <v>3541131</v>
      </c>
      <c r="AN149">
        <v>2085876.45</v>
      </c>
      <c r="AO149">
        <v>2966290</v>
      </c>
      <c r="AP149">
        <v>2999822</v>
      </c>
      <c r="AQ149">
        <v>2942795</v>
      </c>
      <c r="AR149">
        <v>2195286.37</v>
      </c>
      <c r="AS149">
        <v>2268779</v>
      </c>
      <c r="AT149">
        <v>2391625</v>
      </c>
      <c r="AU149">
        <v>2301547</v>
      </c>
      <c r="AV149">
        <v>1512836.16</v>
      </c>
      <c r="AW149">
        <v>1873623</v>
      </c>
      <c r="AX149">
        <v>1680260</v>
      </c>
      <c r="AY149">
        <v>1722859</v>
      </c>
      <c r="AZ149">
        <v>786281</v>
      </c>
      <c r="BA149">
        <v>895820</v>
      </c>
      <c r="BB149">
        <v>826605</v>
      </c>
      <c r="BC149">
        <v>1515778</v>
      </c>
      <c r="BD149"/>
      <c r="BE149"/>
      <c r="BF149"/>
      <c r="BG149"/>
      <c r="BH149"/>
      <c r="BI149"/>
      <c r="BJ149"/>
      <c r="BK149"/>
      <c r="BL149"/>
      <c r="BM149"/>
      <c r="BN149"/>
      <c r="BO149"/>
      <c r="BP149"/>
      <c r="BQ149"/>
      <c r="BR149"/>
      <c r="BS149"/>
      <c r="BT149"/>
    </row>
    <row r="150" spans="1:72" x14ac:dyDescent="0.3">
      <c r="A150" t="s">
        <v>875</v>
      </c>
      <c r="B150">
        <v>3529316</v>
      </c>
      <c r="C150">
        <v>2900760</v>
      </c>
      <c r="D150">
        <v>2677863.02</v>
      </c>
      <c r="E150">
        <v>1991291</v>
      </c>
      <c r="F150">
        <v>1976254</v>
      </c>
      <c r="G150">
        <v>1880584</v>
      </c>
      <c r="H150">
        <v>1616475.7</v>
      </c>
      <c r="I150">
        <v>1671569</v>
      </c>
      <c r="J150">
        <v>1683829</v>
      </c>
      <c r="K150">
        <v>1749106</v>
      </c>
      <c r="L150">
        <v>1739592.76</v>
      </c>
      <c r="M150">
        <v>1834799</v>
      </c>
      <c r="N150">
        <v>1832776</v>
      </c>
      <c r="O150">
        <v>1788503</v>
      </c>
      <c r="P150">
        <v>1938561.23</v>
      </c>
      <c r="Q150">
        <v>2000204</v>
      </c>
      <c r="R150">
        <v>2013538</v>
      </c>
      <c r="S150">
        <v>2040296</v>
      </c>
      <c r="T150">
        <v>2131442.83</v>
      </c>
      <c r="U150">
        <v>2159679</v>
      </c>
      <c r="V150">
        <v>2096779</v>
      </c>
      <c r="W150">
        <v>2054419</v>
      </c>
      <c r="X150">
        <v>2081732.36</v>
      </c>
      <c r="Y150">
        <v>2073650</v>
      </c>
      <c r="Z150">
        <v>2166959</v>
      </c>
      <c r="AA150">
        <v>2263162</v>
      </c>
      <c r="AB150">
        <v>2359528.7400000002</v>
      </c>
      <c r="AC150">
        <v>2415337</v>
      </c>
      <c r="AD150">
        <v>2397968</v>
      </c>
      <c r="AE150">
        <v>1345661</v>
      </c>
      <c r="AF150">
        <v>1176603.3899999999</v>
      </c>
      <c r="AG150">
        <v>910001</v>
      </c>
      <c r="AH150">
        <v>127413</v>
      </c>
      <c r="AI150">
        <v>13</v>
      </c>
      <c r="AJ150">
        <v>6.26</v>
      </c>
      <c r="AK150">
        <v>8</v>
      </c>
      <c r="AL150">
        <v>10</v>
      </c>
      <c r="AM150">
        <v>1</v>
      </c>
      <c r="AN150">
        <v>6.87</v>
      </c>
      <c r="AO150">
        <v>2</v>
      </c>
      <c r="AP150">
        <v>3</v>
      </c>
      <c r="AQ150">
        <v>0</v>
      </c>
      <c r="AR150">
        <v>2.71</v>
      </c>
      <c r="AS150">
        <v>1</v>
      </c>
      <c r="AT150">
        <v>58</v>
      </c>
      <c r="AU150">
        <v>50</v>
      </c>
      <c r="AV150">
        <v>5.53</v>
      </c>
      <c r="AW150">
        <v>346</v>
      </c>
      <c r="AX150">
        <v>1220</v>
      </c>
      <c r="AY150">
        <v>902</v>
      </c>
      <c r="AZ150">
        <v>60897</v>
      </c>
      <c r="BA150">
        <v>165490</v>
      </c>
      <c r="BB150">
        <v>154714</v>
      </c>
      <c r="BC150">
        <v>148861</v>
      </c>
      <c r="BD150"/>
      <c r="BE150"/>
      <c r="BF150"/>
      <c r="BG150"/>
      <c r="BH150"/>
      <c r="BI150"/>
      <c r="BJ150"/>
      <c r="BK150"/>
      <c r="BL150"/>
      <c r="BM150"/>
      <c r="BN150"/>
      <c r="BO150"/>
      <c r="BP150"/>
      <c r="BQ150"/>
      <c r="BR150"/>
      <c r="BS150"/>
      <c r="BT150"/>
    </row>
    <row r="151" spans="1:72" x14ac:dyDescent="0.3">
      <c r="A151" t="s">
        <v>876</v>
      </c>
      <c r="B151">
        <v>234466</v>
      </c>
      <c r="C151">
        <v>370232</v>
      </c>
      <c r="D151">
        <v>510933.19</v>
      </c>
      <c r="E151">
        <v>682325</v>
      </c>
      <c r="F151">
        <v>433981</v>
      </c>
      <c r="G151">
        <v>1132252</v>
      </c>
      <c r="H151">
        <v>1008438.97</v>
      </c>
      <c r="I151">
        <v>1067705</v>
      </c>
      <c r="J151">
        <v>761854</v>
      </c>
      <c r="K151">
        <v>1231745</v>
      </c>
      <c r="L151">
        <v>861779.45</v>
      </c>
      <c r="M151">
        <v>998129</v>
      </c>
      <c r="N151">
        <v>927663</v>
      </c>
      <c r="O151">
        <v>1181100</v>
      </c>
      <c r="P151">
        <v>816829.68</v>
      </c>
      <c r="Q151">
        <v>852968</v>
      </c>
      <c r="R151">
        <v>866259</v>
      </c>
      <c r="S151">
        <v>950989</v>
      </c>
      <c r="T151">
        <v>714419.94</v>
      </c>
      <c r="U151">
        <v>832198</v>
      </c>
      <c r="V151">
        <v>817142</v>
      </c>
      <c r="W151">
        <v>959576</v>
      </c>
      <c r="X151">
        <v>790152.37</v>
      </c>
      <c r="Y151">
        <v>718076</v>
      </c>
      <c r="Z151">
        <v>715648</v>
      </c>
      <c r="AA151">
        <v>842338</v>
      </c>
      <c r="AB151">
        <v>449775.64</v>
      </c>
      <c r="AC151">
        <v>595915</v>
      </c>
      <c r="AD151">
        <v>542107</v>
      </c>
      <c r="AE151">
        <v>643191</v>
      </c>
      <c r="AF151">
        <v>431070.52</v>
      </c>
      <c r="AG151">
        <v>585600</v>
      </c>
      <c r="AH151">
        <v>534474</v>
      </c>
      <c r="AI151">
        <v>741250</v>
      </c>
      <c r="AJ151">
        <v>679257.36</v>
      </c>
      <c r="AK151">
        <v>749605</v>
      </c>
      <c r="AL151">
        <v>720238</v>
      </c>
      <c r="AM151">
        <v>781712</v>
      </c>
      <c r="AN151">
        <v>505720.79</v>
      </c>
      <c r="AO151">
        <v>791566</v>
      </c>
      <c r="AP151">
        <v>827936</v>
      </c>
      <c r="AQ151">
        <v>856238</v>
      </c>
      <c r="AR151">
        <v>639050.31999999995</v>
      </c>
      <c r="AS151">
        <v>599821</v>
      </c>
      <c r="AT151">
        <v>624261</v>
      </c>
      <c r="AU151">
        <v>624226</v>
      </c>
      <c r="AV151">
        <v>377440.79</v>
      </c>
      <c r="AW151">
        <v>461807</v>
      </c>
      <c r="AX151">
        <v>452289</v>
      </c>
      <c r="AY151">
        <v>482430</v>
      </c>
      <c r="AZ151">
        <v>228248</v>
      </c>
      <c r="BA151">
        <v>284741</v>
      </c>
      <c r="BB151">
        <v>322281</v>
      </c>
      <c r="BC151">
        <v>369633</v>
      </c>
      <c r="BD151"/>
      <c r="BE151"/>
      <c r="BF151"/>
      <c r="BG151"/>
      <c r="BH151"/>
      <c r="BI151"/>
      <c r="BJ151"/>
      <c r="BK151"/>
      <c r="BL151"/>
      <c r="BM151"/>
      <c r="BN151"/>
      <c r="BO151"/>
      <c r="BP151"/>
      <c r="BQ151"/>
      <c r="BR151"/>
      <c r="BS151"/>
      <c r="BT151"/>
    </row>
    <row r="152" spans="1:72" x14ac:dyDescent="0.3">
      <c r="A152" t="s">
        <v>1896</v>
      </c>
      <c r="B152">
        <v>2261468</v>
      </c>
      <c r="C152">
        <v>2709427</v>
      </c>
      <c r="D152">
        <v>3716209.56</v>
      </c>
      <c r="E152">
        <v>4096769</v>
      </c>
      <c r="F152">
        <v>2942336</v>
      </c>
      <c r="G152">
        <v>5747558</v>
      </c>
      <c r="H152">
        <v>6299108.5300000003</v>
      </c>
      <c r="I152">
        <v>5695840</v>
      </c>
      <c r="J152">
        <v>4850444</v>
      </c>
      <c r="K152">
        <v>5848722</v>
      </c>
      <c r="L152">
        <v>5655611.0999999996</v>
      </c>
      <c r="M152">
        <v>5247312</v>
      </c>
      <c r="N152">
        <v>4829049</v>
      </c>
      <c r="O152">
        <v>5451066</v>
      </c>
      <c r="P152">
        <v>5539211.0499999998</v>
      </c>
      <c r="Q152">
        <v>4995325</v>
      </c>
      <c r="R152">
        <v>4676225</v>
      </c>
      <c r="S152">
        <v>4808281</v>
      </c>
      <c r="T152">
        <v>4338313.96</v>
      </c>
      <c r="U152">
        <v>4153107</v>
      </c>
      <c r="V152">
        <v>4228538</v>
      </c>
      <c r="W152">
        <v>4099133</v>
      </c>
      <c r="X152">
        <v>3906815.2</v>
      </c>
      <c r="Y152">
        <v>3296535</v>
      </c>
      <c r="Z152">
        <v>3168628</v>
      </c>
      <c r="AA152">
        <v>3445528</v>
      </c>
      <c r="AB152">
        <v>2549835.9300000002</v>
      </c>
      <c r="AC152">
        <v>2715921</v>
      </c>
      <c r="AD152">
        <v>2277967</v>
      </c>
      <c r="AE152">
        <v>2736424</v>
      </c>
      <c r="AF152">
        <v>2082114.76</v>
      </c>
      <c r="AG152">
        <v>2695465</v>
      </c>
      <c r="AH152">
        <v>2657331</v>
      </c>
      <c r="AI152">
        <v>3193330</v>
      </c>
      <c r="AJ152">
        <v>2771652.49</v>
      </c>
      <c r="AK152">
        <v>2920636</v>
      </c>
      <c r="AL152">
        <v>2605605</v>
      </c>
      <c r="AM152">
        <v>2759418</v>
      </c>
      <c r="AN152">
        <v>1580148.79</v>
      </c>
      <c r="AO152">
        <v>2174722</v>
      </c>
      <c r="AP152">
        <v>2171883</v>
      </c>
      <c r="AQ152">
        <v>2086557</v>
      </c>
      <c r="AR152">
        <v>1556233.35</v>
      </c>
      <c r="AS152">
        <v>1668957</v>
      </c>
      <c r="AT152">
        <v>1767306</v>
      </c>
      <c r="AU152">
        <v>1677271</v>
      </c>
      <c r="AV152">
        <v>1135389.8400000001</v>
      </c>
      <c r="AW152">
        <v>1411470</v>
      </c>
      <c r="AX152">
        <v>1226751</v>
      </c>
      <c r="AY152">
        <v>1239527</v>
      </c>
      <c r="AZ152">
        <v>497136</v>
      </c>
      <c r="BA152">
        <v>445589</v>
      </c>
      <c r="BB152">
        <v>349610</v>
      </c>
      <c r="BC152">
        <v>997284</v>
      </c>
      <c r="BD152"/>
      <c r="BE152"/>
      <c r="BF152"/>
      <c r="BG152"/>
      <c r="BH152"/>
      <c r="BI152"/>
      <c r="BJ152"/>
      <c r="BK152"/>
      <c r="BL152"/>
      <c r="BM152"/>
      <c r="BN152"/>
      <c r="BO152"/>
      <c r="BP152"/>
      <c r="BQ152"/>
      <c r="BR152"/>
      <c r="BS152"/>
      <c r="BT152"/>
    </row>
    <row r="153" spans="1:72" x14ac:dyDescent="0.3">
      <c r="A153" t="s">
        <v>1897</v>
      </c>
      <c r="B153">
        <v>2261468</v>
      </c>
      <c r="C153">
        <v>2709427</v>
      </c>
      <c r="D153">
        <v>3716209.56</v>
      </c>
      <c r="E153">
        <v>4096769</v>
      </c>
      <c r="F153">
        <v>2942336</v>
      </c>
      <c r="G153">
        <v>5747558</v>
      </c>
      <c r="H153">
        <v>6299108.5300000003</v>
      </c>
      <c r="I153">
        <v>5695840</v>
      </c>
      <c r="J153">
        <v>4850444</v>
      </c>
      <c r="K153">
        <v>5848722</v>
      </c>
      <c r="L153">
        <v>5655611.0999999996</v>
      </c>
      <c r="M153">
        <v>5247312</v>
      </c>
      <c r="N153">
        <v>4829049</v>
      </c>
      <c r="O153">
        <v>5451066</v>
      </c>
      <c r="P153">
        <v>5539211.0499999998</v>
      </c>
      <c r="Q153">
        <v>4995325</v>
      </c>
      <c r="R153">
        <v>4676225</v>
      </c>
      <c r="S153">
        <v>4808281</v>
      </c>
      <c r="T153">
        <v>4338313.96</v>
      </c>
      <c r="U153">
        <v>4153107</v>
      </c>
      <c r="V153">
        <v>4228538</v>
      </c>
      <c r="W153">
        <v>4099133</v>
      </c>
      <c r="X153">
        <v>3906815.2</v>
      </c>
      <c r="Y153">
        <v>3296535</v>
      </c>
      <c r="Z153">
        <v>3168628</v>
      </c>
      <c r="AA153">
        <v>3445528</v>
      </c>
      <c r="AB153">
        <v>2549835.9300000002</v>
      </c>
      <c r="AC153">
        <v>2715921</v>
      </c>
      <c r="AD153">
        <v>2277967</v>
      </c>
      <c r="AE153">
        <v>2736424</v>
      </c>
      <c r="AF153">
        <v>2082114.76</v>
      </c>
      <c r="AG153">
        <v>2695465</v>
      </c>
      <c r="AH153">
        <v>2657331</v>
      </c>
      <c r="AI153">
        <v>3193330</v>
      </c>
      <c r="AJ153">
        <v>2771652.49</v>
      </c>
      <c r="AK153">
        <v>2920636</v>
      </c>
      <c r="AL153">
        <v>2605605</v>
      </c>
      <c r="AM153">
        <v>2759418</v>
      </c>
      <c r="AN153">
        <v>1580148.79</v>
      </c>
      <c r="AO153">
        <v>2174722</v>
      </c>
      <c r="AP153">
        <v>2171883</v>
      </c>
      <c r="AQ153">
        <v>2086557</v>
      </c>
      <c r="AR153">
        <v>1556233.35</v>
      </c>
      <c r="AS153">
        <v>1668957</v>
      </c>
      <c r="AT153">
        <v>1767306</v>
      </c>
      <c r="AU153">
        <v>1677271</v>
      </c>
      <c r="AV153">
        <v>1135389.8400000001</v>
      </c>
      <c r="AW153">
        <v>1411470</v>
      </c>
      <c r="AX153">
        <v>1226751</v>
      </c>
      <c r="AY153">
        <v>1239527</v>
      </c>
      <c r="AZ153">
        <v>497136</v>
      </c>
      <c r="BA153">
        <v>445589</v>
      </c>
      <c r="BB153">
        <v>349610</v>
      </c>
      <c r="BC153">
        <v>997284</v>
      </c>
      <c r="BD153"/>
      <c r="BE153"/>
      <c r="BF153"/>
      <c r="BG153"/>
      <c r="BH153"/>
      <c r="BI153"/>
      <c r="BJ153"/>
      <c r="BK153"/>
      <c r="BL153"/>
      <c r="BM153"/>
      <c r="BN153"/>
      <c r="BO153"/>
      <c r="BP153"/>
      <c r="BQ153"/>
      <c r="BR153"/>
      <c r="BS153"/>
      <c r="BT153"/>
    </row>
    <row r="154" spans="1:72" x14ac:dyDescent="0.3">
      <c r="A154" t="s">
        <v>1898</v>
      </c>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row>
    <row r="155" spans="1:72" x14ac:dyDescent="0.3">
      <c r="A155" t="s">
        <v>1899</v>
      </c>
      <c r="B155">
        <v>2261468</v>
      </c>
      <c r="C155">
        <v>2709427</v>
      </c>
      <c r="D155">
        <v>3716209.56</v>
      </c>
      <c r="E155">
        <v>4096769</v>
      </c>
      <c r="F155">
        <v>2942336</v>
      </c>
      <c r="G155">
        <v>5747558</v>
      </c>
      <c r="H155">
        <v>6299108.5300000003</v>
      </c>
      <c r="I155">
        <v>5695840</v>
      </c>
      <c r="J155">
        <v>4850444</v>
      </c>
      <c r="K155">
        <v>5848722</v>
      </c>
      <c r="L155">
        <v>5655611.0999999996</v>
      </c>
      <c r="M155">
        <v>5247312</v>
      </c>
      <c r="N155">
        <v>4829049</v>
      </c>
      <c r="O155">
        <v>5451066</v>
      </c>
      <c r="P155">
        <v>5539211.0499999998</v>
      </c>
      <c r="Q155">
        <v>4995325</v>
      </c>
      <c r="R155">
        <v>4676225</v>
      </c>
      <c r="S155">
        <v>4808281</v>
      </c>
      <c r="T155">
        <v>4338313.96</v>
      </c>
      <c r="U155">
        <v>4153107</v>
      </c>
      <c r="V155">
        <v>4228538</v>
      </c>
      <c r="W155">
        <v>4099133</v>
      </c>
      <c r="X155">
        <v>3906815.2</v>
      </c>
      <c r="Y155">
        <v>3296535</v>
      </c>
      <c r="Z155">
        <v>3168628</v>
      </c>
      <c r="AA155">
        <v>3445528</v>
      </c>
      <c r="AB155">
        <v>2549835.9300000002</v>
      </c>
      <c r="AC155">
        <v>2715921</v>
      </c>
      <c r="AD155">
        <v>2277967</v>
      </c>
      <c r="AE155">
        <v>2736424</v>
      </c>
      <c r="AF155">
        <v>2082114.76</v>
      </c>
      <c r="AG155">
        <v>2695465</v>
      </c>
      <c r="AH155">
        <v>2657331</v>
      </c>
      <c r="AI155">
        <v>3193330</v>
      </c>
      <c r="AJ155">
        <v>2771652.49</v>
      </c>
      <c r="AK155">
        <v>2920636</v>
      </c>
      <c r="AL155">
        <v>2605605</v>
      </c>
      <c r="AM155">
        <v>2759418</v>
      </c>
      <c r="AN155">
        <v>1580148.79</v>
      </c>
      <c r="AO155">
        <v>2174722</v>
      </c>
      <c r="AP155">
        <v>2171883</v>
      </c>
      <c r="AQ155">
        <v>2086557</v>
      </c>
      <c r="AR155">
        <v>0</v>
      </c>
      <c r="AS155">
        <v>0</v>
      </c>
      <c r="AT155">
        <v>0</v>
      </c>
      <c r="AU155">
        <v>0</v>
      </c>
      <c r="AV155">
        <v>0</v>
      </c>
      <c r="AW155">
        <v>0</v>
      </c>
      <c r="AX155">
        <v>0</v>
      </c>
      <c r="AY155">
        <v>0</v>
      </c>
      <c r="AZ155">
        <v>0</v>
      </c>
      <c r="BA155">
        <v>0</v>
      </c>
      <c r="BB155">
        <v>0</v>
      </c>
      <c r="BC155">
        <v>0</v>
      </c>
      <c r="BD155"/>
      <c r="BE155"/>
      <c r="BF155"/>
      <c r="BG155"/>
      <c r="BH155"/>
      <c r="BI155"/>
      <c r="BJ155"/>
      <c r="BK155"/>
      <c r="BL155"/>
      <c r="BM155"/>
      <c r="BN155"/>
      <c r="BO155"/>
      <c r="BP155"/>
      <c r="BQ155"/>
      <c r="BR155"/>
      <c r="BS155"/>
      <c r="BT155"/>
    </row>
    <row r="156" spans="1:72" x14ac:dyDescent="0.3">
      <c r="A156" t="s">
        <v>1900</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row>
    <row r="157" spans="1:72" x14ac:dyDescent="0.3">
      <c r="A157" t="s">
        <v>1901</v>
      </c>
      <c r="B157">
        <v>0</v>
      </c>
      <c r="C157">
        <v>0</v>
      </c>
      <c r="D157">
        <v>-4140432.36</v>
      </c>
      <c r="E157">
        <v>1446520</v>
      </c>
      <c r="F157">
        <v>-2004557</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c r="BE157"/>
      <c r="BF157"/>
      <c r="BG157"/>
      <c r="BH157"/>
      <c r="BI157"/>
      <c r="BJ157"/>
      <c r="BK157"/>
      <c r="BL157"/>
      <c r="BM157"/>
      <c r="BN157"/>
      <c r="BO157"/>
      <c r="BP157"/>
      <c r="BQ157"/>
      <c r="BR157"/>
      <c r="BS157"/>
      <c r="BT157"/>
    </row>
    <row r="158" spans="1:72" x14ac:dyDescent="0.3">
      <c r="A158" t="s">
        <v>1902</v>
      </c>
      <c r="B158">
        <v>317860</v>
      </c>
      <c r="C158">
        <v>430194</v>
      </c>
      <c r="D158">
        <v>-231346.27</v>
      </c>
      <c r="E158">
        <v>714546</v>
      </c>
      <c r="F158">
        <v>-664096</v>
      </c>
      <c r="G158">
        <v>739258</v>
      </c>
      <c r="H158">
        <v>-43252.02</v>
      </c>
      <c r="I158">
        <v>-328803</v>
      </c>
      <c r="J158">
        <v>-551817</v>
      </c>
      <c r="K158">
        <v>63584</v>
      </c>
      <c r="L158">
        <v>23884.81</v>
      </c>
      <c r="M158">
        <v>-603058</v>
      </c>
      <c r="N158">
        <v>137514</v>
      </c>
      <c r="O158">
        <v>-157486</v>
      </c>
      <c r="P158">
        <v>-19818.63</v>
      </c>
      <c r="Q158">
        <v>-43059</v>
      </c>
      <c r="R158">
        <v>37696</v>
      </c>
      <c r="S158">
        <v>-197038</v>
      </c>
      <c r="T158">
        <v>-62838.51</v>
      </c>
      <c r="U158">
        <v>-135833</v>
      </c>
      <c r="V158">
        <v>-196622</v>
      </c>
      <c r="W158">
        <v>-160588</v>
      </c>
      <c r="X158">
        <v>-158737.85999999999</v>
      </c>
      <c r="Y158">
        <v>242406</v>
      </c>
      <c r="Z158">
        <v>170030</v>
      </c>
      <c r="AA158">
        <v>-48481</v>
      </c>
      <c r="AB158">
        <v>54804.22</v>
      </c>
      <c r="AC158">
        <v>7969</v>
      </c>
      <c r="AD158">
        <v>1545</v>
      </c>
      <c r="AE158">
        <v>-97952</v>
      </c>
      <c r="AF158">
        <v>214485.21</v>
      </c>
      <c r="AG158">
        <v>61805</v>
      </c>
      <c r="AH158">
        <v>283823</v>
      </c>
      <c r="AI158">
        <v>-189348</v>
      </c>
      <c r="AJ158">
        <v>-24462</v>
      </c>
      <c r="AK158">
        <v>-139956</v>
      </c>
      <c r="AL158">
        <v>136708</v>
      </c>
      <c r="AM158">
        <v>-122730</v>
      </c>
      <c r="AN158">
        <v>76500.67</v>
      </c>
      <c r="AO158">
        <v>60942</v>
      </c>
      <c r="AP158">
        <v>63521</v>
      </c>
      <c r="AQ158">
        <v>19549</v>
      </c>
      <c r="AR158">
        <v>0</v>
      </c>
      <c r="AS158">
        <v>0</v>
      </c>
      <c r="AT158">
        <v>0</v>
      </c>
      <c r="AU158">
        <v>0</v>
      </c>
      <c r="AV158">
        <v>0</v>
      </c>
      <c r="AW158">
        <v>0</v>
      </c>
      <c r="AX158">
        <v>0</v>
      </c>
      <c r="AY158">
        <v>0</v>
      </c>
      <c r="AZ158">
        <v>0</v>
      </c>
      <c r="BA158">
        <v>0</v>
      </c>
      <c r="BB158">
        <v>0</v>
      </c>
      <c r="BC158">
        <v>0</v>
      </c>
      <c r="BD158"/>
      <c r="BE158"/>
      <c r="BF158"/>
      <c r="BG158"/>
      <c r="BH158"/>
      <c r="BI158"/>
      <c r="BJ158"/>
      <c r="BK158"/>
      <c r="BL158"/>
      <c r="BM158"/>
      <c r="BN158"/>
      <c r="BO158"/>
      <c r="BP158"/>
      <c r="BQ158"/>
      <c r="BR158"/>
      <c r="BS158"/>
      <c r="BT158"/>
    </row>
    <row r="159" spans="1:72" x14ac:dyDescent="0.3">
      <c r="A159" t="s">
        <v>1903</v>
      </c>
      <c r="B159">
        <v>30909</v>
      </c>
      <c r="C159">
        <v>60659</v>
      </c>
      <c r="D159">
        <v>108510.03</v>
      </c>
      <c r="E159">
        <v>874227</v>
      </c>
      <c r="F159">
        <v>-1001765</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c r="BE159"/>
      <c r="BF159"/>
      <c r="BG159"/>
      <c r="BH159"/>
      <c r="BI159"/>
      <c r="BJ159"/>
      <c r="BK159"/>
      <c r="BL159"/>
      <c r="BM159"/>
      <c r="BN159"/>
      <c r="BO159"/>
      <c r="BP159"/>
      <c r="BQ159"/>
      <c r="BR159"/>
      <c r="BS159"/>
      <c r="BT159"/>
    </row>
    <row r="160" spans="1:72" x14ac:dyDescent="0.3">
      <c r="A160" t="s">
        <v>1904</v>
      </c>
      <c r="B160">
        <v>0</v>
      </c>
      <c r="C160">
        <v>0</v>
      </c>
      <c r="D160">
        <v>-120120.2</v>
      </c>
      <c r="E160">
        <v>-289303</v>
      </c>
      <c r="F160">
        <v>400911</v>
      </c>
      <c r="G160">
        <v>0</v>
      </c>
      <c r="H160">
        <v>24674.58</v>
      </c>
      <c r="I160">
        <v>0</v>
      </c>
      <c r="J160">
        <v>0</v>
      </c>
      <c r="K160">
        <v>0</v>
      </c>
      <c r="L160">
        <v>2361.85</v>
      </c>
      <c r="M160">
        <v>0</v>
      </c>
      <c r="N160">
        <v>0</v>
      </c>
      <c r="O160">
        <v>0</v>
      </c>
      <c r="P160">
        <v>2454.2600000000002</v>
      </c>
      <c r="Q160">
        <v>0</v>
      </c>
      <c r="R160">
        <v>0</v>
      </c>
      <c r="S160">
        <v>0</v>
      </c>
      <c r="T160">
        <v>471.27</v>
      </c>
      <c r="U160">
        <v>29667</v>
      </c>
      <c r="V160">
        <v>0</v>
      </c>
      <c r="W160">
        <v>0</v>
      </c>
      <c r="X160">
        <v>6160.49</v>
      </c>
      <c r="Y160">
        <v>27899</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c r="BE160"/>
      <c r="BF160"/>
      <c r="BG160"/>
      <c r="BH160"/>
      <c r="BI160"/>
      <c r="BJ160"/>
      <c r="BK160"/>
      <c r="BL160"/>
      <c r="BM160"/>
      <c r="BN160"/>
      <c r="BO160"/>
      <c r="BP160"/>
      <c r="BQ160"/>
      <c r="BR160"/>
      <c r="BS160"/>
      <c r="BT160"/>
    </row>
    <row r="161" spans="1:72" x14ac:dyDescent="0.3">
      <c r="A161" t="s">
        <v>1905</v>
      </c>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row>
    <row r="162" spans="1:72" x14ac:dyDescent="0.3">
      <c r="A162" t="s">
        <v>1906</v>
      </c>
      <c r="B162">
        <v>0</v>
      </c>
      <c r="C162">
        <v>131657</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c r="BE162"/>
      <c r="BF162"/>
      <c r="BG162"/>
      <c r="BH162"/>
      <c r="BI162"/>
      <c r="BJ162"/>
      <c r="BK162"/>
      <c r="BL162"/>
      <c r="BM162"/>
      <c r="BN162"/>
      <c r="BO162"/>
      <c r="BP162"/>
      <c r="BQ162"/>
      <c r="BR162"/>
      <c r="BS162"/>
      <c r="BT162"/>
    </row>
    <row r="163" spans="1:72" x14ac:dyDescent="0.3">
      <c r="A163" t="s">
        <v>1907</v>
      </c>
      <c r="B163">
        <v>0</v>
      </c>
      <c r="C163">
        <v>0</v>
      </c>
      <c r="D163">
        <v>12692.38</v>
      </c>
      <c r="E163">
        <v>0</v>
      </c>
      <c r="F163">
        <v>0</v>
      </c>
      <c r="G163">
        <v>0</v>
      </c>
      <c r="H163">
        <v>-136167.13</v>
      </c>
      <c r="I163">
        <v>0</v>
      </c>
      <c r="J163">
        <v>0</v>
      </c>
      <c r="K163">
        <v>0</v>
      </c>
      <c r="L163">
        <v>-13981.2</v>
      </c>
      <c r="M163">
        <v>0</v>
      </c>
      <c r="N163">
        <v>0</v>
      </c>
      <c r="O163">
        <v>0</v>
      </c>
      <c r="P163">
        <v>-12652.03</v>
      </c>
      <c r="Q163">
        <v>0</v>
      </c>
      <c r="R163">
        <v>0</v>
      </c>
      <c r="S163">
        <v>0</v>
      </c>
      <c r="T163">
        <v>-12630.41</v>
      </c>
      <c r="U163">
        <v>-159776</v>
      </c>
      <c r="V163">
        <v>0</v>
      </c>
      <c r="W163">
        <v>0</v>
      </c>
      <c r="X163">
        <v>-30801.81</v>
      </c>
      <c r="Y163">
        <v>-138082</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c r="BE163"/>
      <c r="BF163"/>
      <c r="BG163"/>
      <c r="BH163"/>
      <c r="BI163"/>
      <c r="BJ163"/>
      <c r="BK163"/>
      <c r="BL163"/>
      <c r="BM163"/>
      <c r="BN163"/>
      <c r="BO163"/>
      <c r="BP163"/>
      <c r="BQ163"/>
      <c r="BR163"/>
      <c r="BS163"/>
      <c r="BT163"/>
    </row>
    <row r="164" spans="1:72" x14ac:dyDescent="0.3">
      <c r="A164" t="s">
        <v>1908</v>
      </c>
      <c r="B164">
        <v>348769</v>
      </c>
      <c r="C164">
        <v>622510</v>
      </c>
      <c r="D164">
        <v>-4332619.3</v>
      </c>
      <c r="E164">
        <v>2745990</v>
      </c>
      <c r="F164">
        <v>-3269507</v>
      </c>
      <c r="G164">
        <v>739258</v>
      </c>
      <c r="H164">
        <v>-489222.2</v>
      </c>
      <c r="I164">
        <v>-328803</v>
      </c>
      <c r="J164">
        <v>-551817</v>
      </c>
      <c r="K164">
        <v>63584</v>
      </c>
      <c r="L164">
        <v>-22592.58</v>
      </c>
      <c r="M164">
        <v>-603058</v>
      </c>
      <c r="N164">
        <v>137514</v>
      </c>
      <c r="O164">
        <v>-157486</v>
      </c>
      <c r="P164">
        <v>-60609.71</v>
      </c>
      <c r="Q164">
        <v>-43059</v>
      </c>
      <c r="R164">
        <v>37696</v>
      </c>
      <c r="S164">
        <v>-197038</v>
      </c>
      <c r="T164">
        <v>-74997.649999999994</v>
      </c>
      <c r="U164">
        <v>-265942</v>
      </c>
      <c r="V164">
        <v>-196622</v>
      </c>
      <c r="W164">
        <v>-160588</v>
      </c>
      <c r="X164">
        <v>-183379.19</v>
      </c>
      <c r="Y164">
        <v>132223</v>
      </c>
      <c r="Z164">
        <v>170030</v>
      </c>
      <c r="AA164">
        <v>-48481</v>
      </c>
      <c r="AB164">
        <v>54804.22</v>
      </c>
      <c r="AC164">
        <v>7969</v>
      </c>
      <c r="AD164">
        <v>1545</v>
      </c>
      <c r="AE164">
        <v>-97952</v>
      </c>
      <c r="AF164">
        <v>214485.21</v>
      </c>
      <c r="AG164">
        <v>61805</v>
      </c>
      <c r="AH164">
        <v>283823</v>
      </c>
      <c r="AI164">
        <v>-189348</v>
      </c>
      <c r="AJ164">
        <v>-24462</v>
      </c>
      <c r="AK164">
        <v>-139956</v>
      </c>
      <c r="AL164">
        <v>136708</v>
      </c>
      <c r="AM164">
        <v>-122730</v>
      </c>
      <c r="AN164">
        <v>76500.67</v>
      </c>
      <c r="AO164">
        <v>60942</v>
      </c>
      <c r="AP164">
        <v>63521</v>
      </c>
      <c r="AQ164">
        <v>19549</v>
      </c>
      <c r="AR164">
        <v>0</v>
      </c>
      <c r="AS164">
        <v>0</v>
      </c>
      <c r="AT164">
        <v>0</v>
      </c>
      <c r="AU164">
        <v>0</v>
      </c>
      <c r="AV164">
        <v>0</v>
      </c>
      <c r="AW164">
        <v>0</v>
      </c>
      <c r="AX164">
        <v>0</v>
      </c>
      <c r="AY164">
        <v>0</v>
      </c>
      <c r="AZ164">
        <v>0</v>
      </c>
      <c r="BA164">
        <v>0</v>
      </c>
      <c r="BB164">
        <v>0</v>
      </c>
      <c r="BC164">
        <v>0</v>
      </c>
      <c r="BD164"/>
      <c r="BE164"/>
      <c r="BF164"/>
      <c r="BG164"/>
      <c r="BH164"/>
      <c r="BI164"/>
      <c r="BJ164"/>
      <c r="BK164"/>
      <c r="BL164"/>
      <c r="BM164"/>
      <c r="BN164"/>
      <c r="BO164"/>
      <c r="BP164"/>
      <c r="BQ164"/>
      <c r="BR164"/>
      <c r="BS164"/>
      <c r="BT164"/>
    </row>
    <row r="165" spans="1:72" x14ac:dyDescent="0.3">
      <c r="A165" t="s">
        <v>1909</v>
      </c>
      <c r="B165">
        <v>2610237</v>
      </c>
      <c r="C165">
        <v>3331937</v>
      </c>
      <c r="D165">
        <v>-616409.74</v>
      </c>
      <c r="E165">
        <v>6842759</v>
      </c>
      <c r="F165">
        <v>-327171</v>
      </c>
      <c r="G165">
        <v>6486816</v>
      </c>
      <c r="H165">
        <v>5809886.3300000001</v>
      </c>
      <c r="I165">
        <v>5367037</v>
      </c>
      <c r="J165">
        <v>4298627</v>
      </c>
      <c r="K165">
        <v>5912306</v>
      </c>
      <c r="L165">
        <v>5633018.5199999996</v>
      </c>
      <c r="M165">
        <v>4644254</v>
      </c>
      <c r="N165">
        <v>4966563</v>
      </c>
      <c r="O165">
        <v>5293580</v>
      </c>
      <c r="P165">
        <v>5478601.3399999999</v>
      </c>
      <c r="Q165">
        <v>4952266</v>
      </c>
      <c r="R165">
        <v>4713921</v>
      </c>
      <c r="S165">
        <v>4611243</v>
      </c>
      <c r="T165">
        <v>4263316.3099999996</v>
      </c>
      <c r="U165">
        <v>3887165</v>
      </c>
      <c r="V165">
        <v>4031916</v>
      </c>
      <c r="W165">
        <v>3938545</v>
      </c>
      <c r="X165">
        <v>3723436.02</v>
      </c>
      <c r="Y165">
        <v>3428758</v>
      </c>
      <c r="Z165">
        <v>3338658</v>
      </c>
      <c r="AA165">
        <v>3397047</v>
      </c>
      <c r="AB165">
        <v>2604640.15</v>
      </c>
      <c r="AC165">
        <v>2723890</v>
      </c>
      <c r="AD165">
        <v>2279512</v>
      </c>
      <c r="AE165">
        <v>2638472</v>
      </c>
      <c r="AF165">
        <v>2296599.9700000002</v>
      </c>
      <c r="AG165">
        <v>2757270</v>
      </c>
      <c r="AH165">
        <v>2941154</v>
      </c>
      <c r="AI165">
        <v>3003982</v>
      </c>
      <c r="AJ165">
        <v>2747190.5</v>
      </c>
      <c r="AK165">
        <v>2780680</v>
      </c>
      <c r="AL165">
        <v>2742313</v>
      </c>
      <c r="AM165">
        <v>2636688</v>
      </c>
      <c r="AN165">
        <v>1656649.46</v>
      </c>
      <c r="AO165">
        <v>2235664</v>
      </c>
      <c r="AP165">
        <v>2235404</v>
      </c>
      <c r="AQ165">
        <v>2106106</v>
      </c>
      <c r="AR165">
        <v>0</v>
      </c>
      <c r="AS165">
        <v>0</v>
      </c>
      <c r="AT165">
        <v>0</v>
      </c>
      <c r="AU165">
        <v>0</v>
      </c>
      <c r="AV165">
        <v>0</v>
      </c>
      <c r="AW165">
        <v>0</v>
      </c>
      <c r="AX165">
        <v>0</v>
      </c>
      <c r="AY165">
        <v>0</v>
      </c>
      <c r="AZ165">
        <v>0</v>
      </c>
      <c r="BA165">
        <v>0</v>
      </c>
      <c r="BB165">
        <v>0</v>
      </c>
      <c r="BC165">
        <v>0</v>
      </c>
      <c r="BD165"/>
      <c r="BE165"/>
      <c r="BF165"/>
      <c r="BG165"/>
      <c r="BH165"/>
      <c r="BI165"/>
      <c r="BJ165"/>
      <c r="BK165"/>
      <c r="BL165"/>
      <c r="BM165"/>
      <c r="BN165"/>
      <c r="BO165"/>
      <c r="BP165"/>
      <c r="BQ165"/>
      <c r="BR165"/>
      <c r="BS165"/>
      <c r="BT165"/>
    </row>
    <row r="166" spans="1:72" x14ac:dyDescent="0.3">
      <c r="A166" t="s">
        <v>1910</v>
      </c>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row>
    <row r="167" spans="1:72" x14ac:dyDescent="0.3">
      <c r="A167" t="s">
        <v>2399</v>
      </c>
      <c r="B167">
        <v>2189699</v>
      </c>
      <c r="C167">
        <v>2599055</v>
      </c>
      <c r="D167">
        <v>3572575.9</v>
      </c>
      <c r="E167">
        <v>3997703</v>
      </c>
      <c r="F167">
        <v>2887028</v>
      </c>
      <c r="G167">
        <v>5645110</v>
      </c>
      <c r="H167">
        <v>6167450.75</v>
      </c>
      <c r="I167">
        <v>5611835</v>
      </c>
      <c r="J167">
        <v>4794614</v>
      </c>
      <c r="K167">
        <v>5769185</v>
      </c>
      <c r="L167">
        <v>5551853.2999999998</v>
      </c>
      <c r="M167">
        <v>5181786</v>
      </c>
      <c r="N167">
        <v>4779175</v>
      </c>
      <c r="O167">
        <v>5416836</v>
      </c>
      <c r="P167">
        <v>5525196.1600000001</v>
      </c>
      <c r="Q167">
        <v>4970338</v>
      </c>
      <c r="R167">
        <v>4647184</v>
      </c>
      <c r="S167">
        <v>4764990</v>
      </c>
      <c r="T167">
        <v>4300715.41</v>
      </c>
      <c r="U167">
        <v>4115162</v>
      </c>
      <c r="V167">
        <v>4195948</v>
      </c>
      <c r="W167">
        <v>4064685</v>
      </c>
      <c r="X167">
        <v>3876624.32</v>
      </c>
      <c r="Y167">
        <v>3257896</v>
      </c>
      <c r="Z167">
        <v>3139595</v>
      </c>
      <c r="AA167">
        <v>3408344</v>
      </c>
      <c r="AB167">
        <v>2515555.12</v>
      </c>
      <c r="AC167">
        <v>2687650</v>
      </c>
      <c r="AD167">
        <v>2251570</v>
      </c>
      <c r="AE167">
        <v>2705199</v>
      </c>
      <c r="AF167">
        <v>2042456.83</v>
      </c>
      <c r="AG167">
        <v>2659581</v>
      </c>
      <c r="AH167">
        <v>2649212</v>
      </c>
      <c r="AI167">
        <v>3185739</v>
      </c>
      <c r="AJ167">
        <v>2762028.09</v>
      </c>
      <c r="AK167">
        <v>2902488</v>
      </c>
      <c r="AL167">
        <v>2600389</v>
      </c>
      <c r="AM167">
        <v>2758326</v>
      </c>
      <c r="AN167">
        <v>1580824.68</v>
      </c>
      <c r="AO167">
        <v>2173034</v>
      </c>
      <c r="AP167">
        <v>2169777</v>
      </c>
      <c r="AQ167">
        <v>2083933</v>
      </c>
      <c r="AR167">
        <v>1547957.78</v>
      </c>
      <c r="AS167">
        <v>1670264</v>
      </c>
      <c r="AT167">
        <v>1769347</v>
      </c>
      <c r="AU167">
        <v>1675894</v>
      </c>
      <c r="AV167">
        <v>1095102.55</v>
      </c>
      <c r="AW167">
        <v>1415969</v>
      </c>
      <c r="AX167">
        <v>1234393</v>
      </c>
      <c r="AY167">
        <v>1246607</v>
      </c>
      <c r="AZ167">
        <v>509169</v>
      </c>
      <c r="BA167">
        <v>843667</v>
      </c>
      <c r="BB167">
        <v>864441</v>
      </c>
      <c r="BC167">
        <v>1084194</v>
      </c>
      <c r="BD167"/>
      <c r="BE167"/>
      <c r="BF167"/>
      <c r="BG167"/>
      <c r="BH167"/>
      <c r="BI167"/>
      <c r="BJ167"/>
      <c r="BK167"/>
      <c r="BL167"/>
      <c r="BM167"/>
      <c r="BN167"/>
      <c r="BO167"/>
      <c r="BP167"/>
      <c r="BQ167"/>
      <c r="BR167"/>
      <c r="BS167"/>
      <c r="BT167"/>
    </row>
    <row r="168" spans="1:72" x14ac:dyDescent="0.3">
      <c r="A168" t="s">
        <v>2402</v>
      </c>
      <c r="B168">
        <v>71769</v>
      </c>
      <c r="C168">
        <v>110372</v>
      </c>
      <c r="D168">
        <v>143633.66</v>
      </c>
      <c r="E168">
        <v>99066</v>
      </c>
      <c r="F168">
        <v>55308</v>
      </c>
      <c r="G168">
        <v>102448</v>
      </c>
      <c r="H168">
        <v>131657.78</v>
      </c>
      <c r="I168">
        <v>84005</v>
      </c>
      <c r="J168">
        <v>55830</v>
      </c>
      <c r="K168">
        <v>79537</v>
      </c>
      <c r="L168">
        <v>103757.8</v>
      </c>
      <c r="M168">
        <v>65526</v>
      </c>
      <c r="N168">
        <v>49874</v>
      </c>
      <c r="O168">
        <v>34230</v>
      </c>
      <c r="P168">
        <v>14014.89</v>
      </c>
      <c r="Q168">
        <v>24987</v>
      </c>
      <c r="R168">
        <v>29041</v>
      </c>
      <c r="S168">
        <v>43291</v>
      </c>
      <c r="T168">
        <v>37598.559999999998</v>
      </c>
      <c r="U168">
        <v>37945</v>
      </c>
      <c r="V168">
        <v>32590</v>
      </c>
      <c r="W168">
        <v>34448</v>
      </c>
      <c r="X168">
        <v>30190.880000000001</v>
      </c>
      <c r="Y168">
        <v>38639</v>
      </c>
      <c r="Z168">
        <v>29033</v>
      </c>
      <c r="AA168">
        <v>37184</v>
      </c>
      <c r="AB168">
        <v>34280.82</v>
      </c>
      <c r="AC168">
        <v>28271</v>
      </c>
      <c r="AD168">
        <v>26397</v>
      </c>
      <c r="AE168">
        <v>31225</v>
      </c>
      <c r="AF168">
        <v>39657.94</v>
      </c>
      <c r="AG168">
        <v>35884</v>
      </c>
      <c r="AH168">
        <v>8119</v>
      </c>
      <c r="AI168">
        <v>7591</v>
      </c>
      <c r="AJ168">
        <v>9624.41</v>
      </c>
      <c r="AK168">
        <v>18148</v>
      </c>
      <c r="AL168">
        <v>5216</v>
      </c>
      <c r="AM168">
        <v>1092</v>
      </c>
      <c r="AN168">
        <v>-675.89</v>
      </c>
      <c r="AO168">
        <v>1688</v>
      </c>
      <c r="AP168">
        <v>2106</v>
      </c>
      <c r="AQ168">
        <v>2624</v>
      </c>
      <c r="AR168">
        <v>8275.58</v>
      </c>
      <c r="AS168">
        <v>-1307</v>
      </c>
      <c r="AT168">
        <v>-2041</v>
      </c>
      <c r="AU168">
        <v>1377</v>
      </c>
      <c r="AV168">
        <v>40287.29</v>
      </c>
      <c r="AW168">
        <v>-4499</v>
      </c>
      <c r="AX168">
        <v>-7642</v>
      </c>
      <c r="AY168">
        <v>-7080</v>
      </c>
      <c r="AZ168">
        <v>-12033</v>
      </c>
      <c r="BA168">
        <v>-398078</v>
      </c>
      <c r="BB168">
        <v>-514831</v>
      </c>
      <c r="BC168">
        <v>-86910</v>
      </c>
      <c r="BD168"/>
      <c r="BE168"/>
      <c r="BF168"/>
      <c r="BG168"/>
      <c r="BH168"/>
      <c r="BI168"/>
      <c r="BJ168"/>
      <c r="BK168"/>
      <c r="BL168"/>
      <c r="BM168"/>
      <c r="BN168"/>
      <c r="BO168"/>
      <c r="BP168"/>
      <c r="BQ168"/>
      <c r="BR168"/>
      <c r="BS168"/>
      <c r="BT168"/>
    </row>
    <row r="169" spans="1:72" x14ac:dyDescent="0.3">
      <c r="A169" t="s">
        <v>1911</v>
      </c>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row>
    <row r="170" spans="1:72" x14ac:dyDescent="0.3">
      <c r="A170" t="s">
        <v>2403</v>
      </c>
      <c r="B170">
        <v>2533926</v>
      </c>
      <c r="C170">
        <v>3202199</v>
      </c>
      <c r="D170">
        <v>-734813.04</v>
      </c>
      <c r="E170">
        <v>6728335</v>
      </c>
      <c r="F170">
        <v>-337144</v>
      </c>
      <c r="G170">
        <v>6328117</v>
      </c>
      <c r="H170">
        <v>5688194.8499999996</v>
      </c>
      <c r="I170">
        <v>5289917</v>
      </c>
      <c r="J170">
        <v>4263330</v>
      </c>
      <c r="K170">
        <v>5827920</v>
      </c>
      <c r="L170">
        <v>5534070.4500000002</v>
      </c>
      <c r="M170">
        <v>4593387</v>
      </c>
      <c r="N170">
        <v>4894285</v>
      </c>
      <c r="O170">
        <v>5276119</v>
      </c>
      <c r="P170">
        <v>5471357.7699999996</v>
      </c>
      <c r="Q170">
        <v>4932048</v>
      </c>
      <c r="R170">
        <v>4691407</v>
      </c>
      <c r="S170">
        <v>4568807</v>
      </c>
      <c r="T170">
        <v>4225776.7300000004</v>
      </c>
      <c r="U170">
        <v>3849390</v>
      </c>
      <c r="V170">
        <v>3999326</v>
      </c>
      <c r="W170">
        <v>3904100</v>
      </c>
      <c r="X170">
        <v>3693763.06</v>
      </c>
      <c r="Y170">
        <v>3390465</v>
      </c>
      <c r="Z170">
        <v>3309629</v>
      </c>
      <c r="AA170">
        <v>3359859</v>
      </c>
      <c r="AB170">
        <v>2570365.33</v>
      </c>
      <c r="AC170">
        <v>2695618</v>
      </c>
      <c r="AD170">
        <v>2253114</v>
      </c>
      <c r="AE170">
        <v>2607234</v>
      </c>
      <c r="AF170">
        <v>2256942.04</v>
      </c>
      <c r="AG170">
        <v>2721386</v>
      </c>
      <c r="AH170">
        <v>2933035</v>
      </c>
      <c r="AI170">
        <v>2996391</v>
      </c>
      <c r="AJ170">
        <v>2737566.09</v>
      </c>
      <c r="AK170">
        <v>2762532</v>
      </c>
      <c r="AL170">
        <v>2737097</v>
      </c>
      <c r="AM170">
        <v>2635596</v>
      </c>
      <c r="AN170">
        <v>1657325.35</v>
      </c>
      <c r="AO170">
        <v>2233976</v>
      </c>
      <c r="AP170">
        <v>2233298</v>
      </c>
      <c r="AQ170">
        <v>2103482</v>
      </c>
      <c r="AR170">
        <v>0</v>
      </c>
      <c r="AS170">
        <v>0</v>
      </c>
      <c r="AT170">
        <v>0</v>
      </c>
      <c r="AU170">
        <v>0</v>
      </c>
      <c r="AV170">
        <v>0</v>
      </c>
      <c r="AW170">
        <v>0</v>
      </c>
      <c r="AX170">
        <v>0</v>
      </c>
      <c r="AY170">
        <v>0</v>
      </c>
      <c r="AZ170">
        <v>0</v>
      </c>
      <c r="BA170">
        <v>0</v>
      </c>
      <c r="BB170">
        <v>0</v>
      </c>
      <c r="BC170">
        <v>0</v>
      </c>
      <c r="BD170"/>
      <c r="BE170"/>
      <c r="BF170"/>
      <c r="BG170"/>
      <c r="BH170"/>
      <c r="BI170"/>
      <c r="BJ170"/>
      <c r="BK170"/>
      <c r="BL170"/>
      <c r="BM170"/>
      <c r="BN170"/>
      <c r="BO170"/>
      <c r="BP170"/>
      <c r="BQ170"/>
      <c r="BR170"/>
      <c r="BS170"/>
      <c r="BT170"/>
    </row>
    <row r="171" spans="1:72" x14ac:dyDescent="0.3">
      <c r="A171" t="s">
        <v>2404</v>
      </c>
      <c r="B171">
        <v>76311</v>
      </c>
      <c r="C171">
        <v>129738</v>
      </c>
      <c r="D171">
        <v>118403.31</v>
      </c>
      <c r="E171">
        <v>114424</v>
      </c>
      <c r="F171">
        <v>9973</v>
      </c>
      <c r="G171">
        <v>158699</v>
      </c>
      <c r="H171">
        <v>121691.48</v>
      </c>
      <c r="I171">
        <v>77120</v>
      </c>
      <c r="J171">
        <v>35297</v>
      </c>
      <c r="K171">
        <v>84386</v>
      </c>
      <c r="L171">
        <v>98948.07</v>
      </c>
      <c r="M171">
        <v>50867</v>
      </c>
      <c r="N171">
        <v>72278</v>
      </c>
      <c r="O171">
        <v>17461</v>
      </c>
      <c r="P171">
        <v>7243.57</v>
      </c>
      <c r="Q171">
        <v>20218</v>
      </c>
      <c r="R171">
        <v>22514</v>
      </c>
      <c r="S171">
        <v>42436</v>
      </c>
      <c r="T171">
        <v>37539.58</v>
      </c>
      <c r="U171">
        <v>37775</v>
      </c>
      <c r="V171">
        <v>32590</v>
      </c>
      <c r="W171">
        <v>34445</v>
      </c>
      <c r="X171">
        <v>29672.959999999999</v>
      </c>
      <c r="Y171">
        <v>38293</v>
      </c>
      <c r="Z171">
        <v>29029</v>
      </c>
      <c r="AA171">
        <v>37188</v>
      </c>
      <c r="AB171">
        <v>34274.82</v>
      </c>
      <c r="AC171">
        <v>28272</v>
      </c>
      <c r="AD171">
        <v>26398</v>
      </c>
      <c r="AE171">
        <v>31238</v>
      </c>
      <c r="AF171">
        <v>39657.94</v>
      </c>
      <c r="AG171">
        <v>35884</v>
      </c>
      <c r="AH171">
        <v>8119</v>
      </c>
      <c r="AI171">
        <v>7591</v>
      </c>
      <c r="AJ171">
        <v>9624.41</v>
      </c>
      <c r="AK171">
        <v>18148</v>
      </c>
      <c r="AL171">
        <v>5216</v>
      </c>
      <c r="AM171">
        <v>1092</v>
      </c>
      <c r="AN171">
        <v>-675.89</v>
      </c>
      <c r="AO171">
        <v>1688</v>
      </c>
      <c r="AP171">
        <v>2106</v>
      </c>
      <c r="AQ171">
        <v>2624</v>
      </c>
      <c r="AR171">
        <v>0</v>
      </c>
      <c r="AS171">
        <v>0</v>
      </c>
      <c r="AT171">
        <v>0</v>
      </c>
      <c r="AU171">
        <v>0</v>
      </c>
      <c r="AV171">
        <v>0</v>
      </c>
      <c r="AW171">
        <v>0</v>
      </c>
      <c r="AX171">
        <v>0</v>
      </c>
      <c r="AY171">
        <v>0</v>
      </c>
      <c r="AZ171">
        <v>0</v>
      </c>
      <c r="BA171">
        <v>0</v>
      </c>
      <c r="BB171">
        <v>0</v>
      </c>
      <c r="BC171">
        <v>0</v>
      </c>
      <c r="BD171"/>
      <c r="BE171"/>
      <c r="BF171"/>
      <c r="BG171"/>
      <c r="BH171"/>
      <c r="BI171"/>
      <c r="BJ171"/>
      <c r="BK171"/>
      <c r="BL171"/>
      <c r="BM171"/>
      <c r="BN171"/>
      <c r="BO171"/>
      <c r="BP171"/>
      <c r="BQ171"/>
      <c r="BR171"/>
      <c r="BS171"/>
      <c r="BT171"/>
    </row>
    <row r="172" spans="1:72" x14ac:dyDescent="0.3">
      <c r="A172" t="s">
        <v>1912</v>
      </c>
      <c r="B172">
        <v>0.22</v>
      </c>
      <c r="C172">
        <v>0.26</v>
      </c>
      <c r="D172">
        <v>0.37</v>
      </c>
      <c r="E172">
        <v>0.42</v>
      </c>
      <c r="F172">
        <v>0.28999999999999998</v>
      </c>
      <c r="G172">
        <v>0.6</v>
      </c>
      <c r="H172">
        <v>0.66</v>
      </c>
      <c r="I172">
        <v>0.6</v>
      </c>
      <c r="J172">
        <v>0.51</v>
      </c>
      <c r="K172">
        <v>0.61</v>
      </c>
      <c r="L172">
        <v>0.59</v>
      </c>
      <c r="M172">
        <v>0.55000000000000004</v>
      </c>
      <c r="N172">
        <v>0.5</v>
      </c>
      <c r="O172">
        <v>0.57999999999999996</v>
      </c>
      <c r="P172">
        <v>0.59</v>
      </c>
      <c r="Q172">
        <v>0.53</v>
      </c>
      <c r="R172">
        <v>0.5</v>
      </c>
      <c r="S172">
        <v>0.52</v>
      </c>
      <c r="T172">
        <v>0.47</v>
      </c>
      <c r="U172">
        <v>0.46</v>
      </c>
      <c r="V172">
        <v>0.47072000000000003</v>
      </c>
      <c r="W172">
        <v>0.45</v>
      </c>
      <c r="X172">
        <v>0.43</v>
      </c>
      <c r="Y172">
        <v>0.36</v>
      </c>
      <c r="Z172">
        <v>0.35</v>
      </c>
      <c r="AA172">
        <v>0.38</v>
      </c>
      <c r="AB172">
        <v>0.28000000000000003</v>
      </c>
      <c r="AC172">
        <v>0.3</v>
      </c>
      <c r="AD172">
        <v>0.25</v>
      </c>
      <c r="AE172">
        <v>0.3</v>
      </c>
      <c r="AF172">
        <v>0.22</v>
      </c>
      <c r="AG172">
        <v>0.3</v>
      </c>
      <c r="AH172">
        <v>0.28999999999999998</v>
      </c>
      <c r="AI172">
        <v>0.35</v>
      </c>
      <c r="AJ172">
        <v>0.31</v>
      </c>
      <c r="AK172">
        <v>0.32</v>
      </c>
      <c r="AL172">
        <v>0.28999999999999998</v>
      </c>
      <c r="AM172">
        <v>0.61</v>
      </c>
      <c r="AN172">
        <v>0.35</v>
      </c>
      <c r="AO172">
        <v>0.48</v>
      </c>
      <c r="AP172">
        <v>0.48</v>
      </c>
      <c r="AQ172">
        <v>0.46</v>
      </c>
      <c r="AR172">
        <v>0.34</v>
      </c>
      <c r="AS172">
        <v>0.37</v>
      </c>
      <c r="AT172">
        <v>0.39</v>
      </c>
      <c r="AU172">
        <v>0.37</v>
      </c>
      <c r="AV172">
        <v>0.24</v>
      </c>
      <c r="AW172">
        <v>0.32</v>
      </c>
      <c r="AX172">
        <v>0.27</v>
      </c>
      <c r="AY172">
        <v>0.28000000000000003</v>
      </c>
      <c r="AZ172">
        <v>0.12</v>
      </c>
      <c r="BA172">
        <v>0.19</v>
      </c>
      <c r="BB172">
        <v>0.19</v>
      </c>
      <c r="BC172">
        <v>0.24</v>
      </c>
      <c r="BD172"/>
      <c r="BE172"/>
      <c r="BF172"/>
      <c r="BG172"/>
      <c r="BH172"/>
      <c r="BI172"/>
      <c r="BJ172"/>
      <c r="BK172"/>
      <c r="BL172"/>
      <c r="BM172"/>
      <c r="BN172"/>
      <c r="BO172"/>
      <c r="BP172"/>
      <c r="BQ172"/>
      <c r="BR172"/>
      <c r="BS172"/>
      <c r="BT172"/>
    </row>
    <row r="173" spans="1:72" x14ac:dyDescent="0.3">
      <c r="A173" t="s">
        <v>1913</v>
      </c>
      <c r="B173">
        <v>0</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0.24</v>
      </c>
      <c r="AW173">
        <v>0.32</v>
      </c>
      <c r="AX173">
        <v>0.27</v>
      </c>
      <c r="AY173">
        <v>0.28000000000000003</v>
      </c>
      <c r="AZ173">
        <v>0.12</v>
      </c>
      <c r="BA173">
        <v>0.19</v>
      </c>
      <c r="BB173">
        <v>0.19</v>
      </c>
      <c r="BC173">
        <v>0.24</v>
      </c>
      <c r="BD173"/>
      <c r="BE173"/>
      <c r="BF173"/>
      <c r="BG173"/>
      <c r="BH173"/>
      <c r="BI173"/>
      <c r="BJ173"/>
      <c r="BK173"/>
      <c r="BL173"/>
      <c r="BM173"/>
      <c r="BN173"/>
      <c r="BO173"/>
      <c r="BP173"/>
      <c r="BQ173"/>
      <c r="BR173"/>
      <c r="BS173"/>
      <c r="BT173"/>
    </row>
    <row r="174" spans="1:72" x14ac:dyDescent="0.3">
      <c r="A174" t="s">
        <v>1989</v>
      </c>
      <c r="B174" t="s">
        <v>2401</v>
      </c>
      <c r="C174" t="s">
        <v>1990</v>
      </c>
      <c r="D174" t="s">
        <v>1991</v>
      </c>
      <c r="E174" t="s">
        <v>1992</v>
      </c>
      <c r="F174" t="s">
        <v>1993</v>
      </c>
      <c r="G174" t="s">
        <v>1994</v>
      </c>
      <c r="H174" t="s">
        <v>1995</v>
      </c>
      <c r="I174" t="s">
        <v>1996</v>
      </c>
      <c r="J174" t="s">
        <v>1997</v>
      </c>
      <c r="K174" t="s">
        <v>1998</v>
      </c>
      <c r="L174" t="s">
        <v>1999</v>
      </c>
      <c r="M174" t="s">
        <v>2000</v>
      </c>
      <c r="N174" t="s">
        <v>2001</v>
      </c>
      <c r="O174" t="s">
        <v>2002</v>
      </c>
      <c r="P174" t="s">
        <v>2003</v>
      </c>
      <c r="Q174" t="s">
        <v>2004</v>
      </c>
      <c r="R174" t="s">
        <v>2005</v>
      </c>
      <c r="S174" t="s">
        <v>2006</v>
      </c>
      <c r="T174" t="s">
        <v>2007</v>
      </c>
      <c r="U174" t="s">
        <v>2008</v>
      </c>
      <c r="V174" t="s">
        <v>2009</v>
      </c>
      <c r="W174" t="s">
        <v>2010</v>
      </c>
      <c r="X174" t="s">
        <v>2011</v>
      </c>
      <c r="Y174" t="s">
        <v>2012</v>
      </c>
      <c r="Z174" t="s">
        <v>2013</v>
      </c>
      <c r="AA174" t="s">
        <v>2014</v>
      </c>
      <c r="AB174" t="s">
        <v>2015</v>
      </c>
      <c r="AC174" t="s">
        <v>2016</v>
      </c>
      <c r="AD174" t="s">
        <v>2017</v>
      </c>
      <c r="AE174" t="s">
        <v>2018</v>
      </c>
      <c r="AF174" t="s">
        <v>2019</v>
      </c>
      <c r="AG174" t="s">
        <v>2020</v>
      </c>
      <c r="AH174" t="s">
        <v>2021</v>
      </c>
      <c r="AI174" t="s">
        <v>2022</v>
      </c>
      <c r="AJ174" t="s">
        <v>2023</v>
      </c>
      <c r="AK174" t="s">
        <v>2024</v>
      </c>
      <c r="AL174" t="s">
        <v>2025</v>
      </c>
      <c r="AM174" t="s">
        <v>2026</v>
      </c>
      <c r="AN174" t="s">
        <v>2027</v>
      </c>
      <c r="AO174" t="s">
        <v>2028</v>
      </c>
      <c r="AP174" t="s">
        <v>2029</v>
      </c>
      <c r="AQ174" t="s">
        <v>2030</v>
      </c>
      <c r="AR174" t="s">
        <v>2031</v>
      </c>
      <c r="AS174" t="s">
        <v>2032</v>
      </c>
      <c r="AT174" t="s">
        <v>2033</v>
      </c>
      <c r="AU174" t="s">
        <v>2034</v>
      </c>
      <c r="AV174" t="s">
        <v>2035</v>
      </c>
      <c r="AW174" t="s">
        <v>2036</v>
      </c>
      <c r="AX174" t="s">
        <v>2037</v>
      </c>
      <c r="AY174" t="s">
        <v>2038</v>
      </c>
      <c r="AZ174" t="s">
        <v>2039</v>
      </c>
      <c r="BA174" t="s">
        <v>2040</v>
      </c>
      <c r="BB174" t="s">
        <v>2041</v>
      </c>
      <c r="BC174" t="s">
        <v>2042</v>
      </c>
      <c r="BD174"/>
      <c r="BE174"/>
      <c r="BF174"/>
      <c r="BG174"/>
      <c r="BH174"/>
      <c r="BI174"/>
      <c r="BJ174"/>
      <c r="BK174"/>
      <c r="BL174"/>
      <c r="BM174"/>
      <c r="BN174"/>
      <c r="BO174"/>
      <c r="BP174"/>
      <c r="BQ174"/>
      <c r="BR174"/>
      <c r="BS174"/>
      <c r="BT174"/>
    </row>
    <row r="175" spans="1:72" x14ac:dyDescent="0.3">
      <c r="A175" t="s">
        <v>2043</v>
      </c>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row>
    <row r="176" spans="1:72" x14ac:dyDescent="0.3">
      <c r="A176" t="s">
        <v>2044</v>
      </c>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row>
    <row r="177" spans="1:72" x14ac:dyDescent="0.3">
      <c r="A177" t="s">
        <v>2045</v>
      </c>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row>
    <row r="178" spans="1:72" x14ac:dyDescent="0.3">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1:72" x14ac:dyDescent="0.3">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1:72" x14ac:dyDescent="0.3">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1:72" x14ac:dyDescent="0.3">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1:72" x14ac:dyDescent="0.3">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1:72" x14ac:dyDescent="0.3">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1:72" x14ac:dyDescent="0.3">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1:72" x14ac:dyDescent="0.3">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1:72" x14ac:dyDescent="0.3">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1:72" x14ac:dyDescent="0.3">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1:72" x14ac:dyDescent="0.3">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1:72" x14ac:dyDescent="0.3">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1:72" x14ac:dyDescent="0.3">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1:72" x14ac:dyDescent="0.3">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1:72" x14ac:dyDescent="0.3">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x14ac:dyDescent="0.3">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x14ac:dyDescent="0.3">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x14ac:dyDescent="0.3">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x14ac:dyDescent="0.3">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x14ac:dyDescent="0.3">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x14ac:dyDescent="0.3">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x14ac:dyDescent="0.3">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x14ac:dyDescent="0.3">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x14ac:dyDescent="0.3">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x14ac:dyDescent="0.3">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x14ac:dyDescent="0.3">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x14ac:dyDescent="0.3">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x14ac:dyDescent="0.3">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x14ac:dyDescent="0.3">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x14ac:dyDescent="0.3">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x14ac:dyDescent="0.3">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x14ac:dyDescent="0.3">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0" spans="1:118" x14ac:dyDescent="0.3">
      <c r="B210" s="80"/>
      <c r="C210" s="80"/>
      <c r="D210" s="80"/>
      <c r="E210" s="80"/>
      <c r="F210" s="80"/>
      <c r="G210" s="80"/>
      <c r="H210" s="80"/>
      <c r="I210" s="80"/>
      <c r="J210" s="80"/>
      <c r="K210" s="80"/>
      <c r="L210" s="80"/>
      <c r="M210" s="80"/>
      <c r="N210" s="80"/>
      <c r="O210" s="80"/>
      <c r="P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row>
    <row r="211" spans="1:118" x14ac:dyDescent="0.3">
      <c r="B211" s="80"/>
      <c r="C211" s="80"/>
      <c r="D211" s="80"/>
      <c r="E211" s="80"/>
      <c r="F211" s="80"/>
      <c r="G211" s="80"/>
      <c r="H211" s="80"/>
      <c r="I211" s="80"/>
      <c r="J211" s="80"/>
      <c r="K211" s="80"/>
      <c r="L211" s="80"/>
      <c r="M211" s="80"/>
      <c r="N211" s="80"/>
      <c r="O211" s="80"/>
      <c r="P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x14ac:dyDescent="0.3">
      <c r="B212" s="80"/>
      <c r="C212" s="80"/>
      <c r="D212" s="80"/>
      <c r="E212" s="80"/>
      <c r="F212" s="80"/>
      <c r="G212" s="80"/>
      <c r="H212" s="80"/>
      <c r="I212" s="80"/>
      <c r="J212" s="80"/>
      <c r="K212" s="80"/>
      <c r="L212" s="80"/>
      <c r="M212" s="80"/>
      <c r="N212" s="80"/>
      <c r="O212" s="80"/>
      <c r="P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row>
    <row r="213" spans="1:118" x14ac:dyDescent="0.3">
      <c r="A213" s="79" t="s">
        <v>872</v>
      </c>
      <c r="B213" s="132">
        <f>INDEX(B$129:B$212,MATCH($A$213,$A$129:$A$212,0),1)</f>
        <v>0</v>
      </c>
      <c r="C213" s="132">
        <f t="shared" ref="C213:BL213" si="7">INDEX(C$129:C$212,MATCH($A$213,$A$129:$A$212,0),1)</f>
        <v>0</v>
      </c>
      <c r="D213" s="132">
        <f t="shared" si="7"/>
        <v>0</v>
      </c>
      <c r="E213" s="132">
        <f t="shared" si="7"/>
        <v>0</v>
      </c>
      <c r="F213" s="132">
        <f t="shared" si="7"/>
        <v>0</v>
      </c>
      <c r="G213" s="132">
        <f t="shared" si="7"/>
        <v>0</v>
      </c>
      <c r="H213" s="132">
        <f t="shared" si="7"/>
        <v>0</v>
      </c>
      <c r="I213" s="132">
        <f t="shared" si="7"/>
        <v>0</v>
      </c>
      <c r="J213" s="132">
        <f t="shared" si="7"/>
        <v>0</v>
      </c>
      <c r="K213" s="132">
        <f t="shared" si="7"/>
        <v>0</v>
      </c>
      <c r="L213" s="132">
        <f t="shared" si="7"/>
        <v>0</v>
      </c>
      <c r="M213" s="132">
        <f t="shared" si="7"/>
        <v>0</v>
      </c>
      <c r="N213" s="132">
        <f t="shared" si="7"/>
        <v>0</v>
      </c>
      <c r="O213" s="132">
        <f t="shared" si="7"/>
        <v>0</v>
      </c>
      <c r="P213" s="132">
        <f t="shared" si="7"/>
        <v>0</v>
      </c>
      <c r="Q213" s="132">
        <f t="shared" si="7"/>
        <v>0</v>
      </c>
      <c r="R213" s="132">
        <f t="shared" si="7"/>
        <v>0</v>
      </c>
      <c r="S213" s="132">
        <f t="shared" si="7"/>
        <v>0</v>
      </c>
      <c r="T213" s="132">
        <f t="shared" si="7"/>
        <v>0</v>
      </c>
      <c r="U213" s="132">
        <f t="shared" si="7"/>
        <v>0</v>
      </c>
      <c r="V213" s="132">
        <f t="shared" si="7"/>
        <v>0</v>
      </c>
      <c r="W213" s="132">
        <f t="shared" si="7"/>
        <v>0</v>
      </c>
      <c r="X213" s="132">
        <f t="shared" si="7"/>
        <v>0</v>
      </c>
      <c r="Y213" s="132">
        <f t="shared" si="7"/>
        <v>0</v>
      </c>
      <c r="Z213" s="132">
        <f t="shared" si="7"/>
        <v>0</v>
      </c>
      <c r="AA213" s="132">
        <f t="shared" si="7"/>
        <v>0</v>
      </c>
      <c r="AB213" s="132">
        <f t="shared" si="7"/>
        <v>0</v>
      </c>
      <c r="AC213" s="132">
        <f t="shared" si="7"/>
        <v>0</v>
      </c>
      <c r="AD213" s="132">
        <f t="shared" si="7"/>
        <v>0</v>
      </c>
      <c r="AE213" s="132">
        <f t="shared" si="7"/>
        <v>0</v>
      </c>
      <c r="AF213" s="132">
        <f t="shared" si="7"/>
        <v>0</v>
      </c>
      <c r="AG213" s="132">
        <f t="shared" si="7"/>
        <v>0</v>
      </c>
      <c r="AH213" s="132">
        <f t="shared" si="7"/>
        <v>0</v>
      </c>
      <c r="AI213" s="132">
        <f t="shared" si="7"/>
        <v>0</v>
      </c>
      <c r="AJ213" s="132">
        <f t="shared" si="7"/>
        <v>62064.15</v>
      </c>
      <c r="AK213" s="132">
        <f t="shared" si="7"/>
        <v>76860</v>
      </c>
      <c r="AL213" s="132">
        <f t="shared" si="7"/>
        <v>126754</v>
      </c>
      <c r="AM213" s="132">
        <f t="shared" si="7"/>
        <v>96861</v>
      </c>
      <c r="AN213" s="132">
        <f t="shared" si="7"/>
        <v>53214.68</v>
      </c>
      <c r="AO213" s="132">
        <f t="shared" si="7"/>
        <v>54529</v>
      </c>
      <c r="AP213" s="132">
        <f t="shared" si="7"/>
        <v>130668</v>
      </c>
      <c r="AQ213" s="132">
        <f t="shared" si="7"/>
        <v>67241</v>
      </c>
      <c r="AR213" s="132">
        <f t="shared" si="7"/>
        <v>69133.48</v>
      </c>
      <c r="AS213" s="132">
        <f t="shared" si="7"/>
        <v>66508</v>
      </c>
      <c r="AT213" s="132">
        <f t="shared" si="7"/>
        <v>63978</v>
      </c>
      <c r="AU213" s="132">
        <f t="shared" si="7"/>
        <v>60761</v>
      </c>
      <c r="AV213" s="132">
        <f t="shared" si="7"/>
        <v>-114189.02</v>
      </c>
      <c r="AW213" s="132">
        <f t="shared" si="7"/>
        <v>118991</v>
      </c>
      <c r="AX213" s="132">
        <f t="shared" si="7"/>
        <v>118032</v>
      </c>
      <c r="AY213" s="132">
        <f t="shared" si="7"/>
        <v>118819</v>
      </c>
      <c r="AZ213" s="132">
        <f t="shared" si="7"/>
        <v>2159</v>
      </c>
      <c r="BA213" s="132">
        <f t="shared" si="7"/>
        <v>2162</v>
      </c>
      <c r="BB213" s="132">
        <f t="shared" si="7"/>
        <v>2160</v>
      </c>
      <c r="BC213" s="132">
        <f t="shared" si="7"/>
        <v>2160</v>
      </c>
      <c r="BD213" s="132">
        <f t="shared" si="7"/>
        <v>0</v>
      </c>
      <c r="BE213" s="132">
        <f t="shared" si="7"/>
        <v>0</v>
      </c>
      <c r="BF213" s="132">
        <f t="shared" si="7"/>
        <v>0</v>
      </c>
      <c r="BG213" s="132">
        <f t="shared" si="7"/>
        <v>0</v>
      </c>
      <c r="BH213" s="132">
        <f t="shared" si="7"/>
        <v>0</v>
      </c>
      <c r="BI213" s="132">
        <f t="shared" si="7"/>
        <v>0</v>
      </c>
      <c r="BJ213" s="132">
        <f t="shared" si="7"/>
        <v>0</v>
      </c>
      <c r="BK213" s="132">
        <f t="shared" si="7"/>
        <v>0</v>
      </c>
      <c r="BL213" s="132">
        <f t="shared" si="7"/>
        <v>0</v>
      </c>
    </row>
    <row r="214" spans="1:118" x14ac:dyDescent="0.3">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row>
    <row r="215" spans="1:118" x14ac:dyDescent="0.3">
      <c r="A215" s="81" t="s">
        <v>7</v>
      </c>
      <c r="B215" s="80">
        <f>B213</f>
        <v>0</v>
      </c>
      <c r="C215" s="80">
        <f t="shared" ref="C215:BL215" si="8">C213</f>
        <v>0</v>
      </c>
      <c r="D215" s="80">
        <f t="shared" si="8"/>
        <v>0</v>
      </c>
      <c r="E215" s="80">
        <f t="shared" si="8"/>
        <v>0</v>
      </c>
      <c r="F215" s="80">
        <f t="shared" si="8"/>
        <v>0</v>
      </c>
      <c r="G215" s="80">
        <f t="shared" si="8"/>
        <v>0</v>
      </c>
      <c r="H215" s="80">
        <f t="shared" si="8"/>
        <v>0</v>
      </c>
      <c r="I215" s="80">
        <f t="shared" si="8"/>
        <v>0</v>
      </c>
      <c r="J215" s="80">
        <f t="shared" si="8"/>
        <v>0</v>
      </c>
      <c r="K215" s="80">
        <f t="shared" si="8"/>
        <v>0</v>
      </c>
      <c r="L215" s="80">
        <f t="shared" si="8"/>
        <v>0</v>
      </c>
      <c r="M215" s="80">
        <f t="shared" si="8"/>
        <v>0</v>
      </c>
      <c r="N215" s="80">
        <f t="shared" si="8"/>
        <v>0</v>
      </c>
      <c r="O215" s="80">
        <f t="shared" si="8"/>
        <v>0</v>
      </c>
      <c r="P215" s="80">
        <f t="shared" si="8"/>
        <v>0</v>
      </c>
      <c r="Q215" s="80">
        <f t="shared" si="8"/>
        <v>0</v>
      </c>
      <c r="R215" s="80">
        <f t="shared" si="8"/>
        <v>0</v>
      </c>
      <c r="S215" s="80">
        <f t="shared" si="8"/>
        <v>0</v>
      </c>
      <c r="T215" s="80">
        <f t="shared" si="8"/>
        <v>0</v>
      </c>
      <c r="U215" s="80">
        <f t="shared" si="8"/>
        <v>0</v>
      </c>
      <c r="V215" s="80">
        <f t="shared" si="8"/>
        <v>0</v>
      </c>
      <c r="W215" s="80">
        <f t="shared" si="8"/>
        <v>0</v>
      </c>
      <c r="X215" s="80">
        <f t="shared" si="8"/>
        <v>0</v>
      </c>
      <c r="Y215" s="80">
        <f t="shared" si="8"/>
        <v>0</v>
      </c>
      <c r="Z215" s="80">
        <f t="shared" si="8"/>
        <v>0</v>
      </c>
      <c r="AA215" s="80">
        <f t="shared" si="8"/>
        <v>0</v>
      </c>
      <c r="AB215" s="80">
        <f t="shared" si="8"/>
        <v>0</v>
      </c>
      <c r="AC215" s="80">
        <f t="shared" si="8"/>
        <v>0</v>
      </c>
      <c r="AD215" s="80">
        <f t="shared" si="8"/>
        <v>0</v>
      </c>
      <c r="AE215" s="80">
        <f t="shared" si="8"/>
        <v>0</v>
      </c>
      <c r="AF215" s="80">
        <f t="shared" si="8"/>
        <v>0</v>
      </c>
      <c r="AG215" s="80">
        <f t="shared" si="8"/>
        <v>0</v>
      </c>
      <c r="AH215" s="80">
        <f t="shared" si="8"/>
        <v>0</v>
      </c>
      <c r="AI215" s="80">
        <f t="shared" si="8"/>
        <v>0</v>
      </c>
      <c r="AJ215" s="80">
        <f t="shared" si="8"/>
        <v>62064.15</v>
      </c>
      <c r="AK215" s="80">
        <f t="shared" si="8"/>
        <v>76860</v>
      </c>
      <c r="AL215" s="80">
        <f t="shared" si="8"/>
        <v>126754</v>
      </c>
      <c r="AM215" s="80">
        <f t="shared" si="8"/>
        <v>96861</v>
      </c>
      <c r="AN215" s="80">
        <f t="shared" si="8"/>
        <v>53214.68</v>
      </c>
      <c r="AO215" s="80">
        <f t="shared" si="8"/>
        <v>54529</v>
      </c>
      <c r="AP215" s="80">
        <f t="shared" si="8"/>
        <v>130668</v>
      </c>
      <c r="AQ215" s="80">
        <f t="shared" si="8"/>
        <v>67241</v>
      </c>
      <c r="AR215" s="80">
        <f t="shared" si="8"/>
        <v>69133.48</v>
      </c>
      <c r="AS215" s="80">
        <f t="shared" si="8"/>
        <v>66508</v>
      </c>
      <c r="AT215" s="80">
        <f t="shared" si="8"/>
        <v>63978</v>
      </c>
      <c r="AU215" s="80">
        <f t="shared" si="8"/>
        <v>60761</v>
      </c>
      <c r="AV215" s="80">
        <f t="shared" si="8"/>
        <v>-114189.02</v>
      </c>
      <c r="AW215" s="80">
        <f t="shared" si="8"/>
        <v>118991</v>
      </c>
      <c r="AX215" s="80">
        <f t="shared" si="8"/>
        <v>118032</v>
      </c>
      <c r="AY215" s="80">
        <f t="shared" si="8"/>
        <v>118819</v>
      </c>
      <c r="AZ215" s="80">
        <f t="shared" si="8"/>
        <v>2159</v>
      </c>
      <c r="BA215" s="80">
        <f t="shared" si="8"/>
        <v>2162</v>
      </c>
      <c r="BB215" s="80">
        <f t="shared" si="8"/>
        <v>2160</v>
      </c>
      <c r="BC215" s="80">
        <f t="shared" si="8"/>
        <v>2160</v>
      </c>
      <c r="BD215" s="80">
        <f t="shared" si="8"/>
        <v>0</v>
      </c>
      <c r="BE215" s="80">
        <f t="shared" si="8"/>
        <v>0</v>
      </c>
      <c r="BF215" s="80">
        <f t="shared" si="8"/>
        <v>0</v>
      </c>
      <c r="BG215" s="80">
        <f t="shared" si="8"/>
        <v>0</v>
      </c>
      <c r="BH215" s="80">
        <f t="shared" si="8"/>
        <v>0</v>
      </c>
      <c r="BI215" s="80">
        <f t="shared" si="8"/>
        <v>0</v>
      </c>
      <c r="BJ215" s="80">
        <f t="shared" si="8"/>
        <v>0</v>
      </c>
      <c r="BK215" s="80">
        <f t="shared" si="8"/>
        <v>0</v>
      </c>
      <c r="BL215" s="80">
        <f t="shared" si="8"/>
        <v>0</v>
      </c>
      <c r="BM215" s="80"/>
      <c r="BN215" s="80"/>
      <c r="BO215" s="80"/>
      <c r="BP215" s="80"/>
      <c r="BQ215" s="80"/>
    </row>
    <row r="216" spans="1:118" x14ac:dyDescent="0.3">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row>
    <row r="218" spans="1:118" x14ac:dyDescent="0.3">
      <c r="A218" s="1" t="s">
        <v>8</v>
      </c>
    </row>
    <row r="219" spans="1:118" x14ac:dyDescent="0.3">
      <c r="A219" t="s">
        <v>6</v>
      </c>
      <c r="B219" t="s">
        <v>2400</v>
      </c>
      <c r="C219" t="s">
        <v>1752</v>
      </c>
      <c r="D219" t="s">
        <v>1753</v>
      </c>
      <c r="E219" t="s">
        <v>1754</v>
      </c>
      <c r="F219" t="s">
        <v>1755</v>
      </c>
      <c r="G219" t="s">
        <v>1756</v>
      </c>
      <c r="H219" t="s">
        <v>1757</v>
      </c>
      <c r="I219" t="s">
        <v>1758</v>
      </c>
      <c r="J219" t="s">
        <v>1759</v>
      </c>
      <c r="K219" t="s">
        <v>1760</v>
      </c>
      <c r="L219" t="s">
        <v>1761</v>
      </c>
      <c r="M219" t="s">
        <v>1762</v>
      </c>
      <c r="N219" t="s">
        <v>1763</v>
      </c>
      <c r="O219" t="s">
        <v>1764</v>
      </c>
      <c r="P219" t="s">
        <v>1765</v>
      </c>
      <c r="Q219" t="s">
        <v>1766</v>
      </c>
      <c r="R219" t="s">
        <v>1767</v>
      </c>
      <c r="S219" t="s">
        <v>1768</v>
      </c>
      <c r="T219" t="s">
        <v>1769</v>
      </c>
      <c r="U219" t="s">
        <v>1770</v>
      </c>
      <c r="V219" t="s">
        <v>1771</v>
      </c>
      <c r="W219" t="s">
        <v>1772</v>
      </c>
      <c r="X219" t="s">
        <v>1773</v>
      </c>
      <c r="Y219" t="s">
        <v>1774</v>
      </c>
      <c r="Z219" t="s">
        <v>1775</v>
      </c>
      <c r="AA219" t="s">
        <v>1776</v>
      </c>
      <c r="AB219" t="s">
        <v>1777</v>
      </c>
      <c r="AC219" t="s">
        <v>1778</v>
      </c>
      <c r="AD219" t="s">
        <v>1779</v>
      </c>
      <c r="AE219" t="s">
        <v>1780</v>
      </c>
      <c r="AF219" t="s">
        <v>1781</v>
      </c>
      <c r="AG219" t="s">
        <v>1782</v>
      </c>
      <c r="AH219" t="s">
        <v>1783</v>
      </c>
      <c r="AI219" t="s">
        <v>1784</v>
      </c>
      <c r="AJ219" t="s">
        <v>1785</v>
      </c>
      <c r="AK219" t="s">
        <v>1786</v>
      </c>
      <c r="AL219" t="s">
        <v>1787</v>
      </c>
      <c r="AM219" t="s">
        <v>1788</v>
      </c>
      <c r="AN219" t="s">
        <v>1789</v>
      </c>
      <c r="AO219" t="s">
        <v>1790</v>
      </c>
      <c r="AP219" t="s">
        <v>1791</v>
      </c>
      <c r="AQ219" t="s">
        <v>1792</v>
      </c>
      <c r="AR219" t="s">
        <v>1793</v>
      </c>
      <c r="AS219" t="s">
        <v>1794</v>
      </c>
      <c r="AT219" t="s">
        <v>1795</v>
      </c>
      <c r="AU219" t="s">
        <v>1796</v>
      </c>
      <c r="AV219" t="s">
        <v>1797</v>
      </c>
      <c r="AW219" t="s">
        <v>1798</v>
      </c>
      <c r="AX219" t="s">
        <v>1799</v>
      </c>
      <c r="AY219" t="s">
        <v>1800</v>
      </c>
      <c r="AZ219" t="s">
        <v>1801</v>
      </c>
      <c r="BA219" t="s">
        <v>1802</v>
      </c>
      <c r="BB219" t="s">
        <v>1803</v>
      </c>
      <c r="BC219" t="s">
        <v>1804</v>
      </c>
    </row>
    <row r="220" spans="1:118" x14ac:dyDescent="0.3">
      <c r="A220" t="s">
        <v>1914</v>
      </c>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x14ac:dyDescent="0.3">
      <c r="A221" t="s">
        <v>1915</v>
      </c>
      <c r="B221">
        <v>4970895</v>
      </c>
      <c r="C221">
        <v>2709427</v>
      </c>
      <c r="D221">
        <v>16502872.560000001</v>
      </c>
      <c r="E221">
        <v>12786663</v>
      </c>
      <c r="F221">
        <v>8689894</v>
      </c>
      <c r="G221">
        <v>5747558</v>
      </c>
      <c r="H221">
        <v>22694114.530000001</v>
      </c>
      <c r="I221">
        <v>16395006</v>
      </c>
      <c r="J221">
        <v>10699166</v>
      </c>
      <c r="K221">
        <v>5848722</v>
      </c>
      <c r="L221">
        <v>21183038.100000001</v>
      </c>
      <c r="M221">
        <v>15527427</v>
      </c>
      <c r="N221">
        <v>10280115</v>
      </c>
      <c r="O221">
        <v>5451066</v>
      </c>
      <c r="P221">
        <v>20019042.050000001</v>
      </c>
      <c r="Q221">
        <v>14479831</v>
      </c>
      <c r="R221">
        <v>9484506</v>
      </c>
      <c r="S221">
        <v>4808281</v>
      </c>
      <c r="T221">
        <v>16819091.960000001</v>
      </c>
      <c r="U221">
        <v>12480778</v>
      </c>
      <c r="V221">
        <v>8327671</v>
      </c>
      <c r="W221">
        <v>4099133</v>
      </c>
      <c r="X221">
        <v>13817506.199999999</v>
      </c>
      <c r="Y221">
        <v>9910691</v>
      </c>
      <c r="Z221">
        <v>6614156</v>
      </c>
      <c r="AA221">
        <v>3445528</v>
      </c>
      <c r="AB221">
        <v>10272335.93</v>
      </c>
      <c r="AC221">
        <v>7722500</v>
      </c>
      <c r="AD221">
        <v>5006579</v>
      </c>
      <c r="AE221">
        <v>2736424</v>
      </c>
      <c r="AF221">
        <v>10628240.76</v>
      </c>
      <c r="AG221">
        <v>8546126</v>
      </c>
      <c r="AH221">
        <v>5850661</v>
      </c>
      <c r="AI221">
        <v>3193330</v>
      </c>
      <c r="AJ221">
        <v>11057311.49</v>
      </c>
      <c r="AK221">
        <v>8285659</v>
      </c>
      <c r="AL221">
        <v>5365023</v>
      </c>
      <c r="AM221">
        <v>2759418</v>
      </c>
      <c r="AN221">
        <v>8013310.79</v>
      </c>
      <c r="AO221">
        <v>6433162</v>
      </c>
      <c r="AP221">
        <v>4258440</v>
      </c>
      <c r="AQ221">
        <v>2086557</v>
      </c>
      <c r="AR221">
        <v>6669767.3499999996</v>
      </c>
      <c r="AS221">
        <v>5113534</v>
      </c>
      <c r="AT221">
        <v>3444577</v>
      </c>
      <c r="AU221">
        <v>1677271</v>
      </c>
      <c r="AV221">
        <v>5013137.84</v>
      </c>
      <c r="AW221">
        <v>3877748</v>
      </c>
      <c r="AX221">
        <v>2466278</v>
      </c>
      <c r="AY221">
        <v>1239527</v>
      </c>
      <c r="AZ221">
        <v>2289619</v>
      </c>
      <c r="BA221">
        <v>1792483</v>
      </c>
      <c r="BB221">
        <v>1346894</v>
      </c>
      <c r="BC221">
        <v>997284</v>
      </c>
    </row>
    <row r="222" spans="1:118" x14ac:dyDescent="0.3">
      <c r="A222" t="s">
        <v>877</v>
      </c>
      <c r="B222">
        <v>10860507</v>
      </c>
      <c r="C222">
        <v>5369077</v>
      </c>
      <c r="D222">
        <v>20649950.66</v>
      </c>
      <c r="E222">
        <v>15280580</v>
      </c>
      <c r="F222">
        <v>10111386</v>
      </c>
      <c r="G222">
        <v>4980177</v>
      </c>
      <c r="H222">
        <v>11219849.960000001</v>
      </c>
      <c r="I222">
        <v>8267197</v>
      </c>
      <c r="J222">
        <v>5401563</v>
      </c>
      <c r="K222">
        <v>2671345</v>
      </c>
      <c r="L222">
        <v>10444149.07</v>
      </c>
      <c r="M222">
        <v>7761837</v>
      </c>
      <c r="N222">
        <v>5101528</v>
      </c>
      <c r="O222">
        <v>2490427</v>
      </c>
      <c r="P222">
        <v>9558177.6999999993</v>
      </c>
      <c r="Q222">
        <v>7079354</v>
      </c>
      <c r="R222">
        <v>4651534</v>
      </c>
      <c r="S222">
        <v>2286771</v>
      </c>
      <c r="T222">
        <v>8314008.04</v>
      </c>
      <c r="U222">
        <v>6127646</v>
      </c>
      <c r="V222">
        <v>3981595</v>
      </c>
      <c r="W222">
        <v>1939968</v>
      </c>
      <c r="X222">
        <v>7357496.3300000001</v>
      </c>
      <c r="Y222">
        <v>5380350</v>
      </c>
      <c r="Z222">
        <v>3494637</v>
      </c>
      <c r="AA222">
        <v>1703925</v>
      </c>
      <c r="AB222">
        <v>6309769.4100000001</v>
      </c>
      <c r="AC222">
        <v>4630203</v>
      </c>
      <c r="AD222">
        <v>3010609</v>
      </c>
      <c r="AE222">
        <v>1485973</v>
      </c>
      <c r="AF222">
        <v>4625318.1100000003</v>
      </c>
      <c r="AG222">
        <v>3151603</v>
      </c>
      <c r="AH222">
        <v>1823100</v>
      </c>
      <c r="AI222">
        <v>889775</v>
      </c>
      <c r="AJ222">
        <v>3368442.02</v>
      </c>
      <c r="AK222">
        <v>2498300</v>
      </c>
      <c r="AL222">
        <v>1648506</v>
      </c>
      <c r="AM222">
        <v>823055</v>
      </c>
      <c r="AN222">
        <v>3302001.88</v>
      </c>
      <c r="AO222">
        <v>2422391</v>
      </c>
      <c r="AP222">
        <v>1592391</v>
      </c>
      <c r="AQ222">
        <v>783698</v>
      </c>
      <c r="AR222">
        <v>3092992.86</v>
      </c>
      <c r="AS222">
        <v>2288263</v>
      </c>
      <c r="AT222">
        <v>1499057</v>
      </c>
      <c r="AU222">
        <v>738772</v>
      </c>
      <c r="AV222">
        <v>2858689.13</v>
      </c>
      <c r="AW222">
        <v>2104060</v>
      </c>
      <c r="AX222">
        <v>1378259</v>
      </c>
      <c r="AY222">
        <v>677866</v>
      </c>
      <c r="AZ222">
        <v>3017289</v>
      </c>
      <c r="BA222">
        <v>2254890</v>
      </c>
      <c r="BB222">
        <v>1465788</v>
      </c>
      <c r="BC222">
        <v>712730</v>
      </c>
    </row>
    <row r="223" spans="1:118" x14ac:dyDescent="0.3">
      <c r="A223" t="s">
        <v>1916</v>
      </c>
      <c r="B223">
        <v>10479426</v>
      </c>
      <c r="C223">
        <v>5181730</v>
      </c>
      <c r="D223">
        <v>19895366.300000001</v>
      </c>
      <c r="E223">
        <v>14702321</v>
      </c>
      <c r="F223">
        <v>9706734</v>
      </c>
      <c r="G223">
        <v>4783180</v>
      </c>
      <c r="H223">
        <v>10165615.98</v>
      </c>
      <c r="I223">
        <v>7497424</v>
      </c>
      <c r="J223">
        <v>4911475</v>
      </c>
      <c r="K223">
        <v>2426622</v>
      </c>
      <c r="L223">
        <v>9507405.8300000001</v>
      </c>
      <c r="M223">
        <v>7068327</v>
      </c>
      <c r="N223">
        <v>4660118</v>
      </c>
      <c r="O223">
        <v>2270704</v>
      </c>
      <c r="P223">
        <v>8744367.8100000005</v>
      </c>
      <c r="Q223">
        <v>6471997</v>
      </c>
      <c r="R223">
        <v>4250964</v>
      </c>
      <c r="S223">
        <v>2087851</v>
      </c>
      <c r="T223">
        <v>7531514.6900000004</v>
      </c>
      <c r="U223">
        <v>5527636</v>
      </c>
      <c r="V223">
        <v>3597718</v>
      </c>
      <c r="W223">
        <v>1763292</v>
      </c>
      <c r="X223">
        <v>6693940.6699999999</v>
      </c>
      <c r="Y223">
        <v>4905415</v>
      </c>
      <c r="Z223">
        <v>3186022</v>
      </c>
      <c r="AA223">
        <v>1552956</v>
      </c>
      <c r="AB223">
        <v>5718366.9000000004</v>
      </c>
      <c r="AC223">
        <v>4197238</v>
      </c>
      <c r="AD223">
        <v>2731270</v>
      </c>
      <c r="AE223">
        <v>1329106</v>
      </c>
      <c r="AF223">
        <v>4317951.03</v>
      </c>
      <c r="AG223">
        <v>2965648</v>
      </c>
      <c r="AH223">
        <v>1716081</v>
      </c>
      <c r="AI223">
        <v>837797</v>
      </c>
      <c r="AJ223">
        <v>3173281.36</v>
      </c>
      <c r="AK223">
        <v>2352370</v>
      </c>
      <c r="AL223">
        <v>1551326</v>
      </c>
      <c r="AM223">
        <v>776621</v>
      </c>
      <c r="AN223">
        <v>3122658.88</v>
      </c>
      <c r="AO223">
        <v>2289054</v>
      </c>
      <c r="AP223">
        <v>1504955</v>
      </c>
      <c r="AQ223">
        <v>741162</v>
      </c>
      <c r="AR223">
        <v>2900446.31</v>
      </c>
      <c r="AS223">
        <v>2141794</v>
      </c>
      <c r="AT223">
        <v>1405007</v>
      </c>
      <c r="AU223">
        <v>690637</v>
      </c>
      <c r="AV223">
        <v>2684037.44</v>
      </c>
      <c r="AW223">
        <v>1977026</v>
      </c>
      <c r="AX223">
        <v>1294620</v>
      </c>
      <c r="AY223">
        <v>637026</v>
      </c>
      <c r="AZ223">
        <v>2808847</v>
      </c>
      <c r="BA223">
        <v>2110397</v>
      </c>
      <c r="BB223">
        <v>1370455</v>
      </c>
      <c r="BC223">
        <v>663850</v>
      </c>
    </row>
    <row r="224" spans="1:118" x14ac:dyDescent="0.3">
      <c r="A224" t="s">
        <v>1917</v>
      </c>
      <c r="B224">
        <v>381081</v>
      </c>
      <c r="C224">
        <v>187347</v>
      </c>
      <c r="D224">
        <v>754584.36</v>
      </c>
      <c r="E224">
        <v>578259</v>
      </c>
      <c r="F224">
        <v>404652</v>
      </c>
      <c r="G224">
        <v>196997</v>
      </c>
      <c r="H224">
        <v>1054233.98</v>
      </c>
      <c r="I224">
        <v>769773</v>
      </c>
      <c r="J224">
        <v>490088</v>
      </c>
      <c r="K224">
        <v>244723</v>
      </c>
      <c r="L224">
        <v>936743.24</v>
      </c>
      <c r="M224">
        <v>693510</v>
      </c>
      <c r="N224">
        <v>441410</v>
      </c>
      <c r="O224">
        <v>219723</v>
      </c>
      <c r="P224">
        <v>813809.89</v>
      </c>
      <c r="Q224">
        <v>607357</v>
      </c>
      <c r="R224">
        <v>400570</v>
      </c>
      <c r="S224">
        <v>198920</v>
      </c>
      <c r="T224">
        <v>782493.36</v>
      </c>
      <c r="U224">
        <v>600010</v>
      </c>
      <c r="V224">
        <v>383877</v>
      </c>
      <c r="W224">
        <v>176676</v>
      </c>
      <c r="X224">
        <v>663555.66</v>
      </c>
      <c r="Y224">
        <v>474935</v>
      </c>
      <c r="Z224">
        <v>308615</v>
      </c>
      <c r="AA224">
        <v>150969</v>
      </c>
      <c r="AB224">
        <v>591402.52</v>
      </c>
      <c r="AC224">
        <v>432965</v>
      </c>
      <c r="AD224">
        <v>279339</v>
      </c>
      <c r="AE224">
        <v>156867</v>
      </c>
      <c r="AF224">
        <v>307367.08</v>
      </c>
      <c r="AG224">
        <v>185955</v>
      </c>
      <c r="AH224">
        <v>107019</v>
      </c>
      <c r="AI224">
        <v>51978</v>
      </c>
      <c r="AJ224">
        <v>195160.66</v>
      </c>
      <c r="AK224">
        <v>145930</v>
      </c>
      <c r="AL224">
        <v>97180</v>
      </c>
      <c r="AM224">
        <v>46434</v>
      </c>
      <c r="AN224">
        <v>179342.99</v>
      </c>
      <c r="AO224">
        <v>133337</v>
      </c>
      <c r="AP224">
        <v>87436</v>
      </c>
      <c r="AQ224">
        <v>42536</v>
      </c>
      <c r="AR224">
        <v>192546.56</v>
      </c>
      <c r="AS224">
        <v>146469</v>
      </c>
      <c r="AT224">
        <v>94050</v>
      </c>
      <c r="AU224">
        <v>48135</v>
      </c>
      <c r="AV224">
        <v>174651.69</v>
      </c>
      <c r="AW224">
        <v>127034</v>
      </c>
      <c r="AX224">
        <v>83639</v>
      </c>
      <c r="AY224">
        <v>40840</v>
      </c>
      <c r="AZ224">
        <v>208442</v>
      </c>
      <c r="BA224">
        <v>144493</v>
      </c>
      <c r="BB224">
        <v>95333</v>
      </c>
      <c r="BC224">
        <v>48880</v>
      </c>
    </row>
    <row r="225" spans="1:55" x14ac:dyDescent="0.3">
      <c r="A225" t="s">
        <v>878</v>
      </c>
      <c r="B225">
        <v>0</v>
      </c>
      <c r="C225">
        <v>0</v>
      </c>
      <c r="D225">
        <v>49178.29</v>
      </c>
      <c r="E225">
        <v>0</v>
      </c>
      <c r="F225">
        <v>0</v>
      </c>
      <c r="G225">
        <v>0</v>
      </c>
      <c r="H225">
        <v>32879.75</v>
      </c>
      <c r="I225">
        <v>16302</v>
      </c>
      <c r="J225">
        <v>9816</v>
      </c>
      <c r="K225">
        <v>1123</v>
      </c>
      <c r="L225">
        <v>15355.78</v>
      </c>
      <c r="M225">
        <v>6003</v>
      </c>
      <c r="N225">
        <v>6227</v>
      </c>
      <c r="O225">
        <v>4095</v>
      </c>
      <c r="P225">
        <v>17845.87</v>
      </c>
      <c r="Q225">
        <v>1806</v>
      </c>
      <c r="R225">
        <v>4674</v>
      </c>
      <c r="S225">
        <v>1526</v>
      </c>
      <c r="T225">
        <v>12187.27</v>
      </c>
      <c r="U225">
        <v>6011</v>
      </c>
      <c r="V225">
        <v>-1028</v>
      </c>
      <c r="W225">
        <v>-1750</v>
      </c>
      <c r="X225">
        <v>-5042.62</v>
      </c>
      <c r="Y225">
        <v>-5213</v>
      </c>
      <c r="Z225">
        <v>-5238</v>
      </c>
      <c r="AA225">
        <v>-6327</v>
      </c>
      <c r="AB225">
        <v>1189.8399999999999</v>
      </c>
      <c r="AC225">
        <v>-2475</v>
      </c>
      <c r="AD225">
        <v>-2398</v>
      </c>
      <c r="AE225">
        <v>-13</v>
      </c>
      <c r="AF225">
        <v>10895.02</v>
      </c>
      <c r="AG225">
        <v>15686</v>
      </c>
      <c r="AH225">
        <v>15181</v>
      </c>
      <c r="AI225">
        <v>357</v>
      </c>
      <c r="AJ225">
        <v>11386.02</v>
      </c>
      <c r="AK225">
        <v>11355</v>
      </c>
      <c r="AL225">
        <v>-430</v>
      </c>
      <c r="AM225">
        <v>-450</v>
      </c>
      <c r="AN225">
        <v>-2437.33</v>
      </c>
      <c r="AO225">
        <v>-3387</v>
      </c>
      <c r="AP225">
        <v>-126</v>
      </c>
      <c r="AQ225">
        <v>-81</v>
      </c>
      <c r="AR225">
        <v>2349.0100000000002</v>
      </c>
      <c r="AS225">
        <v>1584</v>
      </c>
      <c r="AT225">
        <v>469</v>
      </c>
      <c r="AU225">
        <v>696</v>
      </c>
      <c r="AV225">
        <v>7767.52</v>
      </c>
      <c r="AW225">
        <v>211</v>
      </c>
      <c r="AX225">
        <v>-179</v>
      </c>
      <c r="AY225">
        <v>0</v>
      </c>
      <c r="AZ225">
        <v>0</v>
      </c>
      <c r="BA225">
        <v>0</v>
      </c>
      <c r="BB225">
        <v>0</v>
      </c>
      <c r="BC225">
        <v>0</v>
      </c>
    </row>
    <row r="226" spans="1:55" x14ac:dyDescent="0.3">
      <c r="A226" t="s">
        <v>1918</v>
      </c>
      <c r="B226">
        <v>75650</v>
      </c>
      <c r="C226">
        <v>85417</v>
      </c>
      <c r="D226">
        <v>113523.02</v>
      </c>
      <c r="E226">
        <v>0</v>
      </c>
      <c r="F226">
        <v>0</v>
      </c>
      <c r="G226">
        <v>-72962</v>
      </c>
      <c r="H226">
        <v>0</v>
      </c>
      <c r="I226">
        <v>0</v>
      </c>
      <c r="J226">
        <v>0</v>
      </c>
      <c r="K226">
        <v>0</v>
      </c>
      <c r="L226">
        <v>0</v>
      </c>
      <c r="M226">
        <v>0</v>
      </c>
      <c r="N226">
        <v>0</v>
      </c>
      <c r="O226">
        <v>-47771</v>
      </c>
      <c r="P226">
        <v>-30832.720000000001</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row>
    <row r="227" spans="1:55" x14ac:dyDescent="0.3">
      <c r="A227" t="s">
        <v>1919</v>
      </c>
      <c r="B227">
        <v>93357</v>
      </c>
      <c r="C227">
        <v>-35738</v>
      </c>
      <c r="D227">
        <v>63415.21</v>
      </c>
      <c r="E227">
        <v>758</v>
      </c>
      <c r="F227">
        <v>235</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row>
    <row r="228" spans="1:55" x14ac:dyDescent="0.3">
      <c r="A228" t="s">
        <v>1920</v>
      </c>
      <c r="B228">
        <v>8911</v>
      </c>
      <c r="C228">
        <v>-444637</v>
      </c>
      <c r="D228">
        <v>-59462.879999999997</v>
      </c>
      <c r="E228">
        <v>-4934</v>
      </c>
      <c r="F228">
        <v>26864</v>
      </c>
      <c r="G228">
        <v>6939</v>
      </c>
      <c r="H228">
        <v>2270.79</v>
      </c>
      <c r="I228">
        <v>4295</v>
      </c>
      <c r="J228">
        <v>-4304</v>
      </c>
      <c r="K228">
        <v>-2268</v>
      </c>
      <c r="L228">
        <v>-7772.57</v>
      </c>
      <c r="M228">
        <v>-821</v>
      </c>
      <c r="N228">
        <v>10065</v>
      </c>
      <c r="O228">
        <v>-8042</v>
      </c>
      <c r="P228">
        <v>-15695.82</v>
      </c>
      <c r="Q228">
        <v>-5272</v>
      </c>
      <c r="R228">
        <v>-2859</v>
      </c>
      <c r="S228">
        <v>-5958</v>
      </c>
      <c r="T228">
        <v>33250.910000000003</v>
      </c>
      <c r="U228">
        <v>11230</v>
      </c>
      <c r="V228">
        <v>9106</v>
      </c>
      <c r="W228">
        <v>6549</v>
      </c>
      <c r="X228">
        <v>-1410.57</v>
      </c>
      <c r="Y228">
        <v>3762</v>
      </c>
      <c r="Z228">
        <v>-5275</v>
      </c>
      <c r="AA228">
        <v>-6166</v>
      </c>
      <c r="AB228">
        <v>607.52</v>
      </c>
      <c r="AC228">
        <v>-3585</v>
      </c>
      <c r="AD228">
        <v>-39300</v>
      </c>
      <c r="AE228">
        <v>-44249</v>
      </c>
      <c r="AF228">
        <v>1917133.71</v>
      </c>
      <c r="AG228">
        <v>1769686</v>
      </c>
      <c r="AH228">
        <v>375273</v>
      </c>
      <c r="AI228">
        <v>-20033</v>
      </c>
      <c r="AJ228">
        <v>-37327.199999999997</v>
      </c>
      <c r="AK228">
        <v>2456</v>
      </c>
      <c r="AL228">
        <v>27873</v>
      </c>
      <c r="AM228">
        <v>-5081</v>
      </c>
      <c r="AN228">
        <v>-201989.54</v>
      </c>
      <c r="AO228">
        <v>-154616</v>
      </c>
      <c r="AP228">
        <v>-101222</v>
      </c>
      <c r="AQ228">
        <v>-46172</v>
      </c>
      <c r="AR228">
        <v>-33297.01</v>
      </c>
      <c r="AS228">
        <v>3327</v>
      </c>
      <c r="AT228">
        <v>23521</v>
      </c>
      <c r="AU228">
        <v>10548</v>
      </c>
      <c r="AV228">
        <v>5812.97</v>
      </c>
      <c r="AW228">
        <v>2896</v>
      </c>
      <c r="AX228">
        <v>1910</v>
      </c>
      <c r="AY228">
        <v>0</v>
      </c>
      <c r="AZ228">
        <v>0</v>
      </c>
      <c r="BA228">
        <v>0</v>
      </c>
      <c r="BB228">
        <v>0</v>
      </c>
      <c r="BC228">
        <v>0</v>
      </c>
    </row>
    <row r="229" spans="1:55" x14ac:dyDescent="0.3">
      <c r="A229" t="s">
        <v>1921</v>
      </c>
      <c r="B229">
        <v>0</v>
      </c>
      <c r="C229">
        <v>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-10115.01</v>
      </c>
      <c r="AW229">
        <v>0</v>
      </c>
      <c r="AX229">
        <v>0</v>
      </c>
      <c r="AY229">
        <v>0</v>
      </c>
      <c r="AZ229">
        <v>0</v>
      </c>
      <c r="BA229">
        <v>0</v>
      </c>
      <c r="BB229">
        <v>0</v>
      </c>
      <c r="BC229">
        <v>0</v>
      </c>
    </row>
    <row r="230" spans="1:55" x14ac:dyDescent="0.3">
      <c r="A230" t="s">
        <v>1922</v>
      </c>
      <c r="B230">
        <v>0</v>
      </c>
      <c r="C230">
        <v>0</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-71702.03</v>
      </c>
      <c r="AG230">
        <v>-71702</v>
      </c>
      <c r="AH230">
        <v>-71702</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row>
    <row r="231" spans="1:55" x14ac:dyDescent="0.3">
      <c r="A231" t="s">
        <v>1923</v>
      </c>
      <c r="B231">
        <v>-10569</v>
      </c>
      <c r="C231">
        <v>495</v>
      </c>
      <c r="D231">
        <v>138428.84</v>
      </c>
      <c r="E231">
        <v>112820</v>
      </c>
      <c r="F231">
        <v>73977</v>
      </c>
      <c r="G231">
        <v>28827</v>
      </c>
      <c r="H231">
        <v>147627.69</v>
      </c>
      <c r="I231">
        <v>86853</v>
      </c>
      <c r="J231">
        <v>44911</v>
      </c>
      <c r="K231">
        <v>28299</v>
      </c>
      <c r="L231">
        <v>139051.35999999999</v>
      </c>
      <c r="M231">
        <v>76179</v>
      </c>
      <c r="N231">
        <v>36794</v>
      </c>
      <c r="O231">
        <v>17044</v>
      </c>
      <c r="P231">
        <v>110062.69</v>
      </c>
      <c r="Q231">
        <v>72204</v>
      </c>
      <c r="R231">
        <v>38510</v>
      </c>
      <c r="S231">
        <v>13976</v>
      </c>
      <c r="T231">
        <v>17262.36</v>
      </c>
      <c r="U231">
        <v>7919</v>
      </c>
      <c r="V231">
        <v>-10495</v>
      </c>
      <c r="W231">
        <v>-22675</v>
      </c>
      <c r="X231">
        <v>41554.15</v>
      </c>
      <c r="Y231">
        <v>31607</v>
      </c>
      <c r="Z231">
        <v>20237</v>
      </c>
      <c r="AA231">
        <v>1684</v>
      </c>
      <c r="AB231">
        <v>52859.64</v>
      </c>
      <c r="AC231">
        <v>39318</v>
      </c>
      <c r="AD231">
        <v>10572</v>
      </c>
      <c r="AE231">
        <v>1575</v>
      </c>
      <c r="AF231">
        <v>109864.11</v>
      </c>
      <c r="AG231">
        <v>72186</v>
      </c>
      <c r="AH231">
        <v>55535</v>
      </c>
      <c r="AI231">
        <v>31003</v>
      </c>
      <c r="AJ231">
        <v>143251.85</v>
      </c>
      <c r="AK231">
        <v>83364</v>
      </c>
      <c r="AL231">
        <v>47959</v>
      </c>
      <c r="AM231">
        <v>20265</v>
      </c>
      <c r="AN231">
        <v>31951.07</v>
      </c>
      <c r="AO231">
        <v>13573</v>
      </c>
      <c r="AP231">
        <v>4749</v>
      </c>
      <c r="AQ231">
        <v>408</v>
      </c>
      <c r="AR231">
        <v>37269.89</v>
      </c>
      <c r="AS231">
        <v>25097</v>
      </c>
      <c r="AT231">
        <v>15163</v>
      </c>
      <c r="AU231">
        <v>5858</v>
      </c>
      <c r="AV231">
        <v>48628.88</v>
      </c>
      <c r="AW231">
        <v>34991</v>
      </c>
      <c r="AX231">
        <v>21576</v>
      </c>
      <c r="AY231">
        <v>0</v>
      </c>
      <c r="AZ231">
        <v>0</v>
      </c>
      <c r="BA231">
        <v>0</v>
      </c>
      <c r="BB231">
        <v>0</v>
      </c>
      <c r="BC231">
        <v>0</v>
      </c>
    </row>
    <row r="232" spans="1:55" x14ac:dyDescent="0.3">
      <c r="A232" t="s">
        <v>1924</v>
      </c>
      <c r="B232">
        <v>0</v>
      </c>
      <c r="C232">
        <v>0</v>
      </c>
      <c r="D232">
        <v>139295.73000000001</v>
      </c>
      <c r="E232">
        <v>112820</v>
      </c>
      <c r="F232">
        <v>73977</v>
      </c>
      <c r="G232">
        <v>28823</v>
      </c>
      <c r="H232">
        <v>147627.69</v>
      </c>
      <c r="I232">
        <v>86853</v>
      </c>
      <c r="J232">
        <v>44911</v>
      </c>
      <c r="K232">
        <v>28299</v>
      </c>
      <c r="L232">
        <v>139051.35999999999</v>
      </c>
      <c r="M232">
        <v>76179</v>
      </c>
      <c r="N232">
        <v>36794</v>
      </c>
      <c r="O232">
        <v>16997</v>
      </c>
      <c r="P232">
        <v>110062.69</v>
      </c>
      <c r="Q232">
        <v>72204</v>
      </c>
      <c r="R232">
        <v>38510</v>
      </c>
      <c r="S232">
        <v>13976</v>
      </c>
      <c r="T232">
        <v>17262.36</v>
      </c>
      <c r="U232">
        <v>7919</v>
      </c>
      <c r="V232">
        <v>-10495</v>
      </c>
      <c r="W232">
        <v>-22675</v>
      </c>
      <c r="X232">
        <v>41554.15</v>
      </c>
      <c r="Y232">
        <v>31607</v>
      </c>
      <c r="Z232">
        <v>20237</v>
      </c>
      <c r="AA232">
        <v>1684</v>
      </c>
      <c r="AB232">
        <v>52859.64</v>
      </c>
      <c r="AC232">
        <v>39318</v>
      </c>
      <c r="AD232">
        <v>10572</v>
      </c>
      <c r="AE232">
        <v>1575</v>
      </c>
      <c r="AF232">
        <v>109864.11</v>
      </c>
      <c r="AG232">
        <v>72186</v>
      </c>
      <c r="AH232">
        <v>55535</v>
      </c>
      <c r="AI232">
        <v>31003</v>
      </c>
      <c r="AJ232">
        <v>143251.85</v>
      </c>
      <c r="AK232">
        <v>83364</v>
      </c>
      <c r="AL232">
        <v>47959</v>
      </c>
      <c r="AM232">
        <v>20265</v>
      </c>
      <c r="AN232">
        <v>31951.07</v>
      </c>
      <c r="AO232">
        <v>13573</v>
      </c>
      <c r="AP232">
        <v>4749</v>
      </c>
      <c r="AQ232">
        <v>408</v>
      </c>
      <c r="AR232">
        <v>37269.89</v>
      </c>
      <c r="AS232">
        <v>25097</v>
      </c>
      <c r="AT232">
        <v>15163</v>
      </c>
      <c r="AU232">
        <v>5858</v>
      </c>
      <c r="AV232">
        <v>48628.87</v>
      </c>
      <c r="AW232">
        <v>34991</v>
      </c>
      <c r="AX232">
        <v>21576</v>
      </c>
      <c r="AY232">
        <v>0</v>
      </c>
      <c r="AZ232">
        <v>0</v>
      </c>
      <c r="BA232">
        <v>0</v>
      </c>
      <c r="BB232">
        <v>0</v>
      </c>
      <c r="BC232">
        <v>0</v>
      </c>
    </row>
    <row r="233" spans="1:55" x14ac:dyDescent="0.3">
      <c r="A233" t="s">
        <v>1925</v>
      </c>
      <c r="B233">
        <v>0</v>
      </c>
      <c r="C233">
        <v>0</v>
      </c>
      <c r="D233">
        <v>-866.89</v>
      </c>
      <c r="E233">
        <v>0</v>
      </c>
      <c r="F233">
        <v>0</v>
      </c>
      <c r="G233">
        <v>4</v>
      </c>
      <c r="H233">
        <v>0</v>
      </c>
      <c r="I233">
        <v>0</v>
      </c>
      <c r="J233">
        <v>0</v>
      </c>
      <c r="K233">
        <v>0</v>
      </c>
      <c r="L233">
        <v>0</v>
      </c>
      <c r="M233">
        <v>0</v>
      </c>
      <c r="N233">
        <v>0</v>
      </c>
      <c r="O233">
        <v>47</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0.01</v>
      </c>
      <c r="AW233">
        <v>0</v>
      </c>
      <c r="AX233">
        <v>0</v>
      </c>
      <c r="AY233">
        <v>0</v>
      </c>
      <c r="AZ233">
        <v>0</v>
      </c>
      <c r="BA233">
        <v>0</v>
      </c>
      <c r="BB233">
        <v>0</v>
      </c>
      <c r="BC233">
        <v>0</v>
      </c>
    </row>
    <row r="234" spans="1:55" x14ac:dyDescent="0.3">
      <c r="A234" t="s">
        <v>1926</v>
      </c>
      <c r="B234">
        <v>0</v>
      </c>
      <c r="C234">
        <v>0</v>
      </c>
      <c r="D234">
        <v>-163646.38</v>
      </c>
      <c r="E234">
        <v>-110182</v>
      </c>
      <c r="F234">
        <v>-56081</v>
      </c>
      <c r="G234">
        <v>-3026</v>
      </c>
      <c r="H234">
        <v>0</v>
      </c>
      <c r="I234">
        <v>0</v>
      </c>
      <c r="J234">
        <v>0</v>
      </c>
      <c r="K234">
        <v>0</v>
      </c>
      <c r="L234">
        <v>0</v>
      </c>
      <c r="M234">
        <v>0</v>
      </c>
      <c r="N234">
        <v>0</v>
      </c>
      <c r="O234">
        <v>-2948</v>
      </c>
      <c r="P234">
        <v>-8944.11</v>
      </c>
      <c r="Q234">
        <v>0</v>
      </c>
      <c r="R234">
        <v>0</v>
      </c>
      <c r="S234">
        <v>-2971</v>
      </c>
      <c r="T234">
        <v>-749.06</v>
      </c>
      <c r="U234">
        <v>-749</v>
      </c>
      <c r="V234">
        <v>-7237</v>
      </c>
      <c r="W234">
        <v>-3302</v>
      </c>
      <c r="X234">
        <v>0</v>
      </c>
      <c r="Y234">
        <v>0</v>
      </c>
      <c r="Z234">
        <v>0</v>
      </c>
      <c r="AA234">
        <v>0</v>
      </c>
      <c r="AB234">
        <v>0</v>
      </c>
      <c r="AC234">
        <v>0</v>
      </c>
      <c r="AD234">
        <v>0</v>
      </c>
      <c r="AE234">
        <v>0</v>
      </c>
      <c r="AF234">
        <v>-8287.48</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row>
    <row r="235" spans="1:55" x14ac:dyDescent="0.3">
      <c r="A235" t="s">
        <v>1927</v>
      </c>
      <c r="B235">
        <v>0</v>
      </c>
      <c r="C235">
        <v>0</v>
      </c>
      <c r="D235">
        <v>-163646.38</v>
      </c>
      <c r="E235">
        <v>-110182</v>
      </c>
      <c r="F235">
        <v>-56081</v>
      </c>
      <c r="G235">
        <v>-3026</v>
      </c>
      <c r="H235">
        <v>0</v>
      </c>
      <c r="I235">
        <v>0</v>
      </c>
      <c r="J235">
        <v>0</v>
      </c>
      <c r="K235">
        <v>0</v>
      </c>
      <c r="L235">
        <v>0</v>
      </c>
      <c r="M235">
        <v>0</v>
      </c>
      <c r="N235">
        <v>0</v>
      </c>
      <c r="O235">
        <v>-2948</v>
      </c>
      <c r="P235">
        <v>-8944.11</v>
      </c>
      <c r="Q235">
        <v>0</v>
      </c>
      <c r="R235">
        <v>0</v>
      </c>
      <c r="S235">
        <v>-2971</v>
      </c>
      <c r="T235">
        <v>-749.06</v>
      </c>
      <c r="U235">
        <v>-749</v>
      </c>
      <c r="V235">
        <v>-7237</v>
      </c>
      <c r="W235">
        <v>-3302</v>
      </c>
      <c r="X235">
        <v>0</v>
      </c>
      <c r="Y235">
        <v>0</v>
      </c>
      <c r="Z235">
        <v>0</v>
      </c>
      <c r="AA235">
        <v>0</v>
      </c>
      <c r="AB235">
        <v>0</v>
      </c>
      <c r="AC235">
        <v>0</v>
      </c>
      <c r="AD235">
        <v>0</v>
      </c>
      <c r="AE235">
        <v>0</v>
      </c>
      <c r="AF235">
        <v>-8287.48</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row>
    <row r="236" spans="1:55" x14ac:dyDescent="0.3">
      <c r="A236" t="s">
        <v>1928</v>
      </c>
      <c r="B236">
        <v>-598</v>
      </c>
      <c r="C236">
        <v>-5443</v>
      </c>
      <c r="D236">
        <v>39</v>
      </c>
      <c r="E236">
        <v>3481</v>
      </c>
      <c r="F236">
        <v>-3542</v>
      </c>
      <c r="G236">
        <v>642</v>
      </c>
      <c r="H236">
        <v>3805</v>
      </c>
      <c r="I236">
        <v>8701</v>
      </c>
      <c r="J236">
        <v>1442</v>
      </c>
      <c r="K236">
        <v>1920</v>
      </c>
      <c r="L236">
        <v>5856.16</v>
      </c>
      <c r="M236">
        <v>4481</v>
      </c>
      <c r="N236">
        <v>9058</v>
      </c>
      <c r="O236">
        <v>-2399</v>
      </c>
      <c r="P236">
        <v>6970</v>
      </c>
      <c r="Q236">
        <v>800</v>
      </c>
      <c r="R236">
        <v>2100</v>
      </c>
      <c r="S236">
        <v>1670</v>
      </c>
      <c r="T236">
        <v>-7230</v>
      </c>
      <c r="U236">
        <v>-1270</v>
      </c>
      <c r="V236">
        <v>-1930</v>
      </c>
      <c r="W236">
        <v>-1930</v>
      </c>
      <c r="X236">
        <v>-3840</v>
      </c>
      <c r="Y236">
        <v>-1396</v>
      </c>
      <c r="Z236">
        <v>2844</v>
      </c>
      <c r="AA236">
        <v>-1392</v>
      </c>
      <c r="AB236">
        <v>-14355.13</v>
      </c>
      <c r="AC236">
        <v>-11125</v>
      </c>
      <c r="AD236">
        <v>-10595</v>
      </c>
      <c r="AE236">
        <v>-12213</v>
      </c>
      <c r="AF236">
        <v>-6106.15</v>
      </c>
      <c r="AG236">
        <v>-5951</v>
      </c>
      <c r="AH236">
        <v>0</v>
      </c>
      <c r="AI236">
        <v>0</v>
      </c>
      <c r="AJ236">
        <v>0</v>
      </c>
      <c r="AK236">
        <v>0</v>
      </c>
      <c r="AL236">
        <v>0</v>
      </c>
      <c r="AM236">
        <v>0</v>
      </c>
      <c r="AN236">
        <v>0</v>
      </c>
      <c r="AO236">
        <v>0</v>
      </c>
      <c r="AP236">
        <v>0</v>
      </c>
      <c r="AQ236">
        <v>0</v>
      </c>
      <c r="AR236">
        <v>1898.84</v>
      </c>
      <c r="AS236">
        <v>0</v>
      </c>
      <c r="AT236">
        <v>0</v>
      </c>
      <c r="AU236">
        <v>0</v>
      </c>
      <c r="AV236">
        <v>-2416.21</v>
      </c>
      <c r="AW236">
        <v>-2294</v>
      </c>
      <c r="AX236">
        <v>-1916</v>
      </c>
      <c r="AY236">
        <v>0</v>
      </c>
      <c r="AZ236">
        <v>0</v>
      </c>
      <c r="BA236">
        <v>0</v>
      </c>
      <c r="BB236">
        <v>0</v>
      </c>
      <c r="BC236">
        <v>0</v>
      </c>
    </row>
    <row r="237" spans="1:55" x14ac:dyDescent="0.3">
      <c r="A237" t="s">
        <v>1929</v>
      </c>
      <c r="B237">
        <v>0</v>
      </c>
      <c r="C237">
        <v>0</v>
      </c>
      <c r="D237">
        <v>0</v>
      </c>
      <c r="E237">
        <v>0</v>
      </c>
      <c r="F237">
        <v>0</v>
      </c>
      <c r="G237">
        <v>0</v>
      </c>
      <c r="H237">
        <v>411.58</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row>
    <row r="238" spans="1:55" x14ac:dyDescent="0.3">
      <c r="A238" t="s">
        <v>1930</v>
      </c>
      <c r="B238">
        <v>3483</v>
      </c>
      <c r="C238">
        <v>139</v>
      </c>
      <c r="D238">
        <v>0</v>
      </c>
      <c r="E238">
        <v>54055</v>
      </c>
      <c r="F238">
        <v>44594</v>
      </c>
      <c r="G238">
        <v>15064</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row>
    <row r="239" spans="1:55" x14ac:dyDescent="0.3">
      <c r="A239" t="s">
        <v>1931</v>
      </c>
      <c r="B239">
        <v>-54381</v>
      </c>
      <c r="C239">
        <v>-32869</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row>
    <row r="240" spans="1:55" x14ac:dyDescent="0.3">
      <c r="A240" t="s">
        <v>1890</v>
      </c>
      <c r="B240">
        <v>-155</v>
      </c>
      <c r="C240">
        <v>-76</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row>
    <row r="241" spans="1:55" x14ac:dyDescent="0.3">
      <c r="A241" t="s">
        <v>866</v>
      </c>
      <c r="B241">
        <v>-54226</v>
      </c>
      <c r="C241">
        <v>-32793</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row>
    <row r="242" spans="1:55" x14ac:dyDescent="0.3">
      <c r="A242" t="s">
        <v>875</v>
      </c>
      <c r="B242">
        <v>6430076</v>
      </c>
      <c r="C242">
        <v>2900760</v>
      </c>
      <c r="D242">
        <v>8525992.0199999996</v>
      </c>
      <c r="E242">
        <v>5848129</v>
      </c>
      <c r="F242">
        <v>3856838</v>
      </c>
      <c r="G242">
        <v>1880584</v>
      </c>
      <c r="H242">
        <v>6720979.7000000002</v>
      </c>
      <c r="I242">
        <v>5104504</v>
      </c>
      <c r="J242">
        <v>3432935</v>
      </c>
      <c r="K242">
        <v>1749106</v>
      </c>
      <c r="L242">
        <v>7195670.7599999998</v>
      </c>
      <c r="M242">
        <v>5456078</v>
      </c>
      <c r="N242">
        <v>3621279</v>
      </c>
      <c r="O242">
        <v>1788503</v>
      </c>
      <c r="P242">
        <v>7992599.2300000004</v>
      </c>
      <c r="Q242">
        <v>6054038</v>
      </c>
      <c r="R242">
        <v>4053834</v>
      </c>
      <c r="S242">
        <v>2040296</v>
      </c>
      <c r="T242">
        <v>8442319.8300000001</v>
      </c>
      <c r="U242">
        <v>6310877</v>
      </c>
      <c r="V242">
        <v>4151198</v>
      </c>
      <c r="W242">
        <v>2054419</v>
      </c>
      <c r="X242">
        <v>8585503.3599999994</v>
      </c>
      <c r="Y242">
        <v>6503771</v>
      </c>
      <c r="Z242">
        <v>4430121</v>
      </c>
      <c r="AA242">
        <v>2263162</v>
      </c>
      <c r="AB242">
        <v>8518494.7400000002</v>
      </c>
      <c r="AC242">
        <v>6158966</v>
      </c>
      <c r="AD242">
        <v>3743629</v>
      </c>
      <c r="AE242">
        <v>1345661</v>
      </c>
      <c r="AF242">
        <v>2214030.39</v>
      </c>
      <c r="AG242">
        <v>1037427</v>
      </c>
      <c r="AH242">
        <v>127426</v>
      </c>
      <c r="AI242">
        <v>13</v>
      </c>
      <c r="AJ242">
        <v>25.26</v>
      </c>
      <c r="AK242">
        <v>19</v>
      </c>
      <c r="AL242">
        <v>11</v>
      </c>
      <c r="AM242">
        <v>1</v>
      </c>
      <c r="AN242">
        <v>11.87</v>
      </c>
      <c r="AO242">
        <v>5</v>
      </c>
      <c r="AP242">
        <v>3</v>
      </c>
      <c r="AQ242">
        <v>0</v>
      </c>
      <c r="AR242">
        <v>111.71</v>
      </c>
      <c r="AS242">
        <v>109</v>
      </c>
      <c r="AT242">
        <v>108</v>
      </c>
      <c r="AU242">
        <v>50</v>
      </c>
      <c r="AV242">
        <v>2473.5300000000002</v>
      </c>
      <c r="AW242">
        <v>2468</v>
      </c>
      <c r="AX242">
        <v>2122</v>
      </c>
      <c r="AY242">
        <v>0</v>
      </c>
      <c r="AZ242">
        <v>0</v>
      </c>
      <c r="BA242">
        <v>0</v>
      </c>
      <c r="BB242">
        <v>0</v>
      </c>
      <c r="BC242">
        <v>0</v>
      </c>
    </row>
    <row r="243" spans="1:55" x14ac:dyDescent="0.3">
      <c r="A243" t="s">
        <v>876</v>
      </c>
      <c r="B243">
        <v>604698</v>
      </c>
      <c r="C243">
        <v>370232</v>
      </c>
      <c r="D243">
        <v>2759491.19</v>
      </c>
      <c r="E243">
        <v>2248558</v>
      </c>
      <c r="F243">
        <v>1566233</v>
      </c>
      <c r="G243">
        <v>1132252</v>
      </c>
      <c r="H243">
        <v>4069742.97</v>
      </c>
      <c r="I243">
        <v>3061304</v>
      </c>
      <c r="J243">
        <v>1993599</v>
      </c>
      <c r="K243">
        <v>1231745</v>
      </c>
      <c r="L243">
        <v>3968671.45</v>
      </c>
      <c r="M243">
        <v>3106892</v>
      </c>
      <c r="N243">
        <v>2108763</v>
      </c>
      <c r="O243">
        <v>1181100</v>
      </c>
      <c r="P243">
        <v>3487045.68</v>
      </c>
      <c r="Q243">
        <v>2670216</v>
      </c>
      <c r="R243">
        <v>1817248</v>
      </c>
      <c r="S243">
        <v>950989</v>
      </c>
      <c r="T243">
        <v>3323335.94</v>
      </c>
      <c r="U243">
        <v>2608916</v>
      </c>
      <c r="V243">
        <v>1776718</v>
      </c>
      <c r="W243">
        <v>959576</v>
      </c>
      <c r="X243">
        <v>3066214.37</v>
      </c>
      <c r="Y243">
        <v>2276062</v>
      </c>
      <c r="Z243">
        <v>1557986</v>
      </c>
      <c r="AA243">
        <v>842338</v>
      </c>
      <c r="AB243">
        <v>2257591.64</v>
      </c>
      <c r="AC243">
        <v>1807816</v>
      </c>
      <c r="AD243">
        <v>1211901</v>
      </c>
      <c r="AE243">
        <v>643191</v>
      </c>
      <c r="AF243">
        <v>2292394.52</v>
      </c>
      <c r="AG243">
        <v>1861324</v>
      </c>
      <c r="AH243">
        <v>1275724</v>
      </c>
      <c r="AI243">
        <v>741250</v>
      </c>
      <c r="AJ243">
        <v>2930812.36</v>
      </c>
      <c r="AK243">
        <v>2251555</v>
      </c>
      <c r="AL243">
        <v>1501950</v>
      </c>
      <c r="AM243">
        <v>781712</v>
      </c>
      <c r="AN243">
        <v>2981460.79</v>
      </c>
      <c r="AO243">
        <v>2475740</v>
      </c>
      <c r="AP243">
        <v>1684174</v>
      </c>
      <c r="AQ243">
        <v>856238</v>
      </c>
      <c r="AR243">
        <v>2487358.3199999998</v>
      </c>
      <c r="AS243">
        <v>1848308</v>
      </c>
      <c r="AT243">
        <v>1248487</v>
      </c>
      <c r="AU243">
        <v>624226</v>
      </c>
      <c r="AV243">
        <v>1773966.79</v>
      </c>
      <c r="AW243">
        <v>1396526</v>
      </c>
      <c r="AX243">
        <v>934719</v>
      </c>
      <c r="AY243">
        <v>0</v>
      </c>
      <c r="AZ243">
        <v>0</v>
      </c>
      <c r="BA243">
        <v>0</v>
      </c>
      <c r="BB243">
        <v>0</v>
      </c>
      <c r="BC243">
        <v>0</v>
      </c>
    </row>
    <row r="244" spans="1:55" x14ac:dyDescent="0.3">
      <c r="A244" t="s">
        <v>1932</v>
      </c>
      <c r="B244">
        <v>213994</v>
      </c>
      <c r="C244">
        <v>106853</v>
      </c>
      <c r="D244">
        <v>0</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row>
    <row r="245" spans="1:55" x14ac:dyDescent="0.3">
      <c r="A245" t="s">
        <v>1933</v>
      </c>
      <c r="B245">
        <v>-220434</v>
      </c>
      <c r="C245">
        <v>-89904</v>
      </c>
      <c r="D245">
        <v>296123.57</v>
      </c>
      <c r="E245">
        <v>272284</v>
      </c>
      <c r="F245">
        <v>196471</v>
      </c>
      <c r="G245">
        <v>59566</v>
      </c>
      <c r="H245">
        <v>876644.65</v>
      </c>
      <c r="I245">
        <v>808566</v>
      </c>
      <c r="J245">
        <v>818288</v>
      </c>
      <c r="K245">
        <v>-11049</v>
      </c>
      <c r="L245">
        <v>36162.03</v>
      </c>
      <c r="M245">
        <v>17688</v>
      </c>
      <c r="N245">
        <v>17531</v>
      </c>
      <c r="O245">
        <v>49719</v>
      </c>
      <c r="P245">
        <v>54210.41</v>
      </c>
      <c r="Q245">
        <v>24150</v>
      </c>
      <c r="R245">
        <v>-5344</v>
      </c>
      <c r="S245">
        <v>-23502</v>
      </c>
      <c r="T245">
        <v>-25864.3</v>
      </c>
      <c r="U245">
        <v>-12859</v>
      </c>
      <c r="V245">
        <v>34050</v>
      </c>
      <c r="W245">
        <v>37211</v>
      </c>
      <c r="X245">
        <v>186289.32</v>
      </c>
      <c r="Y245">
        <v>-41231</v>
      </c>
      <c r="Z245">
        <v>-40937</v>
      </c>
      <c r="AA245">
        <v>-63747</v>
      </c>
      <c r="AB245">
        <v>184515.98</v>
      </c>
      <c r="AC245">
        <v>64674</v>
      </c>
      <c r="AD245">
        <v>-18496</v>
      </c>
      <c r="AE245">
        <v>-5836</v>
      </c>
      <c r="AF245">
        <v>-398425.86</v>
      </c>
      <c r="AG245">
        <v>-274475</v>
      </c>
      <c r="AH245">
        <v>-253152</v>
      </c>
      <c r="AI245">
        <v>-148894</v>
      </c>
      <c r="AJ245">
        <v>-453880.29</v>
      </c>
      <c r="AK245">
        <v>-391528</v>
      </c>
      <c r="AL245">
        <v>-260159</v>
      </c>
      <c r="AM245">
        <v>-105705</v>
      </c>
      <c r="AN245">
        <v>-220491.94</v>
      </c>
      <c r="AO245">
        <v>-205879</v>
      </c>
      <c r="AP245">
        <v>-85072</v>
      </c>
      <c r="AQ245">
        <v>-17271</v>
      </c>
      <c r="AR245">
        <v>87881.56</v>
      </c>
      <c r="AS245">
        <v>-222009</v>
      </c>
      <c r="AT245">
        <v>-232491</v>
      </c>
      <c r="AU245">
        <v>-105721</v>
      </c>
      <c r="AV245">
        <v>-81923.03</v>
      </c>
      <c r="AW245">
        <v>-136947</v>
      </c>
      <c r="AX245">
        <v>-55485</v>
      </c>
      <c r="AY245">
        <v>462099</v>
      </c>
      <c r="AZ245">
        <v>1853440</v>
      </c>
      <c r="BA245">
        <v>1506271</v>
      </c>
      <c r="BB245">
        <v>945760</v>
      </c>
      <c r="BC245">
        <v>28043</v>
      </c>
    </row>
    <row r="246" spans="1:55" x14ac:dyDescent="0.3">
      <c r="A246" t="s">
        <v>1934</v>
      </c>
      <c r="B246">
        <v>22975589</v>
      </c>
      <c r="C246">
        <v>10933809</v>
      </c>
      <c r="D246">
        <v>48875905.100000001</v>
      </c>
      <c r="E246">
        <v>36492212</v>
      </c>
      <c r="F246">
        <v>24506869</v>
      </c>
      <c r="G246">
        <v>13775621</v>
      </c>
      <c r="H246">
        <v>45768326.609999999</v>
      </c>
      <c r="I246">
        <v>33752728</v>
      </c>
      <c r="J246">
        <v>22397416</v>
      </c>
      <c r="K246">
        <v>11518943</v>
      </c>
      <c r="L246">
        <v>42980182.130000003</v>
      </c>
      <c r="M246">
        <v>31955764</v>
      </c>
      <c r="N246">
        <v>21191360</v>
      </c>
      <c r="O246">
        <v>10920794</v>
      </c>
      <c r="P246">
        <v>41190480.969999999</v>
      </c>
      <c r="Q246">
        <v>30377127</v>
      </c>
      <c r="R246">
        <v>20044203</v>
      </c>
      <c r="S246">
        <v>10071078</v>
      </c>
      <c r="T246">
        <v>36927612.960000001</v>
      </c>
      <c r="U246">
        <v>27538499</v>
      </c>
      <c r="V246">
        <v>18259648</v>
      </c>
      <c r="W246">
        <v>9067199</v>
      </c>
      <c r="X246">
        <v>33044270.530000001</v>
      </c>
      <c r="Y246">
        <v>24058403</v>
      </c>
      <c r="Z246">
        <v>16068531</v>
      </c>
      <c r="AA246">
        <v>8179005</v>
      </c>
      <c r="AB246">
        <v>27583009.57</v>
      </c>
      <c r="AC246">
        <v>20406292</v>
      </c>
      <c r="AD246">
        <v>12912501</v>
      </c>
      <c r="AE246">
        <v>6150513</v>
      </c>
      <c r="AF246">
        <v>21313355.079999998</v>
      </c>
      <c r="AG246">
        <v>16101910</v>
      </c>
      <c r="AH246">
        <v>9198046</v>
      </c>
      <c r="AI246">
        <v>4686801</v>
      </c>
      <c r="AJ246">
        <v>17020021.52</v>
      </c>
      <c r="AK246">
        <v>12741180</v>
      </c>
      <c r="AL246">
        <v>8330733</v>
      </c>
      <c r="AM246">
        <v>4273215</v>
      </c>
      <c r="AN246">
        <v>13903817.59</v>
      </c>
      <c r="AO246">
        <v>10980989</v>
      </c>
      <c r="AP246">
        <v>7353337</v>
      </c>
      <c r="AQ246">
        <v>3663377</v>
      </c>
      <c r="AR246">
        <v>12346332.529999999</v>
      </c>
      <c r="AS246">
        <v>9058213</v>
      </c>
      <c r="AT246">
        <v>5998891</v>
      </c>
      <c r="AU246">
        <v>2951700</v>
      </c>
      <c r="AV246">
        <v>9616022.4100000001</v>
      </c>
      <c r="AW246">
        <v>7279659</v>
      </c>
      <c r="AX246">
        <v>4747284</v>
      </c>
      <c r="AY246">
        <v>2379492</v>
      </c>
      <c r="AZ246">
        <v>7160348</v>
      </c>
      <c r="BA246">
        <v>5553644</v>
      </c>
      <c r="BB246">
        <v>3758442</v>
      </c>
      <c r="BC246">
        <v>1738057</v>
      </c>
    </row>
    <row r="247" spans="1:55" x14ac:dyDescent="0.3">
      <c r="A247" t="s">
        <v>1935</v>
      </c>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x14ac:dyDescent="0.3">
      <c r="A248" t="s">
        <v>1936</v>
      </c>
      <c r="B248">
        <v>201157</v>
      </c>
      <c r="C248">
        <v>814736</v>
      </c>
      <c r="D248">
        <v>644012.13</v>
      </c>
      <c r="E248">
        <v>909149</v>
      </c>
      <c r="F248">
        <v>306399</v>
      </c>
      <c r="G248">
        <v>750195</v>
      </c>
      <c r="H248">
        <v>-235343.48</v>
      </c>
      <c r="I248">
        <v>964282</v>
      </c>
      <c r="J248">
        <v>1472049</v>
      </c>
      <c r="K248">
        <v>1339369</v>
      </c>
      <c r="L248">
        <v>-1158915.3500000001</v>
      </c>
      <c r="M248">
        <v>613514</v>
      </c>
      <c r="N248">
        <v>827667</v>
      </c>
      <c r="O248">
        <v>753880</v>
      </c>
      <c r="P248">
        <v>-46265.62</v>
      </c>
      <c r="Q248">
        <v>410555</v>
      </c>
      <c r="R248">
        <v>1061360</v>
      </c>
      <c r="S248">
        <v>601397</v>
      </c>
      <c r="T248">
        <v>-446026.7</v>
      </c>
      <c r="U248">
        <v>-145605</v>
      </c>
      <c r="V248">
        <v>-495976</v>
      </c>
      <c r="W248">
        <v>212048</v>
      </c>
      <c r="X248">
        <v>-161962.82999999999</v>
      </c>
      <c r="Y248">
        <v>-106182</v>
      </c>
      <c r="Z248">
        <v>60152</v>
      </c>
      <c r="AA248">
        <v>164746</v>
      </c>
      <c r="AB248">
        <v>-294137.19</v>
      </c>
      <c r="AC248">
        <v>217442</v>
      </c>
      <c r="AD248">
        <v>348465</v>
      </c>
      <c r="AE248">
        <v>307100</v>
      </c>
      <c r="AF248">
        <v>-363086.05</v>
      </c>
      <c r="AG248">
        <v>31699</v>
      </c>
      <c r="AH248">
        <v>-245005</v>
      </c>
      <c r="AI248">
        <v>446535</v>
      </c>
      <c r="AJ248">
        <v>-923615.22</v>
      </c>
      <c r="AK248">
        <v>-682491</v>
      </c>
      <c r="AL248">
        <v>-606093</v>
      </c>
      <c r="AM248">
        <v>-325308</v>
      </c>
      <c r="AN248">
        <v>251051.69</v>
      </c>
      <c r="AO248">
        <v>16045</v>
      </c>
      <c r="AP248">
        <v>-48311</v>
      </c>
      <c r="AQ248">
        <v>-68198</v>
      </c>
      <c r="AR248">
        <v>-37530.94</v>
      </c>
      <c r="AS248">
        <v>10844</v>
      </c>
      <c r="AT248">
        <v>52465</v>
      </c>
      <c r="AU248">
        <v>73500</v>
      </c>
      <c r="AV248">
        <v>106518.81</v>
      </c>
      <c r="AW248">
        <v>76115</v>
      </c>
      <c r="AX248">
        <v>137147</v>
      </c>
      <c r="AY248">
        <v>0</v>
      </c>
      <c r="AZ248">
        <v>0</v>
      </c>
      <c r="BA248">
        <v>0</v>
      </c>
      <c r="BB248">
        <v>0</v>
      </c>
      <c r="BC248">
        <v>0</v>
      </c>
    </row>
    <row r="249" spans="1:55" x14ac:dyDescent="0.3">
      <c r="A249" t="s">
        <v>1937</v>
      </c>
      <c r="B249">
        <v>1317781</v>
      </c>
      <c r="C249">
        <v>858873</v>
      </c>
      <c r="D249">
        <v>-324450.12</v>
      </c>
      <c r="E249">
        <v>1802051</v>
      </c>
      <c r="F249">
        <v>2612017</v>
      </c>
      <c r="G249">
        <v>-149937</v>
      </c>
      <c r="H249">
        <v>-1945814.77</v>
      </c>
      <c r="I249">
        <v>1426437</v>
      </c>
      <c r="J249">
        <v>1598237</v>
      </c>
      <c r="K249">
        <v>142053</v>
      </c>
      <c r="L249">
        <v>-1940788.38</v>
      </c>
      <c r="M249">
        <v>1009949</v>
      </c>
      <c r="N249">
        <v>1408356</v>
      </c>
      <c r="O249">
        <v>-425704</v>
      </c>
      <c r="P249">
        <v>-301254.52</v>
      </c>
      <c r="Q249">
        <v>2182127</v>
      </c>
      <c r="R249">
        <v>2807426</v>
      </c>
      <c r="S249">
        <v>266714</v>
      </c>
      <c r="T249">
        <v>-1571418.75</v>
      </c>
      <c r="U249">
        <v>2065475</v>
      </c>
      <c r="V249">
        <v>1542223</v>
      </c>
      <c r="W249">
        <v>400054</v>
      </c>
      <c r="X249">
        <v>-3030043.63</v>
      </c>
      <c r="Y249">
        <v>199899</v>
      </c>
      <c r="Z249">
        <v>836703</v>
      </c>
      <c r="AA249">
        <v>133856</v>
      </c>
      <c r="AB249">
        <v>-2377813.58</v>
      </c>
      <c r="AC249">
        <v>500994</v>
      </c>
      <c r="AD249">
        <v>319339</v>
      </c>
      <c r="AE249">
        <v>-8259</v>
      </c>
      <c r="AF249">
        <v>-3073080.59</v>
      </c>
      <c r="AG249">
        <v>-622467</v>
      </c>
      <c r="AH249">
        <v>133490</v>
      </c>
      <c r="AI249">
        <v>-339986</v>
      </c>
      <c r="AJ249">
        <v>-552833.25</v>
      </c>
      <c r="AK249">
        <v>359921</v>
      </c>
      <c r="AL249">
        <v>437385</v>
      </c>
      <c r="AM249">
        <v>319187</v>
      </c>
      <c r="AN249">
        <v>-2089019.26</v>
      </c>
      <c r="AO249">
        <v>97403</v>
      </c>
      <c r="AP249">
        <v>101244</v>
      </c>
      <c r="AQ249">
        <v>-283753</v>
      </c>
      <c r="AR249">
        <v>-826775.43</v>
      </c>
      <c r="AS249">
        <v>178011</v>
      </c>
      <c r="AT249">
        <v>455180</v>
      </c>
      <c r="AU249">
        <v>181972</v>
      </c>
      <c r="AV249">
        <v>-593808.87</v>
      </c>
      <c r="AW249">
        <v>183631</v>
      </c>
      <c r="AX249">
        <v>531041</v>
      </c>
      <c r="AY249">
        <v>0</v>
      </c>
      <c r="AZ249">
        <v>0</v>
      </c>
      <c r="BA249">
        <v>0</v>
      </c>
      <c r="BB249">
        <v>0</v>
      </c>
      <c r="BC249">
        <v>0</v>
      </c>
    </row>
    <row r="250" spans="1:55" x14ac:dyDescent="0.3">
      <c r="A250" t="s">
        <v>1938</v>
      </c>
      <c r="B250">
        <v>-40887</v>
      </c>
      <c r="C250">
        <v>-25415</v>
      </c>
      <c r="D250">
        <v>-111116.31</v>
      </c>
      <c r="E250">
        <v>-754483</v>
      </c>
      <c r="F250">
        <v>886961</v>
      </c>
      <c r="G250">
        <v>-473591</v>
      </c>
      <c r="H250">
        <v>26141.79</v>
      </c>
      <c r="I250">
        <v>-231426</v>
      </c>
      <c r="J250">
        <v>-170619</v>
      </c>
      <c r="K250">
        <v>107196</v>
      </c>
      <c r="L250">
        <v>-122035.2</v>
      </c>
      <c r="M250">
        <v>7104</v>
      </c>
      <c r="N250">
        <v>-13657</v>
      </c>
      <c r="O250">
        <v>-93553</v>
      </c>
      <c r="P250">
        <v>-47466.13</v>
      </c>
      <c r="Q250">
        <v>-84862</v>
      </c>
      <c r="R250">
        <v>-44519</v>
      </c>
      <c r="S250">
        <v>-22029</v>
      </c>
      <c r="T250">
        <v>524135.77</v>
      </c>
      <c r="U250">
        <v>1343708</v>
      </c>
      <c r="V250">
        <v>771422</v>
      </c>
      <c r="W250">
        <v>-186937</v>
      </c>
      <c r="X250">
        <v>198361.48</v>
      </c>
      <c r="Y250">
        <v>499065</v>
      </c>
      <c r="Z250">
        <v>426898</v>
      </c>
      <c r="AA250">
        <v>663354</v>
      </c>
      <c r="AB250">
        <v>-946787.77</v>
      </c>
      <c r="AC250">
        <v>-313668</v>
      </c>
      <c r="AD250">
        <v>-609002</v>
      </c>
      <c r="AE250">
        <v>-700327</v>
      </c>
      <c r="AF250">
        <v>-1692788.33</v>
      </c>
      <c r="AG250">
        <v>-2526348</v>
      </c>
      <c r="AH250">
        <v>-1782372</v>
      </c>
      <c r="AI250">
        <v>74724</v>
      </c>
      <c r="AJ250">
        <v>-159594.28</v>
      </c>
      <c r="AK250">
        <v>29166</v>
      </c>
      <c r="AL250">
        <v>554770</v>
      </c>
      <c r="AM250">
        <v>382890</v>
      </c>
      <c r="AN250">
        <v>52616.75</v>
      </c>
      <c r="AO250">
        <v>958952</v>
      </c>
      <c r="AP250">
        <v>1280813</v>
      </c>
      <c r="AQ250">
        <v>1292935</v>
      </c>
      <c r="AR250">
        <v>-781476.51</v>
      </c>
      <c r="AS250">
        <v>1156302</v>
      </c>
      <c r="AT250">
        <v>1255239</v>
      </c>
      <c r="AU250">
        <v>1020919</v>
      </c>
      <c r="AV250">
        <v>-672906.75</v>
      </c>
      <c r="AW250">
        <v>536988</v>
      </c>
      <c r="AX250">
        <v>520819</v>
      </c>
      <c r="AY250">
        <v>707311</v>
      </c>
      <c r="AZ250">
        <v>-798846</v>
      </c>
      <c r="BA250">
        <v>180772</v>
      </c>
      <c r="BB250">
        <v>757927</v>
      </c>
      <c r="BC250">
        <v>641161</v>
      </c>
    </row>
    <row r="251" spans="1:55" x14ac:dyDescent="0.3">
      <c r="A251" t="s">
        <v>1939</v>
      </c>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x14ac:dyDescent="0.3">
      <c r="A252" t="s">
        <v>1940</v>
      </c>
      <c r="B252">
        <v>-8335630</v>
      </c>
      <c r="C252">
        <v>-5996977</v>
      </c>
      <c r="D252">
        <v>-6179335.0300000003</v>
      </c>
      <c r="E252">
        <v>-13786538</v>
      </c>
      <c r="F252">
        <v>-17357584</v>
      </c>
      <c r="G252">
        <v>-6426578</v>
      </c>
      <c r="H252">
        <v>494091.4</v>
      </c>
      <c r="I252">
        <v>-8415516</v>
      </c>
      <c r="J252">
        <v>-6782338</v>
      </c>
      <c r="K252">
        <v>-4222511</v>
      </c>
      <c r="L252">
        <v>5114234.21</v>
      </c>
      <c r="M252">
        <v>-6323037</v>
      </c>
      <c r="N252">
        <v>-8826467</v>
      </c>
      <c r="O252">
        <v>-4301880</v>
      </c>
      <c r="P252">
        <v>8590993.6799999997</v>
      </c>
      <c r="Q252">
        <v>741157</v>
      </c>
      <c r="R252">
        <v>-8889835</v>
      </c>
      <c r="S252">
        <v>-5819562</v>
      </c>
      <c r="T252">
        <v>4377442.96</v>
      </c>
      <c r="U252">
        <v>-5340605</v>
      </c>
      <c r="V252">
        <v>-5119016</v>
      </c>
      <c r="W252">
        <v>-4413962</v>
      </c>
      <c r="X252">
        <v>3546398.46</v>
      </c>
      <c r="Y252">
        <v>-6018092</v>
      </c>
      <c r="Z252">
        <v>-6704497</v>
      </c>
      <c r="AA252">
        <v>-4624893</v>
      </c>
      <c r="AB252">
        <v>4640247.16</v>
      </c>
      <c r="AC252">
        <v>-6905219</v>
      </c>
      <c r="AD252">
        <v>-6726681</v>
      </c>
      <c r="AE252">
        <v>-5562972</v>
      </c>
      <c r="AF252">
        <v>8452569.6699999999</v>
      </c>
      <c r="AG252">
        <v>-13567</v>
      </c>
      <c r="AH252">
        <v>-1372839</v>
      </c>
      <c r="AI252">
        <v>-1196637</v>
      </c>
      <c r="AJ252">
        <v>8461336.6400000006</v>
      </c>
      <c r="AK252">
        <v>5539883</v>
      </c>
      <c r="AL252">
        <v>2576756</v>
      </c>
      <c r="AM252">
        <v>1567673</v>
      </c>
      <c r="AN252">
        <v>2780415.94</v>
      </c>
      <c r="AO252">
        <v>30662</v>
      </c>
      <c r="AP252">
        <v>-1296673</v>
      </c>
      <c r="AQ252">
        <v>-302476</v>
      </c>
      <c r="AR252">
        <v>2423667.59</v>
      </c>
      <c r="AS252">
        <v>-908514</v>
      </c>
      <c r="AT252">
        <v>-1470061</v>
      </c>
      <c r="AU252">
        <v>-707133</v>
      </c>
      <c r="AV252">
        <v>1455734</v>
      </c>
      <c r="AW252">
        <v>-1101141</v>
      </c>
      <c r="AX252">
        <v>-2036137</v>
      </c>
      <c r="AY252">
        <v>0</v>
      </c>
      <c r="AZ252">
        <v>0</v>
      </c>
      <c r="BA252">
        <v>0</v>
      </c>
      <c r="BB252">
        <v>0</v>
      </c>
      <c r="BC252">
        <v>0</v>
      </c>
    </row>
    <row r="253" spans="1:55" x14ac:dyDescent="0.3">
      <c r="A253" t="s">
        <v>1941</v>
      </c>
      <c r="B253">
        <v>-38215</v>
      </c>
      <c r="C253">
        <v>-7661</v>
      </c>
      <c r="D253">
        <v>0</v>
      </c>
      <c r="E253">
        <v>0</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row>
    <row r="254" spans="1:55" x14ac:dyDescent="0.3">
      <c r="A254" t="s">
        <v>1942</v>
      </c>
      <c r="B254">
        <v>-26063</v>
      </c>
      <c r="C254">
        <v>-139902</v>
      </c>
      <c r="D254">
        <v>-197328.79</v>
      </c>
      <c r="E254">
        <v>521887</v>
      </c>
      <c r="F254">
        <v>62132</v>
      </c>
      <c r="G254">
        <v>199512</v>
      </c>
      <c r="H254">
        <v>579920.34</v>
      </c>
      <c r="I254">
        <v>646730</v>
      </c>
      <c r="J254">
        <v>263563</v>
      </c>
      <c r="K254">
        <v>172721</v>
      </c>
      <c r="L254">
        <v>343659.23</v>
      </c>
      <c r="M254">
        <v>-6269</v>
      </c>
      <c r="N254">
        <v>-130057</v>
      </c>
      <c r="O254">
        <v>-159853</v>
      </c>
      <c r="P254">
        <v>273883.46000000002</v>
      </c>
      <c r="Q254">
        <v>137230</v>
      </c>
      <c r="R254">
        <v>-32952</v>
      </c>
      <c r="S254">
        <v>166318</v>
      </c>
      <c r="T254">
        <v>1673236.22</v>
      </c>
      <c r="U254">
        <v>2040716</v>
      </c>
      <c r="V254">
        <v>-262545</v>
      </c>
      <c r="W254">
        <v>23404</v>
      </c>
      <c r="X254">
        <v>649628.69999999995</v>
      </c>
      <c r="Y254">
        <v>1682741</v>
      </c>
      <c r="Z254">
        <v>-478881</v>
      </c>
      <c r="AA254">
        <v>-50810</v>
      </c>
      <c r="AB254">
        <v>257982.28</v>
      </c>
      <c r="AC254">
        <v>133460</v>
      </c>
      <c r="AD254">
        <v>-1008400</v>
      </c>
      <c r="AE254">
        <v>-752191</v>
      </c>
      <c r="AF254">
        <v>306936.95</v>
      </c>
      <c r="AG254">
        <v>350350</v>
      </c>
      <c r="AH254">
        <v>-1051435</v>
      </c>
      <c r="AI254">
        <v>-1355688</v>
      </c>
      <c r="AJ254">
        <v>2052705.79</v>
      </c>
      <c r="AK254">
        <v>1413302</v>
      </c>
      <c r="AL254">
        <v>448752</v>
      </c>
      <c r="AM254">
        <v>-270021</v>
      </c>
      <c r="AN254">
        <v>626269.81999999995</v>
      </c>
      <c r="AO254">
        <v>325313</v>
      </c>
      <c r="AP254">
        <v>-273315</v>
      </c>
      <c r="AQ254">
        <v>-516140</v>
      </c>
      <c r="AR254">
        <v>1299124.29</v>
      </c>
      <c r="AS254">
        <v>553063</v>
      </c>
      <c r="AT254">
        <v>182763</v>
      </c>
      <c r="AU254">
        <v>-221520</v>
      </c>
      <c r="AV254">
        <v>586260.06000000006</v>
      </c>
      <c r="AW254">
        <v>-492337</v>
      </c>
      <c r="AX254">
        <v>-610221</v>
      </c>
      <c r="AY254">
        <v>-2081362</v>
      </c>
      <c r="AZ254">
        <v>4163782</v>
      </c>
      <c r="BA254">
        <v>-1073449</v>
      </c>
      <c r="BB254">
        <v>-2911583</v>
      </c>
      <c r="BC254">
        <v>-1305445</v>
      </c>
    </row>
    <row r="255" spans="1:55" x14ac:dyDescent="0.3">
      <c r="A255" t="s">
        <v>1943</v>
      </c>
      <c r="B255">
        <v>16053732</v>
      </c>
      <c r="C255">
        <v>6437463</v>
      </c>
      <c r="D255">
        <v>42707686.969999999</v>
      </c>
      <c r="E255">
        <v>25184278</v>
      </c>
      <c r="F255">
        <v>11016794</v>
      </c>
      <c r="G255">
        <v>7675222</v>
      </c>
      <c r="H255">
        <v>44687321.899999999</v>
      </c>
      <c r="I255">
        <v>28143235</v>
      </c>
      <c r="J255">
        <v>18778308</v>
      </c>
      <c r="K255">
        <v>9057771</v>
      </c>
      <c r="L255">
        <v>45216336.630000003</v>
      </c>
      <c r="M255">
        <v>27257025</v>
      </c>
      <c r="N255">
        <v>14457202</v>
      </c>
      <c r="O255">
        <v>6693684</v>
      </c>
      <c r="P255">
        <v>49660371.840000004</v>
      </c>
      <c r="Q255">
        <v>33763334</v>
      </c>
      <c r="R255">
        <v>14945683</v>
      </c>
      <c r="S255">
        <v>5263916</v>
      </c>
      <c r="T255">
        <v>41484982.460000001</v>
      </c>
      <c r="U255">
        <v>27502188</v>
      </c>
      <c r="V255">
        <v>14695756</v>
      </c>
      <c r="W255">
        <v>5101806</v>
      </c>
      <c r="X255">
        <v>34246652.710000001</v>
      </c>
      <c r="Y255">
        <v>20315834</v>
      </c>
      <c r="Z255">
        <v>10208906</v>
      </c>
      <c r="AA255">
        <v>4465258</v>
      </c>
      <c r="AB255">
        <v>28862500.469999999</v>
      </c>
      <c r="AC255">
        <v>14039301</v>
      </c>
      <c r="AD255">
        <v>5236222</v>
      </c>
      <c r="AE255">
        <v>-566136</v>
      </c>
      <c r="AF255">
        <v>24943906.719999999</v>
      </c>
      <c r="AG255">
        <v>13321577</v>
      </c>
      <c r="AH255">
        <v>4879885</v>
      </c>
      <c r="AI255">
        <v>2315749</v>
      </c>
      <c r="AJ255">
        <v>25898021.199999999</v>
      </c>
      <c r="AK255">
        <v>19400961</v>
      </c>
      <c r="AL255">
        <v>11742303</v>
      </c>
      <c r="AM255">
        <v>5947636</v>
      </c>
      <c r="AN255">
        <v>15525152.529999999</v>
      </c>
      <c r="AO255">
        <v>12409364</v>
      </c>
      <c r="AP255">
        <v>7117095</v>
      </c>
      <c r="AQ255">
        <v>3785745</v>
      </c>
      <c r="AR255">
        <v>14423341.529999999</v>
      </c>
      <c r="AS255">
        <v>10047919</v>
      </c>
      <c r="AT255">
        <v>6474477</v>
      </c>
      <c r="AU255">
        <v>3299438</v>
      </c>
      <c r="AV255">
        <v>10497819.66</v>
      </c>
      <c r="AW255">
        <v>6482915</v>
      </c>
      <c r="AX255">
        <v>3289933</v>
      </c>
      <c r="AY255">
        <v>1005441</v>
      </c>
      <c r="AZ255">
        <v>10525284</v>
      </c>
      <c r="BA255">
        <v>4660967</v>
      </c>
      <c r="BB255">
        <v>1604786</v>
      </c>
      <c r="BC255">
        <v>1073773</v>
      </c>
    </row>
    <row r="256" spans="1:55" x14ac:dyDescent="0.3">
      <c r="A256" t="s">
        <v>1944</v>
      </c>
      <c r="B256">
        <v>-1901302</v>
      </c>
      <c r="C256">
        <v>-351037</v>
      </c>
      <c r="D256">
        <v>-3559342.66</v>
      </c>
      <c r="E256">
        <v>-3214603</v>
      </c>
      <c r="F256">
        <v>-1665382</v>
      </c>
      <c r="G256">
        <v>-343586</v>
      </c>
      <c r="H256">
        <v>-4210463</v>
      </c>
      <c r="I256">
        <v>-3868093</v>
      </c>
      <c r="J256">
        <v>-2013313</v>
      </c>
      <c r="K256">
        <v>-351944</v>
      </c>
      <c r="L256">
        <v>-3989499.32</v>
      </c>
      <c r="M256">
        <v>-3670376</v>
      </c>
      <c r="N256">
        <v>-1856788</v>
      </c>
      <c r="O256">
        <v>-340227</v>
      </c>
      <c r="P256">
        <v>-3502425.69</v>
      </c>
      <c r="Q256">
        <v>-3181340</v>
      </c>
      <c r="R256">
        <v>-1630828</v>
      </c>
      <c r="S256">
        <v>-313063</v>
      </c>
      <c r="T256">
        <v>-3545531.91</v>
      </c>
      <c r="U256">
        <v>-3261574</v>
      </c>
      <c r="V256">
        <v>-1651874</v>
      </c>
      <c r="W256">
        <v>-281315</v>
      </c>
      <c r="X256">
        <v>-2827774.02</v>
      </c>
      <c r="Y256">
        <v>-2575554</v>
      </c>
      <c r="Z256">
        <v>-1293801</v>
      </c>
      <c r="AA256">
        <v>-266574</v>
      </c>
      <c r="AB256">
        <v>-2491923.2000000002</v>
      </c>
      <c r="AC256">
        <v>-2261601</v>
      </c>
      <c r="AD256">
        <v>-1073844</v>
      </c>
      <c r="AE256">
        <v>-237719</v>
      </c>
      <c r="AF256">
        <v>-3319793.26</v>
      </c>
      <c r="AG256">
        <v>-3082074</v>
      </c>
      <c r="AH256">
        <v>-1447316</v>
      </c>
      <c r="AI256">
        <v>-135415</v>
      </c>
      <c r="AJ256">
        <v>-2866433.8</v>
      </c>
      <c r="AK256">
        <v>-2735984</v>
      </c>
      <c r="AL256">
        <v>-1318038</v>
      </c>
      <c r="AM256">
        <v>-79404</v>
      </c>
      <c r="AN256">
        <v>-2935029.5</v>
      </c>
      <c r="AO256">
        <v>-2828603</v>
      </c>
      <c r="AP256">
        <v>-1271745</v>
      </c>
      <c r="AQ256">
        <v>-81884</v>
      </c>
      <c r="AR256">
        <v>-2083431.8</v>
      </c>
      <c r="AS256">
        <v>-1991797</v>
      </c>
      <c r="AT256">
        <v>-842721</v>
      </c>
      <c r="AU256">
        <v>-72047</v>
      </c>
      <c r="AV256">
        <v>-1492428.94</v>
      </c>
      <c r="AW256">
        <v>-1393214</v>
      </c>
      <c r="AX256">
        <v>-524466</v>
      </c>
      <c r="AY256">
        <v>0</v>
      </c>
      <c r="AZ256">
        <v>-1089972</v>
      </c>
      <c r="BA256">
        <v>-1018050</v>
      </c>
      <c r="BB256">
        <v>0</v>
      </c>
      <c r="BC256">
        <v>0</v>
      </c>
    </row>
    <row r="257" spans="1:55" x14ac:dyDescent="0.3">
      <c r="A257" t="s">
        <v>879</v>
      </c>
      <c r="B257">
        <v>14152430</v>
      </c>
      <c r="C257">
        <v>6086426</v>
      </c>
      <c r="D257">
        <v>39148344.310000002</v>
      </c>
      <c r="E257">
        <v>21969675</v>
      </c>
      <c r="F257">
        <v>9351412</v>
      </c>
      <c r="G257">
        <v>7331636</v>
      </c>
      <c r="H257">
        <v>40476858.899999999</v>
      </c>
      <c r="I257">
        <v>24275142</v>
      </c>
      <c r="J257">
        <v>16764995</v>
      </c>
      <c r="K257">
        <v>8705827</v>
      </c>
      <c r="L257">
        <v>41226837.310000002</v>
      </c>
      <c r="M257">
        <v>23586649</v>
      </c>
      <c r="N257">
        <v>12600414</v>
      </c>
      <c r="O257">
        <v>6353457</v>
      </c>
      <c r="P257">
        <v>46157946.149999999</v>
      </c>
      <c r="Q257">
        <v>30581994</v>
      </c>
      <c r="R257">
        <v>13314855</v>
      </c>
      <c r="S257">
        <v>4950853</v>
      </c>
      <c r="T257">
        <v>37939450.549999997</v>
      </c>
      <c r="U257">
        <v>24240614</v>
      </c>
      <c r="V257">
        <v>13043882</v>
      </c>
      <c r="W257">
        <v>4820491</v>
      </c>
      <c r="X257">
        <v>31418878.690000001</v>
      </c>
      <c r="Y257">
        <v>17740280</v>
      </c>
      <c r="Z257">
        <v>8915105</v>
      </c>
      <c r="AA257">
        <v>4198684</v>
      </c>
      <c r="AB257">
        <v>26370577.27</v>
      </c>
      <c r="AC257">
        <v>11777700</v>
      </c>
      <c r="AD257">
        <v>4162378</v>
      </c>
      <c r="AE257">
        <v>-803855</v>
      </c>
      <c r="AF257">
        <v>21624113.460000001</v>
      </c>
      <c r="AG257">
        <v>10239503</v>
      </c>
      <c r="AH257">
        <v>3432569</v>
      </c>
      <c r="AI257">
        <v>2180334</v>
      </c>
      <c r="AJ257">
        <v>23031587.399999999</v>
      </c>
      <c r="AK257">
        <v>16664977</v>
      </c>
      <c r="AL257">
        <v>10424265</v>
      </c>
      <c r="AM257">
        <v>5868232</v>
      </c>
      <c r="AN257">
        <v>12590123.02</v>
      </c>
      <c r="AO257">
        <v>9580761</v>
      </c>
      <c r="AP257">
        <v>5845350</v>
      </c>
      <c r="AQ257">
        <v>3703861</v>
      </c>
      <c r="AR257">
        <v>12339909.73</v>
      </c>
      <c r="AS257">
        <v>8056122</v>
      </c>
      <c r="AT257">
        <v>5631756</v>
      </c>
      <c r="AU257">
        <v>3227391</v>
      </c>
      <c r="AV257">
        <v>9005390.7200000007</v>
      </c>
      <c r="AW257">
        <v>5089701</v>
      </c>
      <c r="AX257">
        <v>2765467</v>
      </c>
      <c r="AY257">
        <v>1005441</v>
      </c>
      <c r="AZ257">
        <v>9435312</v>
      </c>
      <c r="BA257">
        <v>3642917</v>
      </c>
      <c r="BB257">
        <v>1604786</v>
      </c>
      <c r="BC257">
        <v>1073773</v>
      </c>
    </row>
    <row r="258" spans="1:55" x14ac:dyDescent="0.3">
      <c r="A258" t="s">
        <v>1945</v>
      </c>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x14ac:dyDescent="0.3">
      <c r="A259" t="s">
        <v>1946</v>
      </c>
      <c r="B259">
        <v>0</v>
      </c>
      <c r="C259">
        <v>0</v>
      </c>
      <c r="D259">
        <v>620928.06999999995</v>
      </c>
      <c r="E259">
        <v>459814</v>
      </c>
      <c r="F259">
        <v>432443</v>
      </c>
      <c r="G259">
        <v>470854</v>
      </c>
      <c r="H259">
        <v>805866.47</v>
      </c>
      <c r="I259">
        <v>849335</v>
      </c>
      <c r="J259">
        <v>757134</v>
      </c>
      <c r="K259">
        <v>-120524</v>
      </c>
      <c r="L259">
        <v>-83301.83</v>
      </c>
      <c r="M259">
        <v>-77470</v>
      </c>
      <c r="N259">
        <v>-25304</v>
      </c>
      <c r="O259">
        <v>-320264</v>
      </c>
      <c r="P259">
        <v>-9439.14</v>
      </c>
      <c r="Q259">
        <v>3922</v>
      </c>
      <c r="R259">
        <v>-11785</v>
      </c>
      <c r="S259">
        <v>-30899</v>
      </c>
      <c r="T259">
        <v>26250.14</v>
      </c>
      <c r="U259">
        <v>18841</v>
      </c>
      <c r="V259">
        <v>15880</v>
      </c>
      <c r="W259">
        <v>8600</v>
      </c>
      <c r="X259">
        <v>-168287.67</v>
      </c>
      <c r="Y259">
        <v>-105121</v>
      </c>
      <c r="Z259">
        <v>-100035</v>
      </c>
      <c r="AA259">
        <v>9657</v>
      </c>
      <c r="AB259">
        <v>-182209.21</v>
      </c>
      <c r="AC259">
        <v>-152059</v>
      </c>
      <c r="AD259">
        <v>-102000</v>
      </c>
      <c r="AE259">
        <v>0</v>
      </c>
      <c r="AF259">
        <v>11017220.5</v>
      </c>
      <c r="AG259">
        <v>11057680</v>
      </c>
      <c r="AH259">
        <v>8439240</v>
      </c>
      <c r="AI259">
        <v>-528141</v>
      </c>
      <c r="AJ259">
        <v>-2225827.94</v>
      </c>
      <c r="AK259">
        <v>-223468</v>
      </c>
      <c r="AL259">
        <v>2192460</v>
      </c>
      <c r="AM259">
        <v>346997</v>
      </c>
      <c r="AN259">
        <v>-5052501.5199999996</v>
      </c>
      <c r="AO259">
        <v>-1989847</v>
      </c>
      <c r="AP259">
        <v>714391</v>
      </c>
      <c r="AQ259">
        <v>298417</v>
      </c>
      <c r="AR259">
        <v>-3172359.43</v>
      </c>
      <c r="AS259">
        <v>796867</v>
      </c>
      <c r="AT259">
        <v>995283</v>
      </c>
      <c r="AU259">
        <v>250000</v>
      </c>
      <c r="AV259">
        <v>-445692.26</v>
      </c>
      <c r="AW259">
        <v>-119285</v>
      </c>
      <c r="AX259">
        <v>360734</v>
      </c>
      <c r="AY259">
        <v>0</v>
      </c>
      <c r="AZ259">
        <v>0</v>
      </c>
      <c r="BA259">
        <v>0</v>
      </c>
      <c r="BB259">
        <v>0</v>
      </c>
      <c r="BC259">
        <v>0</v>
      </c>
    </row>
    <row r="260" spans="1:55" x14ac:dyDescent="0.3">
      <c r="A260" t="s">
        <v>1947</v>
      </c>
      <c r="B260">
        <v>33494</v>
      </c>
      <c r="C260">
        <v>33494</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100000</v>
      </c>
      <c r="Y260">
        <v>100000</v>
      </c>
      <c r="Z260">
        <v>100000</v>
      </c>
      <c r="AA260">
        <v>100000</v>
      </c>
      <c r="AB260">
        <v>700</v>
      </c>
      <c r="AC260">
        <v>700</v>
      </c>
      <c r="AD260">
        <v>0</v>
      </c>
      <c r="AE260">
        <v>0</v>
      </c>
      <c r="AF260">
        <v>2090000</v>
      </c>
      <c r="AG260">
        <v>2090000</v>
      </c>
      <c r="AH260">
        <v>2090000</v>
      </c>
      <c r="AI260">
        <v>0</v>
      </c>
      <c r="AJ260">
        <v>350000</v>
      </c>
      <c r="AK260">
        <v>350000</v>
      </c>
      <c r="AL260">
        <v>300000</v>
      </c>
      <c r="AM260">
        <v>0</v>
      </c>
      <c r="AN260">
        <v>50183.16</v>
      </c>
      <c r="AO260">
        <v>50183</v>
      </c>
      <c r="AP260">
        <v>50183</v>
      </c>
      <c r="AQ260">
        <v>0</v>
      </c>
      <c r="AR260">
        <v>3787726.2</v>
      </c>
      <c r="AS260">
        <v>3787726</v>
      </c>
      <c r="AT260">
        <v>0</v>
      </c>
      <c r="AU260">
        <v>0</v>
      </c>
      <c r="AV260">
        <v>0</v>
      </c>
      <c r="AW260">
        <v>0</v>
      </c>
      <c r="AX260">
        <v>0</v>
      </c>
      <c r="AY260">
        <v>220733</v>
      </c>
      <c r="AZ260">
        <v>0</v>
      </c>
      <c r="BA260">
        <v>0</v>
      </c>
      <c r="BB260">
        <v>0</v>
      </c>
      <c r="BC260">
        <v>0</v>
      </c>
    </row>
    <row r="261" spans="1:55" x14ac:dyDescent="0.3">
      <c r="A261" t="s">
        <v>1948</v>
      </c>
      <c r="B261">
        <v>33494</v>
      </c>
      <c r="C261">
        <v>33494</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row>
    <row r="262" spans="1:55" x14ac:dyDescent="0.3">
      <c r="A262" t="s">
        <v>1949</v>
      </c>
      <c r="B262">
        <v>0</v>
      </c>
      <c r="C262">
        <v>0</v>
      </c>
      <c r="D262">
        <v>0</v>
      </c>
      <c r="E262">
        <v>0</v>
      </c>
      <c r="F262">
        <v>0</v>
      </c>
      <c r="G262">
        <v>0</v>
      </c>
      <c r="H262">
        <v>-1464.9</v>
      </c>
      <c r="I262">
        <v>-1464</v>
      </c>
      <c r="J262">
        <v>0</v>
      </c>
      <c r="K262">
        <v>0</v>
      </c>
      <c r="L262">
        <v>-576.9</v>
      </c>
      <c r="M262">
        <v>-577</v>
      </c>
      <c r="N262">
        <v>-577</v>
      </c>
      <c r="O262">
        <v>-577</v>
      </c>
      <c r="P262">
        <v>0</v>
      </c>
      <c r="Q262">
        <v>0</v>
      </c>
      <c r="R262">
        <v>0</v>
      </c>
      <c r="S262">
        <v>0</v>
      </c>
      <c r="T262">
        <v>-10000</v>
      </c>
      <c r="U262">
        <v>-10000</v>
      </c>
      <c r="V262">
        <v>0</v>
      </c>
      <c r="W262">
        <v>0</v>
      </c>
      <c r="X262">
        <v>0</v>
      </c>
      <c r="Y262">
        <v>0</v>
      </c>
      <c r="Z262">
        <v>0</v>
      </c>
      <c r="AA262">
        <v>0</v>
      </c>
      <c r="AB262">
        <v>0</v>
      </c>
      <c r="AC262">
        <v>0</v>
      </c>
      <c r="AD262">
        <v>0</v>
      </c>
      <c r="AE262">
        <v>0</v>
      </c>
      <c r="AF262">
        <v>0</v>
      </c>
      <c r="AG262">
        <v>0</v>
      </c>
      <c r="AH262">
        <v>0</v>
      </c>
      <c r="AI262">
        <v>0</v>
      </c>
      <c r="AJ262">
        <v>-806000</v>
      </c>
      <c r="AK262">
        <v>-706000</v>
      </c>
      <c r="AL262">
        <v>-706000</v>
      </c>
      <c r="AM262">
        <v>-206000</v>
      </c>
      <c r="AN262">
        <v>-1118000</v>
      </c>
      <c r="AO262">
        <v>-1106000</v>
      </c>
      <c r="AP262">
        <v>-1106000</v>
      </c>
      <c r="AQ262">
        <v>-300000</v>
      </c>
      <c r="AR262">
        <v>-640883.16</v>
      </c>
      <c r="AS262">
        <v>-550883</v>
      </c>
      <c r="AT262">
        <v>-50183</v>
      </c>
      <c r="AU262">
        <v>-50183</v>
      </c>
      <c r="AV262">
        <v>-1271370.0900000001</v>
      </c>
      <c r="AW262">
        <v>-1271370</v>
      </c>
      <c r="AX262">
        <v>0</v>
      </c>
      <c r="AY262">
        <v>0</v>
      </c>
      <c r="AZ262">
        <v>-1025756</v>
      </c>
      <c r="BA262">
        <v>-2085197</v>
      </c>
      <c r="BB262">
        <v>-736965</v>
      </c>
      <c r="BC262">
        <v>-350601</v>
      </c>
    </row>
    <row r="263" spans="1:55" x14ac:dyDescent="0.3">
      <c r="A263" t="s">
        <v>1950</v>
      </c>
      <c r="B263">
        <v>0</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0.08</v>
      </c>
      <c r="AW263">
        <v>0</v>
      </c>
      <c r="AX263">
        <v>0</v>
      </c>
      <c r="AY263">
        <v>0</v>
      </c>
      <c r="AZ263">
        <v>0</v>
      </c>
      <c r="BA263">
        <v>0</v>
      </c>
      <c r="BB263">
        <v>0</v>
      </c>
      <c r="BC263">
        <v>0</v>
      </c>
    </row>
    <row r="264" spans="1:55" x14ac:dyDescent="0.3">
      <c r="A264" t="s">
        <v>1951</v>
      </c>
      <c r="B264">
        <v>0</v>
      </c>
      <c r="C264">
        <v>0</v>
      </c>
      <c r="D264">
        <v>-80936378.430000007</v>
      </c>
      <c r="E264">
        <v>-502000</v>
      </c>
      <c r="F264">
        <v>-252000</v>
      </c>
      <c r="G264">
        <v>-252000</v>
      </c>
      <c r="H264">
        <v>0</v>
      </c>
      <c r="I264">
        <v>0</v>
      </c>
      <c r="J264">
        <v>0</v>
      </c>
      <c r="K264">
        <v>0</v>
      </c>
      <c r="L264">
        <v>0</v>
      </c>
      <c r="M264">
        <v>0</v>
      </c>
      <c r="N264">
        <v>0</v>
      </c>
      <c r="O264">
        <v>0</v>
      </c>
      <c r="P264">
        <v>-2720264.2</v>
      </c>
      <c r="Q264">
        <v>-2618402</v>
      </c>
      <c r="R264">
        <v>-2618402</v>
      </c>
      <c r="S264">
        <v>-2618402</v>
      </c>
      <c r="T264">
        <v>0</v>
      </c>
      <c r="U264">
        <v>0</v>
      </c>
      <c r="V264">
        <v>-10000</v>
      </c>
      <c r="W264">
        <v>0</v>
      </c>
      <c r="X264">
        <v>0</v>
      </c>
      <c r="Y264">
        <v>0</v>
      </c>
      <c r="Z264">
        <v>0</v>
      </c>
      <c r="AA264">
        <v>0</v>
      </c>
      <c r="AB264">
        <v>0</v>
      </c>
      <c r="AC264">
        <v>0</v>
      </c>
      <c r="AD264">
        <v>0</v>
      </c>
      <c r="AE264">
        <v>0</v>
      </c>
      <c r="AF264">
        <v>-193126864.13</v>
      </c>
      <c r="AG264">
        <v>-193126864</v>
      </c>
      <c r="AH264">
        <v>-133179205</v>
      </c>
      <c r="AI264">
        <v>0</v>
      </c>
      <c r="AJ264">
        <v>0</v>
      </c>
      <c r="AK264">
        <v>0</v>
      </c>
      <c r="AL264">
        <v>0</v>
      </c>
      <c r="AM264">
        <v>0</v>
      </c>
      <c r="AN264">
        <v>0</v>
      </c>
      <c r="AO264">
        <v>0</v>
      </c>
      <c r="AP264">
        <v>0</v>
      </c>
      <c r="AQ264">
        <v>0</v>
      </c>
      <c r="AR264">
        <v>-0.03</v>
      </c>
      <c r="AS264">
        <v>0</v>
      </c>
      <c r="AT264">
        <v>0</v>
      </c>
      <c r="AU264">
        <v>0</v>
      </c>
      <c r="AV264">
        <v>0</v>
      </c>
      <c r="AW264">
        <v>0</v>
      </c>
      <c r="AX264">
        <v>0</v>
      </c>
      <c r="AY264">
        <v>0</v>
      </c>
      <c r="AZ264">
        <v>0</v>
      </c>
      <c r="BA264">
        <v>0</v>
      </c>
      <c r="BB264">
        <v>0</v>
      </c>
      <c r="BC264">
        <v>0</v>
      </c>
    </row>
    <row r="265" spans="1:55" x14ac:dyDescent="0.3">
      <c r="A265" t="s">
        <v>1952</v>
      </c>
      <c r="B265">
        <v>121403</v>
      </c>
      <c r="C265">
        <v>72365</v>
      </c>
      <c r="D265">
        <v>124774.45</v>
      </c>
      <c r="E265">
        <v>66670</v>
      </c>
      <c r="F265">
        <v>29462</v>
      </c>
      <c r="G265">
        <v>11738</v>
      </c>
      <c r="H265">
        <v>222660.37</v>
      </c>
      <c r="I265">
        <v>190173</v>
      </c>
      <c r="J265">
        <v>144219</v>
      </c>
      <c r="K265">
        <v>52685</v>
      </c>
      <c r="L265">
        <v>218661.32</v>
      </c>
      <c r="M265">
        <v>168683</v>
      </c>
      <c r="N265">
        <v>133584</v>
      </c>
      <c r="O265">
        <v>44713</v>
      </c>
      <c r="P265">
        <v>168970.56</v>
      </c>
      <c r="Q265">
        <v>114783</v>
      </c>
      <c r="R265">
        <v>79132</v>
      </c>
      <c r="S265">
        <v>38113</v>
      </c>
      <c r="T265">
        <v>299667.81</v>
      </c>
      <c r="U265">
        <v>239274</v>
      </c>
      <c r="V265">
        <v>75039</v>
      </c>
      <c r="W265">
        <v>45182</v>
      </c>
      <c r="X265">
        <v>111943.96</v>
      </c>
      <c r="Y265">
        <v>71054</v>
      </c>
      <c r="Z265">
        <v>47778</v>
      </c>
      <c r="AA265">
        <v>21964</v>
      </c>
      <c r="AB265">
        <v>384377.82</v>
      </c>
      <c r="AC265">
        <v>97863</v>
      </c>
      <c r="AD265">
        <v>76105</v>
      </c>
      <c r="AE265">
        <v>56226</v>
      </c>
      <c r="AF265">
        <v>84425.72</v>
      </c>
      <c r="AG265">
        <v>64918</v>
      </c>
      <c r="AH265">
        <v>45289</v>
      </c>
      <c r="AI265">
        <v>23868</v>
      </c>
      <c r="AJ265">
        <v>315559.90999999997</v>
      </c>
      <c r="AK265">
        <v>251379</v>
      </c>
      <c r="AL265">
        <v>171817</v>
      </c>
      <c r="AM265">
        <v>64747</v>
      </c>
      <c r="AN265">
        <v>243675.62</v>
      </c>
      <c r="AO265">
        <v>123839</v>
      </c>
      <c r="AP265">
        <v>60612</v>
      </c>
      <c r="AQ265">
        <v>42329</v>
      </c>
      <c r="AR265">
        <v>229977.23</v>
      </c>
      <c r="AS265">
        <v>120046</v>
      </c>
      <c r="AT265">
        <v>72309</v>
      </c>
      <c r="AU265">
        <v>31514</v>
      </c>
      <c r="AV265">
        <v>130459.76</v>
      </c>
      <c r="AW265">
        <v>77654</v>
      </c>
      <c r="AX265">
        <v>42498</v>
      </c>
      <c r="AY265">
        <v>16829</v>
      </c>
      <c r="AZ265">
        <v>117754</v>
      </c>
      <c r="BA265">
        <v>59490</v>
      </c>
      <c r="BB265">
        <v>28761</v>
      </c>
      <c r="BC265">
        <v>15838</v>
      </c>
    </row>
    <row r="266" spans="1:55" x14ac:dyDescent="0.3">
      <c r="A266" t="s">
        <v>1953</v>
      </c>
      <c r="B266">
        <v>89616</v>
      </c>
      <c r="C266">
        <v>42721</v>
      </c>
      <c r="D266">
        <v>124774.45</v>
      </c>
      <c r="E266">
        <v>66670</v>
      </c>
      <c r="F266">
        <v>29462</v>
      </c>
      <c r="G266">
        <v>11738</v>
      </c>
      <c r="H266">
        <v>208558.35</v>
      </c>
      <c r="I266">
        <v>180471</v>
      </c>
      <c r="J266">
        <v>137915</v>
      </c>
      <c r="K266">
        <v>49576</v>
      </c>
      <c r="L266">
        <v>203985.8</v>
      </c>
      <c r="M266">
        <v>158417</v>
      </c>
      <c r="N266">
        <v>117830</v>
      </c>
      <c r="O266">
        <v>44675</v>
      </c>
      <c r="P266">
        <v>166686.20000000001</v>
      </c>
      <c r="Q266">
        <v>104843</v>
      </c>
      <c r="R266">
        <v>72699</v>
      </c>
      <c r="S266">
        <v>38113</v>
      </c>
      <c r="T266">
        <v>284223.64</v>
      </c>
      <c r="U266">
        <v>228355</v>
      </c>
      <c r="V266">
        <v>73737</v>
      </c>
      <c r="W266">
        <v>45182</v>
      </c>
      <c r="X266">
        <v>95692.23</v>
      </c>
      <c r="Y266">
        <v>58399</v>
      </c>
      <c r="Z266">
        <v>35752</v>
      </c>
      <c r="AA266">
        <v>15274</v>
      </c>
      <c r="AB266">
        <v>364865.95</v>
      </c>
      <c r="AC266">
        <v>83486</v>
      </c>
      <c r="AD266">
        <v>65564</v>
      </c>
      <c r="AE266">
        <v>48700</v>
      </c>
      <c r="AF266">
        <v>81241.73</v>
      </c>
      <c r="AG266">
        <v>57823</v>
      </c>
      <c r="AH266">
        <v>40524</v>
      </c>
      <c r="AI266">
        <v>21251</v>
      </c>
      <c r="AJ266">
        <v>306627.8</v>
      </c>
      <c r="AK266">
        <v>245120</v>
      </c>
      <c r="AL266">
        <v>167757</v>
      </c>
      <c r="AM266">
        <v>62598</v>
      </c>
      <c r="AN266">
        <v>233822.75</v>
      </c>
      <c r="AO266">
        <v>116969</v>
      </c>
      <c r="AP266">
        <v>54991</v>
      </c>
      <c r="AQ266">
        <v>39436</v>
      </c>
      <c r="AR266">
        <v>224318.48</v>
      </c>
      <c r="AS266">
        <v>115072</v>
      </c>
      <c r="AT266">
        <v>69574</v>
      </c>
      <c r="AU266">
        <v>29771</v>
      </c>
      <c r="AV266">
        <v>123044.11</v>
      </c>
      <c r="AW266">
        <v>72919</v>
      </c>
      <c r="AX266">
        <v>40043</v>
      </c>
      <c r="AY266">
        <v>16829</v>
      </c>
      <c r="AZ266">
        <v>117754</v>
      </c>
      <c r="BA266">
        <v>59490</v>
      </c>
      <c r="BB266">
        <v>28761</v>
      </c>
      <c r="BC266">
        <v>15838</v>
      </c>
    </row>
    <row r="267" spans="1:55" x14ac:dyDescent="0.3">
      <c r="A267" t="s">
        <v>1954</v>
      </c>
      <c r="B267">
        <v>27573</v>
      </c>
      <c r="C267">
        <v>27518</v>
      </c>
      <c r="D267">
        <v>0</v>
      </c>
      <c r="E267">
        <v>0</v>
      </c>
      <c r="F267">
        <v>0</v>
      </c>
      <c r="G267">
        <v>0</v>
      </c>
      <c r="H267">
        <v>14102.02</v>
      </c>
      <c r="I267">
        <v>9702</v>
      </c>
      <c r="J267">
        <v>6304</v>
      </c>
      <c r="K267">
        <v>3109</v>
      </c>
      <c r="L267">
        <v>14675.52</v>
      </c>
      <c r="M267">
        <v>10266</v>
      </c>
      <c r="N267">
        <v>15754</v>
      </c>
      <c r="O267">
        <v>38</v>
      </c>
      <c r="P267">
        <v>2284.36</v>
      </c>
      <c r="Q267">
        <v>9940</v>
      </c>
      <c r="R267">
        <v>6433</v>
      </c>
      <c r="S267">
        <v>0</v>
      </c>
      <c r="T267">
        <v>14327.61</v>
      </c>
      <c r="U267">
        <v>9802</v>
      </c>
      <c r="V267">
        <v>185</v>
      </c>
      <c r="W267">
        <v>0</v>
      </c>
      <c r="X267">
        <v>16251.73</v>
      </c>
      <c r="Y267">
        <v>12655</v>
      </c>
      <c r="Z267">
        <v>12026</v>
      </c>
      <c r="AA267">
        <v>6690</v>
      </c>
      <c r="AB267">
        <v>19511.86</v>
      </c>
      <c r="AC267">
        <v>14377</v>
      </c>
      <c r="AD267">
        <v>10541</v>
      </c>
      <c r="AE267">
        <v>7526</v>
      </c>
      <c r="AF267">
        <v>3183.99</v>
      </c>
      <c r="AG267">
        <v>7095</v>
      </c>
      <c r="AH267">
        <v>4765</v>
      </c>
      <c r="AI267">
        <v>2617</v>
      </c>
      <c r="AJ267">
        <v>8932.11</v>
      </c>
      <c r="AK267">
        <v>6259</v>
      </c>
      <c r="AL267">
        <v>4060</v>
      </c>
      <c r="AM267">
        <v>2149</v>
      </c>
      <c r="AN267">
        <v>9852.8700000000008</v>
      </c>
      <c r="AO267">
        <v>6870</v>
      </c>
      <c r="AP267">
        <v>5621</v>
      </c>
      <c r="AQ267">
        <v>2893</v>
      </c>
      <c r="AR267">
        <v>5658.75</v>
      </c>
      <c r="AS267">
        <v>4974</v>
      </c>
      <c r="AT267">
        <v>2735</v>
      </c>
      <c r="AU267">
        <v>1743</v>
      </c>
      <c r="AV267">
        <v>7415.66</v>
      </c>
      <c r="AW267">
        <v>4735</v>
      </c>
      <c r="AX267">
        <v>2455</v>
      </c>
      <c r="AY267">
        <v>0</v>
      </c>
      <c r="AZ267">
        <v>0</v>
      </c>
      <c r="BA267">
        <v>0</v>
      </c>
      <c r="BB267">
        <v>0</v>
      </c>
      <c r="BC267">
        <v>0</v>
      </c>
    </row>
    <row r="268" spans="1:55" x14ac:dyDescent="0.3">
      <c r="A268" t="s">
        <v>1955</v>
      </c>
      <c r="B268">
        <v>0</v>
      </c>
      <c r="C268">
        <v>0</v>
      </c>
      <c r="D268">
        <v>0</v>
      </c>
      <c r="E268">
        <v>0</v>
      </c>
      <c r="F268">
        <v>0</v>
      </c>
      <c r="G268">
        <v>0</v>
      </c>
      <c r="H268">
        <v>0</v>
      </c>
      <c r="I268">
        <v>0</v>
      </c>
      <c r="J268">
        <v>0</v>
      </c>
      <c r="K268">
        <v>0</v>
      </c>
      <c r="L268">
        <v>0</v>
      </c>
      <c r="M268">
        <v>0</v>
      </c>
      <c r="N268">
        <v>0</v>
      </c>
      <c r="O268">
        <v>0</v>
      </c>
      <c r="P268">
        <v>0</v>
      </c>
      <c r="Q268">
        <v>0</v>
      </c>
      <c r="R268">
        <v>0</v>
      </c>
      <c r="S268">
        <v>0</v>
      </c>
      <c r="T268">
        <v>1116.56</v>
      </c>
      <c r="U268">
        <v>1117</v>
      </c>
      <c r="V268">
        <v>1117</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row>
    <row r="269" spans="1:55" x14ac:dyDescent="0.3">
      <c r="A269" t="s">
        <v>1956</v>
      </c>
      <c r="B269">
        <v>4214</v>
      </c>
      <c r="C269">
        <v>2126</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row>
    <row r="270" spans="1:55" x14ac:dyDescent="0.3">
      <c r="A270" t="s">
        <v>880</v>
      </c>
      <c r="B270">
        <v>-7134924</v>
      </c>
      <c r="C270">
        <v>-3520489</v>
      </c>
      <c r="D270">
        <v>-16406870.15</v>
      </c>
      <c r="E270">
        <v>-12535126</v>
      </c>
      <c r="F270">
        <v>-8738392</v>
      </c>
      <c r="G270">
        <v>-4282714</v>
      </c>
      <c r="H270">
        <v>-17901725.359999999</v>
      </c>
      <c r="I270">
        <v>-12931060</v>
      </c>
      <c r="J270">
        <v>-8871964</v>
      </c>
      <c r="K270">
        <v>-5116510</v>
      </c>
      <c r="L270">
        <v>-15771337.130000001</v>
      </c>
      <c r="M270">
        <v>-10863662</v>
      </c>
      <c r="N270">
        <v>-6580215</v>
      </c>
      <c r="O270">
        <v>-3122113</v>
      </c>
      <c r="P270">
        <v>-17038783.800000001</v>
      </c>
      <c r="Q270">
        <v>-12891692</v>
      </c>
      <c r="R270">
        <v>-8486126</v>
      </c>
      <c r="S270">
        <v>-3317544</v>
      </c>
      <c r="T270">
        <v>-19308117.309999999</v>
      </c>
      <c r="U270">
        <v>-13304516</v>
      </c>
      <c r="V270">
        <v>-8498603</v>
      </c>
      <c r="W270">
        <v>-4170109</v>
      </c>
      <c r="X270">
        <v>-17660804.77</v>
      </c>
      <c r="Y270">
        <v>-12401498</v>
      </c>
      <c r="Z270">
        <v>-8049334</v>
      </c>
      <c r="AA270">
        <v>-4525332</v>
      </c>
      <c r="AB270">
        <v>-16402897.720000001</v>
      </c>
      <c r="AC270">
        <v>-10814238</v>
      </c>
      <c r="AD270">
        <v>-7337186</v>
      </c>
      <c r="AE270">
        <v>-3887071</v>
      </c>
      <c r="AF270">
        <v>-11724731.92</v>
      </c>
      <c r="AG270">
        <v>-8571395</v>
      </c>
      <c r="AH270">
        <v>-4753716</v>
      </c>
      <c r="AI270">
        <v>-2281779</v>
      </c>
      <c r="AJ270">
        <v>-6770300.75</v>
      </c>
      <c r="AK270">
        <v>-4489198</v>
      </c>
      <c r="AL270">
        <v>-2734391</v>
      </c>
      <c r="AM270">
        <v>-1311899</v>
      </c>
      <c r="AN270">
        <v>-4155754.59</v>
      </c>
      <c r="AO270">
        <v>-3303534</v>
      </c>
      <c r="AP270">
        <v>-2155402</v>
      </c>
      <c r="AQ270">
        <v>-1130754</v>
      </c>
      <c r="AR270">
        <v>-4259771.6900000004</v>
      </c>
      <c r="AS270">
        <v>-3183236</v>
      </c>
      <c r="AT270">
        <v>-1884975</v>
      </c>
      <c r="AU270">
        <v>-1045949</v>
      </c>
      <c r="AV270">
        <v>-3902300.17</v>
      </c>
      <c r="AW270">
        <v>-2800265</v>
      </c>
      <c r="AX270">
        <v>-1952860</v>
      </c>
      <c r="AY270">
        <v>-907111</v>
      </c>
      <c r="AZ270">
        <v>-3956800</v>
      </c>
      <c r="BA270">
        <v>-2957638</v>
      </c>
      <c r="BB270">
        <v>-1941636</v>
      </c>
      <c r="BC270">
        <v>-755078</v>
      </c>
    </row>
    <row r="271" spans="1:55" x14ac:dyDescent="0.3">
      <c r="A271" t="s">
        <v>1953</v>
      </c>
      <c r="B271">
        <v>-5987030</v>
      </c>
      <c r="C271">
        <v>-2786160</v>
      </c>
      <c r="D271">
        <v>-15387288.289999999</v>
      </c>
      <c r="E271">
        <v>-11796573</v>
      </c>
      <c r="F271">
        <v>-8341863</v>
      </c>
      <c r="G271">
        <v>-4103280</v>
      </c>
      <c r="H271">
        <v>-16837129.879999999</v>
      </c>
      <c r="I271">
        <v>-12227164</v>
      </c>
      <c r="J271">
        <v>-8388105</v>
      </c>
      <c r="K271">
        <v>-4982672</v>
      </c>
      <c r="L271">
        <v>-14434171.789999999</v>
      </c>
      <c r="M271">
        <v>-10018417</v>
      </c>
      <c r="N271">
        <v>-6210136</v>
      </c>
      <c r="O271">
        <v>-3000897</v>
      </c>
      <c r="P271">
        <v>-15978312.48</v>
      </c>
      <c r="Q271">
        <v>-11347975</v>
      </c>
      <c r="R271">
        <v>-7356388</v>
      </c>
      <c r="S271">
        <v>-3227274</v>
      </c>
      <c r="T271">
        <v>-17875623.32</v>
      </c>
      <c r="U271">
        <v>-12539704</v>
      </c>
      <c r="V271">
        <v>-8139121</v>
      </c>
      <c r="W271">
        <v>-3939315</v>
      </c>
      <c r="X271">
        <v>-16098405.119999999</v>
      </c>
      <c r="Y271">
        <v>-11158676</v>
      </c>
      <c r="Z271">
        <v>-7083183</v>
      </c>
      <c r="AA271">
        <v>-3981116</v>
      </c>
      <c r="AB271">
        <v>-14199863.789999999</v>
      </c>
      <c r="AC271">
        <v>-9881025</v>
      </c>
      <c r="AD271">
        <v>-6615625</v>
      </c>
      <c r="AE271">
        <v>-3655617</v>
      </c>
      <c r="AF271">
        <v>-11272382.060000001</v>
      </c>
      <c r="AG271">
        <v>-8097989</v>
      </c>
      <c r="AH271">
        <v>-4622305</v>
      </c>
      <c r="AI271">
        <v>-2213509</v>
      </c>
      <c r="AJ271">
        <v>-6346566.4800000004</v>
      </c>
      <c r="AK271">
        <v>-4207268</v>
      </c>
      <c r="AL271">
        <v>-2606397</v>
      </c>
      <c r="AM271">
        <v>-1265836</v>
      </c>
      <c r="AN271">
        <v>-3921465.79</v>
      </c>
      <c r="AO271">
        <v>-3133950</v>
      </c>
      <c r="AP271">
        <v>-2048360</v>
      </c>
      <c r="AQ271">
        <v>-1068584</v>
      </c>
      <c r="AR271">
        <v>-4093294.95</v>
      </c>
      <c r="AS271">
        <v>-3050668</v>
      </c>
      <c r="AT271">
        <v>-1788426</v>
      </c>
      <c r="AU271">
        <v>-983846</v>
      </c>
      <c r="AV271">
        <v>-3674588.87</v>
      </c>
      <c r="AW271">
        <v>-2630796</v>
      </c>
      <c r="AX271">
        <v>-1833343</v>
      </c>
      <c r="AY271">
        <v>-907111</v>
      </c>
      <c r="AZ271">
        <v>-3956800</v>
      </c>
      <c r="BA271">
        <v>-2957638</v>
      </c>
      <c r="BB271">
        <v>-1941636</v>
      </c>
      <c r="BC271">
        <v>-755078</v>
      </c>
    </row>
    <row r="272" spans="1:55" x14ac:dyDescent="0.3">
      <c r="A272" t="s">
        <v>1954</v>
      </c>
      <c r="B272">
        <v>-574076</v>
      </c>
      <c r="C272">
        <v>-419020</v>
      </c>
      <c r="D272">
        <v>-1019581.86</v>
      </c>
      <c r="E272">
        <v>-738553</v>
      </c>
      <c r="F272">
        <v>-396529</v>
      </c>
      <c r="G272">
        <v>-179434</v>
      </c>
      <c r="H272">
        <v>-1064595.48</v>
      </c>
      <c r="I272">
        <v>-703896</v>
      </c>
      <c r="J272">
        <v>-483859</v>
      </c>
      <c r="K272">
        <v>-133838</v>
      </c>
      <c r="L272">
        <v>-1337165.3400000001</v>
      </c>
      <c r="M272">
        <v>-845245</v>
      </c>
      <c r="N272">
        <v>-370079</v>
      </c>
      <c r="O272">
        <v>-121216</v>
      </c>
      <c r="P272">
        <v>-1060471.32</v>
      </c>
      <c r="Q272">
        <v>-1543717</v>
      </c>
      <c r="R272">
        <v>-1129738</v>
      </c>
      <c r="S272">
        <v>-90270</v>
      </c>
      <c r="T272">
        <v>-1432494</v>
      </c>
      <c r="U272">
        <v>-764812</v>
      </c>
      <c r="V272">
        <v>-359482</v>
      </c>
      <c r="W272">
        <v>-230794</v>
      </c>
      <c r="X272">
        <v>-1562399.66</v>
      </c>
      <c r="Y272">
        <v>-1242822</v>
      </c>
      <c r="Z272">
        <v>-966151</v>
      </c>
      <c r="AA272">
        <v>-544216</v>
      </c>
      <c r="AB272">
        <v>-2203033.9300000002</v>
      </c>
      <c r="AC272">
        <v>-933213</v>
      </c>
      <c r="AD272">
        <v>-721561</v>
      </c>
      <c r="AE272">
        <v>-231454</v>
      </c>
      <c r="AF272">
        <v>-452349.87</v>
      </c>
      <c r="AG272">
        <v>-473406</v>
      </c>
      <c r="AH272">
        <v>-131411</v>
      </c>
      <c r="AI272">
        <v>-68270</v>
      </c>
      <c r="AJ272">
        <v>-423734.27</v>
      </c>
      <c r="AK272">
        <v>-281930</v>
      </c>
      <c r="AL272">
        <v>-127994</v>
      </c>
      <c r="AM272">
        <v>-46063</v>
      </c>
      <c r="AN272">
        <v>-234288.81</v>
      </c>
      <c r="AO272">
        <v>-169584</v>
      </c>
      <c r="AP272">
        <v>-107042</v>
      </c>
      <c r="AQ272">
        <v>-62170</v>
      </c>
      <c r="AR272">
        <v>-166476.75</v>
      </c>
      <c r="AS272">
        <v>-132568</v>
      </c>
      <c r="AT272">
        <v>-96549</v>
      </c>
      <c r="AU272">
        <v>-62103</v>
      </c>
      <c r="AV272">
        <v>-227711.3</v>
      </c>
      <c r="AW272">
        <v>-169469</v>
      </c>
      <c r="AX272">
        <v>-119517</v>
      </c>
      <c r="AY272">
        <v>0</v>
      </c>
      <c r="AZ272">
        <v>0</v>
      </c>
      <c r="BA272">
        <v>0</v>
      </c>
      <c r="BB272">
        <v>0</v>
      </c>
      <c r="BC272">
        <v>0</v>
      </c>
    </row>
    <row r="273" spans="1:55" x14ac:dyDescent="0.3">
      <c r="A273" t="s">
        <v>1956</v>
      </c>
      <c r="B273">
        <v>-573818</v>
      </c>
      <c r="C273">
        <v>-315309</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row>
    <row r="274" spans="1:55" x14ac:dyDescent="0.3">
      <c r="A274" t="s">
        <v>1957</v>
      </c>
      <c r="B274">
        <v>155</v>
      </c>
      <c r="C274">
        <v>76</v>
      </c>
      <c r="D274">
        <v>299.64</v>
      </c>
      <c r="E274">
        <v>223</v>
      </c>
      <c r="F274">
        <v>150</v>
      </c>
      <c r="G274">
        <v>74</v>
      </c>
      <c r="H274">
        <v>256.41000000000003</v>
      </c>
      <c r="I274">
        <v>185</v>
      </c>
      <c r="J274">
        <v>125</v>
      </c>
      <c r="K274">
        <v>63</v>
      </c>
      <c r="L274">
        <v>222.72</v>
      </c>
      <c r="M274">
        <v>158</v>
      </c>
      <c r="N274">
        <v>104</v>
      </c>
      <c r="O274">
        <v>51</v>
      </c>
      <c r="P274">
        <v>182.7</v>
      </c>
      <c r="Q274">
        <v>134</v>
      </c>
      <c r="R274">
        <v>90</v>
      </c>
      <c r="S274">
        <v>46</v>
      </c>
      <c r="T274">
        <v>163.24</v>
      </c>
      <c r="U274">
        <v>117</v>
      </c>
      <c r="V274">
        <v>78</v>
      </c>
      <c r="W274">
        <v>39</v>
      </c>
      <c r="X274">
        <v>136.04</v>
      </c>
      <c r="Y274">
        <v>96</v>
      </c>
      <c r="Z274">
        <v>62</v>
      </c>
      <c r="AA274">
        <v>31</v>
      </c>
      <c r="AB274">
        <v>107.46</v>
      </c>
      <c r="AC274">
        <v>76</v>
      </c>
      <c r="AD274">
        <v>52</v>
      </c>
      <c r="AE274">
        <v>26</v>
      </c>
      <c r="AF274">
        <v>476.7</v>
      </c>
      <c r="AG274">
        <v>451</v>
      </c>
      <c r="AH274">
        <v>430</v>
      </c>
      <c r="AI274">
        <v>19</v>
      </c>
      <c r="AJ274">
        <v>3581.32</v>
      </c>
      <c r="AK274">
        <v>39</v>
      </c>
      <c r="AL274">
        <v>26</v>
      </c>
      <c r="AM274">
        <v>13</v>
      </c>
      <c r="AN274">
        <v>46.31</v>
      </c>
      <c r="AO274">
        <v>31</v>
      </c>
      <c r="AP274">
        <v>21</v>
      </c>
      <c r="AQ274">
        <v>10</v>
      </c>
      <c r="AR274">
        <v>37.119999999999997</v>
      </c>
      <c r="AS274">
        <v>27</v>
      </c>
      <c r="AT274">
        <v>18</v>
      </c>
      <c r="AU274">
        <v>9</v>
      </c>
      <c r="AV274">
        <v>33.74</v>
      </c>
      <c r="AW274">
        <v>24</v>
      </c>
      <c r="AX274">
        <v>16</v>
      </c>
      <c r="AY274">
        <v>9</v>
      </c>
      <c r="AZ274">
        <v>1552</v>
      </c>
      <c r="BA274">
        <v>1535</v>
      </c>
      <c r="BB274">
        <v>1535</v>
      </c>
      <c r="BC274">
        <v>0</v>
      </c>
    </row>
    <row r="275" spans="1:55" x14ac:dyDescent="0.3">
      <c r="A275" t="s">
        <v>1958</v>
      </c>
      <c r="B275">
        <v>24906</v>
      </c>
      <c r="C275">
        <v>22202</v>
      </c>
      <c r="D275">
        <v>163033.15</v>
      </c>
      <c r="E275">
        <v>108618</v>
      </c>
      <c r="F275">
        <v>87421</v>
      </c>
      <c r="G275">
        <v>33502</v>
      </c>
      <c r="H275">
        <v>290846.71999999997</v>
      </c>
      <c r="I275">
        <v>218933</v>
      </c>
      <c r="J275">
        <v>182191</v>
      </c>
      <c r="K275">
        <v>59464</v>
      </c>
      <c r="L275">
        <v>282408.86</v>
      </c>
      <c r="M275">
        <v>171184</v>
      </c>
      <c r="N275">
        <v>133787</v>
      </c>
      <c r="O275">
        <v>28095</v>
      </c>
      <c r="P275">
        <v>270653.33</v>
      </c>
      <c r="Q275">
        <v>195243</v>
      </c>
      <c r="R275">
        <v>175361</v>
      </c>
      <c r="S275">
        <v>96473</v>
      </c>
      <c r="T275">
        <v>197872.78</v>
      </c>
      <c r="U275">
        <v>115915</v>
      </c>
      <c r="V275">
        <v>95940</v>
      </c>
      <c r="W275">
        <v>22118</v>
      </c>
      <c r="X275">
        <v>207701.42</v>
      </c>
      <c r="Y275">
        <v>144501</v>
      </c>
      <c r="Z275">
        <v>115904</v>
      </c>
      <c r="AA275">
        <v>37795</v>
      </c>
      <c r="AB275">
        <v>241955.11</v>
      </c>
      <c r="AC275">
        <v>155544</v>
      </c>
      <c r="AD275">
        <v>129251</v>
      </c>
      <c r="AE275">
        <v>59685</v>
      </c>
      <c r="AF275">
        <v>633352.89</v>
      </c>
      <c r="AG275">
        <v>532808</v>
      </c>
      <c r="AH275">
        <v>490915</v>
      </c>
      <c r="AI275">
        <v>148729</v>
      </c>
      <c r="AJ275">
        <v>630750.9</v>
      </c>
      <c r="AK275">
        <v>441686</v>
      </c>
      <c r="AL275">
        <v>305802</v>
      </c>
      <c r="AM275">
        <v>54113</v>
      </c>
      <c r="AN275">
        <v>394536.69</v>
      </c>
      <c r="AO275">
        <v>252536</v>
      </c>
      <c r="AP275">
        <v>178264</v>
      </c>
      <c r="AQ275">
        <v>47535</v>
      </c>
      <c r="AR275">
        <v>182653.82</v>
      </c>
      <c r="AS275">
        <v>127144</v>
      </c>
      <c r="AT275">
        <v>106845</v>
      </c>
      <c r="AU275">
        <v>16426</v>
      </c>
      <c r="AV275">
        <v>150303.67000000001</v>
      </c>
      <c r="AW275">
        <v>95998</v>
      </c>
      <c r="AX275">
        <v>88587</v>
      </c>
      <c r="AY275">
        <v>0</v>
      </c>
      <c r="AZ275">
        <v>0</v>
      </c>
      <c r="BA275">
        <v>0</v>
      </c>
      <c r="BB275">
        <v>0</v>
      </c>
      <c r="BC275">
        <v>0</v>
      </c>
    </row>
    <row r="276" spans="1:55" x14ac:dyDescent="0.3">
      <c r="A276" t="s">
        <v>1959</v>
      </c>
      <c r="B276">
        <v>0</v>
      </c>
      <c r="C276">
        <v>0</v>
      </c>
      <c r="D276">
        <v>-970288.54</v>
      </c>
      <c r="E276">
        <v>-643002</v>
      </c>
      <c r="F276">
        <v>-387397</v>
      </c>
      <c r="G276">
        <v>-154857</v>
      </c>
      <c r="H276">
        <v>0</v>
      </c>
      <c r="I276">
        <v>0</v>
      </c>
      <c r="J276">
        <v>0</v>
      </c>
      <c r="K276">
        <v>0</v>
      </c>
      <c r="L276">
        <v>0</v>
      </c>
      <c r="M276">
        <v>0</v>
      </c>
      <c r="N276">
        <v>0</v>
      </c>
      <c r="O276">
        <v>-42275</v>
      </c>
      <c r="P276">
        <v>-1053610.44</v>
      </c>
      <c r="Q276">
        <v>0</v>
      </c>
      <c r="R276">
        <v>0</v>
      </c>
      <c r="S276">
        <v>-23920</v>
      </c>
      <c r="T276">
        <v>0</v>
      </c>
      <c r="U276">
        <v>0</v>
      </c>
      <c r="V276">
        <v>-180888</v>
      </c>
      <c r="W276">
        <v>-132736</v>
      </c>
      <c r="X276">
        <v>0</v>
      </c>
      <c r="Y276">
        <v>0</v>
      </c>
      <c r="Z276">
        <v>0</v>
      </c>
      <c r="AA276">
        <v>0</v>
      </c>
      <c r="AB276">
        <v>0.03</v>
      </c>
      <c r="AC276">
        <v>0</v>
      </c>
      <c r="AD276">
        <v>0</v>
      </c>
      <c r="AE276">
        <v>0</v>
      </c>
      <c r="AF276">
        <v>-382726.33</v>
      </c>
      <c r="AG276">
        <v>0</v>
      </c>
      <c r="AH276">
        <v>0</v>
      </c>
      <c r="AI276">
        <v>0</v>
      </c>
      <c r="AJ276">
        <v>0.03</v>
      </c>
      <c r="AK276">
        <v>0</v>
      </c>
      <c r="AL276">
        <v>0</v>
      </c>
      <c r="AM276">
        <v>0</v>
      </c>
      <c r="AN276">
        <v>0</v>
      </c>
      <c r="AO276">
        <v>0</v>
      </c>
      <c r="AP276">
        <v>0</v>
      </c>
      <c r="AQ276">
        <v>0</v>
      </c>
      <c r="AR276">
        <v>0</v>
      </c>
      <c r="AS276">
        <v>0</v>
      </c>
      <c r="AT276">
        <v>0</v>
      </c>
      <c r="AU276">
        <v>0</v>
      </c>
      <c r="AV276">
        <v>-0.04</v>
      </c>
      <c r="AW276">
        <v>0</v>
      </c>
      <c r="AX276">
        <v>0</v>
      </c>
      <c r="AY276">
        <v>-63176</v>
      </c>
      <c r="AZ276">
        <v>-1009423</v>
      </c>
      <c r="BA276">
        <v>2105363</v>
      </c>
      <c r="BB276">
        <v>-330770</v>
      </c>
      <c r="BC276">
        <v>-504807</v>
      </c>
    </row>
    <row r="277" spans="1:55" x14ac:dyDescent="0.3">
      <c r="A277" t="s">
        <v>881</v>
      </c>
      <c r="B277">
        <v>-6954966</v>
      </c>
      <c r="C277">
        <v>-3392352</v>
      </c>
      <c r="D277">
        <v>-97404501.810000002</v>
      </c>
      <c r="E277">
        <v>-13044803</v>
      </c>
      <c r="F277">
        <v>-8828313</v>
      </c>
      <c r="G277">
        <v>-4173403</v>
      </c>
      <c r="H277">
        <v>-16583560.300000001</v>
      </c>
      <c r="I277">
        <v>-11673898</v>
      </c>
      <c r="J277">
        <v>-7788295</v>
      </c>
      <c r="K277">
        <v>-5124822</v>
      </c>
      <c r="L277">
        <v>-15353922.949999999</v>
      </c>
      <c r="M277">
        <v>-10601684</v>
      </c>
      <c r="N277">
        <v>-6338621</v>
      </c>
      <c r="O277">
        <v>-3412370</v>
      </c>
      <c r="P277">
        <v>-20382290.989999998</v>
      </c>
      <c r="Q277">
        <v>-15196012</v>
      </c>
      <c r="R277">
        <v>-10861730</v>
      </c>
      <c r="S277">
        <v>-5856133</v>
      </c>
      <c r="T277">
        <v>-18794163.34</v>
      </c>
      <c r="U277">
        <v>-12940369</v>
      </c>
      <c r="V277">
        <v>-8502554</v>
      </c>
      <c r="W277">
        <v>-4226906</v>
      </c>
      <c r="X277">
        <v>-17409311.02</v>
      </c>
      <c r="Y277">
        <v>-12190968</v>
      </c>
      <c r="Z277">
        <v>-7885625</v>
      </c>
      <c r="AA277">
        <v>-4355885</v>
      </c>
      <c r="AB277">
        <v>-15957966.52</v>
      </c>
      <c r="AC277">
        <v>-10712114</v>
      </c>
      <c r="AD277">
        <v>-7233778</v>
      </c>
      <c r="AE277">
        <v>-3771134</v>
      </c>
      <c r="AF277">
        <v>-191408846.59</v>
      </c>
      <c r="AG277">
        <v>-187952402</v>
      </c>
      <c r="AH277">
        <v>-126867047</v>
      </c>
      <c r="AI277">
        <v>-2637304</v>
      </c>
      <c r="AJ277">
        <v>-8502236.5299999993</v>
      </c>
      <c r="AK277">
        <v>-4375562</v>
      </c>
      <c r="AL277">
        <v>-470286</v>
      </c>
      <c r="AM277">
        <v>-1052029</v>
      </c>
      <c r="AN277">
        <v>-9637814.3300000001</v>
      </c>
      <c r="AO277">
        <v>-5972792</v>
      </c>
      <c r="AP277">
        <v>-2257931</v>
      </c>
      <c r="AQ277">
        <v>-1042463</v>
      </c>
      <c r="AR277">
        <v>-3872619.94</v>
      </c>
      <c r="AS277">
        <v>1097691</v>
      </c>
      <c r="AT277">
        <v>-760703</v>
      </c>
      <c r="AU277">
        <v>-798183</v>
      </c>
      <c r="AV277">
        <v>-5338565.32</v>
      </c>
      <c r="AW277">
        <v>-4017244</v>
      </c>
      <c r="AX277">
        <v>-1461025</v>
      </c>
      <c r="AY277">
        <v>-732716</v>
      </c>
      <c r="AZ277">
        <v>-5872673</v>
      </c>
      <c r="BA277">
        <v>-2876447</v>
      </c>
      <c r="BB277">
        <v>-2979075</v>
      </c>
      <c r="BC277">
        <v>-1594648</v>
      </c>
    </row>
    <row r="278" spans="1:55" x14ac:dyDescent="0.3">
      <c r="A278" t="s">
        <v>1960</v>
      </c>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row>
    <row r="279" spans="1:55" x14ac:dyDescent="0.3">
      <c r="A279" t="s">
        <v>1961</v>
      </c>
      <c r="B279">
        <v>9513247</v>
      </c>
      <c r="C279">
        <v>11566638</v>
      </c>
      <c r="D279">
        <v>-2279128.84</v>
      </c>
      <c r="E279">
        <v>2352526</v>
      </c>
      <c r="F279">
        <v>12532601</v>
      </c>
      <c r="G279">
        <v>377528</v>
      </c>
      <c r="H279">
        <v>-235106</v>
      </c>
      <c r="I279">
        <v>5082417</v>
      </c>
      <c r="J279">
        <v>120039</v>
      </c>
      <c r="K279">
        <v>0</v>
      </c>
      <c r="L279">
        <v>0</v>
      </c>
      <c r="M279">
        <v>0</v>
      </c>
      <c r="N279">
        <v>0</v>
      </c>
      <c r="O279">
        <v>-3704202</v>
      </c>
      <c r="P279">
        <v>434669.64</v>
      </c>
      <c r="Q279">
        <v>0</v>
      </c>
      <c r="R279">
        <v>0</v>
      </c>
      <c r="S279">
        <v>1637903</v>
      </c>
      <c r="T279">
        <v>0</v>
      </c>
      <c r="U279">
        <v>0</v>
      </c>
      <c r="V279">
        <v>-3683839</v>
      </c>
      <c r="W279">
        <v>-5209940</v>
      </c>
      <c r="X279">
        <v>0</v>
      </c>
      <c r="Y279">
        <v>0</v>
      </c>
      <c r="Z279">
        <v>0</v>
      </c>
      <c r="AA279">
        <v>-9876076</v>
      </c>
      <c r="AB279">
        <v>-120416950.48</v>
      </c>
      <c r="AC279">
        <v>-129479915</v>
      </c>
      <c r="AD279">
        <v>-127958820</v>
      </c>
      <c r="AE279">
        <v>0</v>
      </c>
      <c r="AF279">
        <v>131043521.70999999</v>
      </c>
      <c r="AG279">
        <v>0</v>
      </c>
      <c r="AH279">
        <v>140509665</v>
      </c>
      <c r="AI279">
        <v>22</v>
      </c>
      <c r="AJ279">
        <v>-2173.4699999999998</v>
      </c>
      <c r="AK279">
        <v>18962</v>
      </c>
      <c r="AL279">
        <v>-1732</v>
      </c>
      <c r="AM279">
        <v>5234</v>
      </c>
      <c r="AN279">
        <v>2173.4699999999998</v>
      </c>
      <c r="AO279">
        <v>48</v>
      </c>
      <c r="AP279">
        <v>39</v>
      </c>
      <c r="AQ279">
        <v>3197</v>
      </c>
      <c r="AR279">
        <v>-10212.02</v>
      </c>
      <c r="AS279">
        <v>-10212</v>
      </c>
      <c r="AT279">
        <v>-10212</v>
      </c>
      <c r="AU279">
        <v>7775</v>
      </c>
      <c r="AV279">
        <v>-157783.47</v>
      </c>
      <c r="AW279">
        <v>-156314</v>
      </c>
      <c r="AX279">
        <v>-64502</v>
      </c>
      <c r="AY279">
        <v>0</v>
      </c>
      <c r="AZ279">
        <v>0</v>
      </c>
      <c r="BA279">
        <v>0</v>
      </c>
      <c r="BB279">
        <v>0</v>
      </c>
      <c r="BC279">
        <v>0</v>
      </c>
    </row>
    <row r="280" spans="1:55" x14ac:dyDescent="0.3">
      <c r="A280" t="s">
        <v>1962</v>
      </c>
      <c r="B280">
        <v>0</v>
      </c>
      <c r="C280">
        <v>0</v>
      </c>
      <c r="D280">
        <v>-8762.24</v>
      </c>
      <c r="E280">
        <v>-8798</v>
      </c>
      <c r="F280">
        <v>0</v>
      </c>
      <c r="G280">
        <v>0</v>
      </c>
      <c r="H280">
        <v>14902.85</v>
      </c>
      <c r="I280">
        <v>15026</v>
      </c>
      <c r="J280">
        <v>9480</v>
      </c>
      <c r="K280">
        <v>0</v>
      </c>
      <c r="L280">
        <v>0</v>
      </c>
      <c r="M280">
        <v>0</v>
      </c>
      <c r="N280">
        <v>0</v>
      </c>
      <c r="O280">
        <v>0</v>
      </c>
      <c r="P280">
        <v>0</v>
      </c>
      <c r="Q280">
        <v>0</v>
      </c>
      <c r="R280">
        <v>0</v>
      </c>
      <c r="S280">
        <v>0</v>
      </c>
      <c r="T280">
        <v>0</v>
      </c>
      <c r="U280">
        <v>0</v>
      </c>
      <c r="V280">
        <v>0</v>
      </c>
      <c r="W280">
        <v>0</v>
      </c>
      <c r="X280">
        <v>-2847500.86</v>
      </c>
      <c r="Y280">
        <v>-1288974</v>
      </c>
      <c r="Z280">
        <v>2009467</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row>
    <row r="281" spans="1:55" x14ac:dyDescent="0.3">
      <c r="A281" t="s">
        <v>1963</v>
      </c>
      <c r="B281">
        <v>0</v>
      </c>
      <c r="C281">
        <v>0</v>
      </c>
      <c r="D281">
        <v>-8762.24</v>
      </c>
      <c r="E281">
        <v>-8798</v>
      </c>
      <c r="F281">
        <v>0</v>
      </c>
      <c r="G281">
        <v>0</v>
      </c>
      <c r="H281">
        <v>14902.85</v>
      </c>
      <c r="I281">
        <v>15026</v>
      </c>
      <c r="J281">
        <v>9480</v>
      </c>
      <c r="K281">
        <v>0</v>
      </c>
      <c r="L281">
        <v>0</v>
      </c>
      <c r="M281">
        <v>0</v>
      </c>
      <c r="N281">
        <v>0</v>
      </c>
      <c r="O281">
        <v>0</v>
      </c>
      <c r="P281">
        <v>0</v>
      </c>
      <c r="Q281">
        <v>0</v>
      </c>
      <c r="R281">
        <v>0</v>
      </c>
      <c r="S281">
        <v>0</v>
      </c>
      <c r="T281">
        <v>0</v>
      </c>
      <c r="U281">
        <v>0</v>
      </c>
      <c r="V281">
        <v>0</v>
      </c>
      <c r="W281">
        <v>0</v>
      </c>
      <c r="X281">
        <v>-2847500.86</v>
      </c>
      <c r="Y281">
        <v>-1288974</v>
      </c>
      <c r="Z281">
        <v>2009467</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row>
    <row r="282" spans="1:55" x14ac:dyDescent="0.3">
      <c r="A282" t="s">
        <v>1964</v>
      </c>
      <c r="B282">
        <v>3000640</v>
      </c>
      <c r="C282">
        <v>3000632</v>
      </c>
      <c r="D282">
        <v>79244880.349999994</v>
      </c>
      <c r="E282">
        <v>0</v>
      </c>
      <c r="F282">
        <v>0</v>
      </c>
      <c r="G282">
        <v>0</v>
      </c>
      <c r="H282">
        <v>3068.33</v>
      </c>
      <c r="I282">
        <v>0</v>
      </c>
      <c r="J282">
        <v>0</v>
      </c>
      <c r="K282">
        <v>0</v>
      </c>
      <c r="L282">
        <v>5002261.01</v>
      </c>
      <c r="M282">
        <v>4846460</v>
      </c>
      <c r="N282">
        <v>2932272</v>
      </c>
      <c r="O282">
        <v>3090673</v>
      </c>
      <c r="P282">
        <v>1821279.37</v>
      </c>
      <c r="Q282">
        <v>4616277</v>
      </c>
      <c r="R282">
        <v>5353149</v>
      </c>
      <c r="S282">
        <v>930211</v>
      </c>
      <c r="T282">
        <v>576507.80000000005</v>
      </c>
      <c r="U282">
        <v>215833</v>
      </c>
      <c r="V282">
        <v>0</v>
      </c>
      <c r="W282">
        <v>0</v>
      </c>
      <c r="X282">
        <v>2000000</v>
      </c>
      <c r="Y282">
        <v>0</v>
      </c>
      <c r="Z282">
        <v>0</v>
      </c>
      <c r="AA282">
        <v>0</v>
      </c>
      <c r="AB282">
        <v>95346925</v>
      </c>
      <c r="AC282">
        <v>93346925</v>
      </c>
      <c r="AD282">
        <v>93346925</v>
      </c>
      <c r="AE282">
        <v>93408366</v>
      </c>
      <c r="AF282">
        <v>0</v>
      </c>
      <c r="AG282">
        <v>194951094</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84255</v>
      </c>
      <c r="BB282">
        <v>1322167</v>
      </c>
      <c r="BC282">
        <v>111690</v>
      </c>
    </row>
    <row r="283" spans="1:55" x14ac:dyDescent="0.3">
      <c r="A283" t="s">
        <v>1965</v>
      </c>
      <c r="B283">
        <v>0</v>
      </c>
      <c r="C283">
        <v>0</v>
      </c>
      <c r="D283">
        <v>0</v>
      </c>
      <c r="E283">
        <v>0</v>
      </c>
      <c r="F283">
        <v>0</v>
      </c>
      <c r="G283">
        <v>0</v>
      </c>
      <c r="H283">
        <v>0</v>
      </c>
      <c r="I283">
        <v>0</v>
      </c>
      <c r="J283">
        <v>0</v>
      </c>
      <c r="K283">
        <v>0</v>
      </c>
      <c r="L283">
        <v>0</v>
      </c>
      <c r="M283">
        <v>0</v>
      </c>
      <c r="N283">
        <v>0</v>
      </c>
      <c r="O283">
        <v>0</v>
      </c>
      <c r="P283">
        <v>0</v>
      </c>
      <c r="Q283">
        <v>2844360</v>
      </c>
      <c r="R283">
        <v>3616618</v>
      </c>
      <c r="S283">
        <v>0</v>
      </c>
      <c r="T283">
        <v>0</v>
      </c>
      <c r="U283">
        <v>0</v>
      </c>
      <c r="V283">
        <v>0</v>
      </c>
      <c r="W283">
        <v>0</v>
      </c>
      <c r="X283">
        <v>0</v>
      </c>
      <c r="Y283">
        <v>0</v>
      </c>
      <c r="Z283">
        <v>0</v>
      </c>
      <c r="AA283">
        <v>0</v>
      </c>
      <c r="AB283">
        <v>0</v>
      </c>
      <c r="AC283">
        <v>0</v>
      </c>
      <c r="AD283">
        <v>0</v>
      </c>
      <c r="AE283">
        <v>61441</v>
      </c>
      <c r="AF283">
        <v>0</v>
      </c>
      <c r="AG283">
        <v>194951094</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row>
    <row r="284" spans="1:55" x14ac:dyDescent="0.3">
      <c r="A284" t="s">
        <v>1966</v>
      </c>
      <c r="B284">
        <v>0</v>
      </c>
      <c r="C284">
        <v>0</v>
      </c>
      <c r="D284">
        <v>0</v>
      </c>
      <c r="E284">
        <v>0</v>
      </c>
      <c r="F284">
        <v>0</v>
      </c>
      <c r="G284">
        <v>0</v>
      </c>
      <c r="H284">
        <v>0</v>
      </c>
      <c r="I284">
        <v>0</v>
      </c>
      <c r="J284">
        <v>0</v>
      </c>
      <c r="K284">
        <v>0</v>
      </c>
      <c r="L284">
        <v>0</v>
      </c>
      <c r="M284">
        <v>0</v>
      </c>
      <c r="N284">
        <v>0</v>
      </c>
      <c r="O284">
        <v>0</v>
      </c>
      <c r="P284">
        <v>0</v>
      </c>
      <c r="Q284">
        <v>2844360</v>
      </c>
      <c r="R284">
        <v>3616618</v>
      </c>
      <c r="S284">
        <v>0</v>
      </c>
      <c r="T284">
        <v>0</v>
      </c>
      <c r="U284">
        <v>0</v>
      </c>
      <c r="V284">
        <v>0</v>
      </c>
      <c r="W284">
        <v>0</v>
      </c>
      <c r="X284">
        <v>0</v>
      </c>
      <c r="Y284">
        <v>0</v>
      </c>
      <c r="Z284">
        <v>0</v>
      </c>
      <c r="AA284">
        <v>0</v>
      </c>
      <c r="AB284">
        <v>0</v>
      </c>
      <c r="AC284">
        <v>0</v>
      </c>
      <c r="AD284">
        <v>0</v>
      </c>
      <c r="AE284">
        <v>61441</v>
      </c>
      <c r="AF284">
        <v>0</v>
      </c>
      <c r="AG284">
        <v>194951094</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row>
    <row r="285" spans="1:55" x14ac:dyDescent="0.3">
      <c r="A285" t="s">
        <v>1967</v>
      </c>
      <c r="B285">
        <v>3000640</v>
      </c>
      <c r="C285">
        <v>3000632</v>
      </c>
      <c r="D285">
        <v>79244880.349999994</v>
      </c>
      <c r="E285">
        <v>0</v>
      </c>
      <c r="F285">
        <v>0</v>
      </c>
      <c r="G285">
        <v>0</v>
      </c>
      <c r="H285">
        <v>3068.33</v>
      </c>
      <c r="I285">
        <v>0</v>
      </c>
      <c r="J285">
        <v>0</v>
      </c>
      <c r="K285">
        <v>0</v>
      </c>
      <c r="L285">
        <v>5002261.01</v>
      </c>
      <c r="M285">
        <v>4846460</v>
      </c>
      <c r="N285">
        <v>2932272</v>
      </c>
      <c r="O285">
        <v>3090673</v>
      </c>
      <c r="P285">
        <v>1821279.37</v>
      </c>
      <c r="Q285">
        <v>1771917</v>
      </c>
      <c r="R285">
        <v>1736531</v>
      </c>
      <c r="S285">
        <v>930211</v>
      </c>
      <c r="T285">
        <v>576507.80000000005</v>
      </c>
      <c r="U285">
        <v>215833</v>
      </c>
      <c r="V285">
        <v>0</v>
      </c>
      <c r="W285">
        <v>0</v>
      </c>
      <c r="X285">
        <v>2000000</v>
      </c>
      <c r="Y285">
        <v>0</v>
      </c>
      <c r="Z285">
        <v>0</v>
      </c>
      <c r="AA285">
        <v>0</v>
      </c>
      <c r="AB285">
        <v>95346925</v>
      </c>
      <c r="AC285">
        <v>93346925</v>
      </c>
      <c r="AD285">
        <v>93346925</v>
      </c>
      <c r="AE285">
        <v>93346925</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84255</v>
      </c>
      <c r="BB285">
        <v>1322167</v>
      </c>
      <c r="BC285">
        <v>111690</v>
      </c>
    </row>
    <row r="286" spans="1:55" x14ac:dyDescent="0.3">
      <c r="A286" t="s">
        <v>1968</v>
      </c>
      <c r="B286">
        <v>3000640</v>
      </c>
      <c r="C286">
        <v>3000632</v>
      </c>
      <c r="D286">
        <v>79244880.349999994</v>
      </c>
      <c r="E286">
        <v>0</v>
      </c>
      <c r="F286">
        <v>0</v>
      </c>
      <c r="G286">
        <v>0</v>
      </c>
      <c r="H286">
        <v>3068.33</v>
      </c>
      <c r="I286">
        <v>0</v>
      </c>
      <c r="J286">
        <v>0</v>
      </c>
      <c r="K286">
        <v>0</v>
      </c>
      <c r="L286">
        <v>5002261.01</v>
      </c>
      <c r="M286">
        <v>4846460</v>
      </c>
      <c r="N286">
        <v>2932272</v>
      </c>
      <c r="O286">
        <v>3090673</v>
      </c>
      <c r="P286">
        <v>1821279.37</v>
      </c>
      <c r="Q286">
        <v>1771917</v>
      </c>
      <c r="R286">
        <v>1736531</v>
      </c>
      <c r="S286">
        <v>930211</v>
      </c>
      <c r="T286">
        <v>0</v>
      </c>
      <c r="U286">
        <v>0</v>
      </c>
      <c r="V286">
        <v>0</v>
      </c>
      <c r="W286">
        <v>0</v>
      </c>
      <c r="X286">
        <v>2000000</v>
      </c>
      <c r="Y286">
        <v>0</v>
      </c>
      <c r="Z286">
        <v>0</v>
      </c>
      <c r="AA286">
        <v>0</v>
      </c>
      <c r="AB286">
        <v>95346925</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1231092</v>
      </c>
      <c r="BC286">
        <v>0</v>
      </c>
    </row>
    <row r="287" spans="1:55" x14ac:dyDescent="0.3">
      <c r="A287" t="s">
        <v>1969</v>
      </c>
      <c r="B287">
        <v>0</v>
      </c>
      <c r="C287">
        <v>0</v>
      </c>
      <c r="D287">
        <v>0</v>
      </c>
      <c r="E287">
        <v>0</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84255</v>
      </c>
      <c r="BB287">
        <v>91075</v>
      </c>
      <c r="BC287">
        <v>111690</v>
      </c>
    </row>
    <row r="288" spans="1:55" x14ac:dyDescent="0.3">
      <c r="A288" t="s">
        <v>1970</v>
      </c>
      <c r="B288">
        <v>0</v>
      </c>
      <c r="C288">
        <v>0</v>
      </c>
      <c r="D288">
        <v>0</v>
      </c>
      <c r="E288">
        <v>0</v>
      </c>
      <c r="F288">
        <v>0</v>
      </c>
      <c r="G288">
        <v>0</v>
      </c>
      <c r="H288">
        <v>0</v>
      </c>
      <c r="I288">
        <v>0</v>
      </c>
      <c r="J288">
        <v>0</v>
      </c>
      <c r="K288">
        <v>0</v>
      </c>
      <c r="L288">
        <v>0</v>
      </c>
      <c r="M288">
        <v>0</v>
      </c>
      <c r="N288">
        <v>0</v>
      </c>
      <c r="O288">
        <v>0</v>
      </c>
      <c r="P288">
        <v>0</v>
      </c>
      <c r="Q288">
        <v>0</v>
      </c>
      <c r="R288">
        <v>0</v>
      </c>
      <c r="S288">
        <v>0</v>
      </c>
      <c r="T288">
        <v>576507.80000000005</v>
      </c>
      <c r="U288">
        <v>215833</v>
      </c>
      <c r="V288">
        <v>0</v>
      </c>
      <c r="W288">
        <v>0</v>
      </c>
      <c r="X288">
        <v>0</v>
      </c>
      <c r="Y288">
        <v>0</v>
      </c>
      <c r="Z288">
        <v>0</v>
      </c>
      <c r="AA288">
        <v>0</v>
      </c>
      <c r="AB288">
        <v>0</v>
      </c>
      <c r="AC288">
        <v>93346925</v>
      </c>
      <c r="AD288">
        <v>93346925</v>
      </c>
      <c r="AE288">
        <v>93346925</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row>
    <row r="289" spans="1:55" x14ac:dyDescent="0.3">
      <c r="A289" t="s">
        <v>1971</v>
      </c>
      <c r="B289">
        <v>-87008145</v>
      </c>
      <c r="C289">
        <v>-24565382</v>
      </c>
      <c r="D289">
        <v>-255785.13</v>
      </c>
      <c r="E289">
        <v>-71134</v>
      </c>
      <c r="F289">
        <v>-66730</v>
      </c>
      <c r="G289">
        <v>-959</v>
      </c>
      <c r="H289">
        <v>-86993.81</v>
      </c>
      <c r="I289">
        <v>-21908</v>
      </c>
      <c r="J289">
        <v>-22647</v>
      </c>
      <c r="K289">
        <v>-2903145</v>
      </c>
      <c r="L289">
        <v>-2790541.2</v>
      </c>
      <c r="M289">
        <v>-896362</v>
      </c>
      <c r="N289">
        <v>-820978</v>
      </c>
      <c r="O289">
        <v>0</v>
      </c>
      <c r="P289">
        <v>0</v>
      </c>
      <c r="Q289">
        <v>0</v>
      </c>
      <c r="R289">
        <v>0</v>
      </c>
      <c r="S289">
        <v>0</v>
      </c>
      <c r="T289">
        <v>-8367065.4100000001</v>
      </c>
      <c r="U289">
        <v>-7005993</v>
      </c>
      <c r="V289">
        <v>0</v>
      </c>
      <c r="W289">
        <v>0</v>
      </c>
      <c r="X289">
        <v>-41215130.600000001</v>
      </c>
      <c r="Y289">
        <v>-41215131</v>
      </c>
      <c r="Z289">
        <v>-41215131</v>
      </c>
      <c r="AA289">
        <v>-20614250</v>
      </c>
      <c r="AB289">
        <v>-52131794.399999999</v>
      </c>
      <c r="AC289">
        <v>-41517544</v>
      </c>
      <c r="AD289">
        <v>-614250</v>
      </c>
      <c r="AE289">
        <v>-131976646</v>
      </c>
      <c r="AF289">
        <v>0</v>
      </c>
      <c r="AG289">
        <v>-13027341</v>
      </c>
      <c r="AH289">
        <v>0</v>
      </c>
      <c r="AI289">
        <v>0</v>
      </c>
      <c r="AJ289">
        <v>0</v>
      </c>
      <c r="AK289">
        <v>0</v>
      </c>
      <c r="AL289">
        <v>0</v>
      </c>
      <c r="AM289">
        <v>0</v>
      </c>
      <c r="AN289">
        <v>0</v>
      </c>
      <c r="AO289">
        <v>0</v>
      </c>
      <c r="AP289">
        <v>0</v>
      </c>
      <c r="AQ289">
        <v>0</v>
      </c>
      <c r="AR289">
        <v>0</v>
      </c>
      <c r="AS289">
        <v>0</v>
      </c>
      <c r="AT289">
        <v>0</v>
      </c>
      <c r="AU289">
        <v>0</v>
      </c>
      <c r="AV289">
        <v>0</v>
      </c>
      <c r="AW289">
        <v>0</v>
      </c>
      <c r="AX289">
        <v>0</v>
      </c>
      <c r="AY289">
        <v>-10666</v>
      </c>
      <c r="AZ289">
        <v>-1882516</v>
      </c>
      <c r="BA289">
        <v>-1420490</v>
      </c>
      <c r="BB289">
        <v>0</v>
      </c>
      <c r="BC289">
        <v>-317465</v>
      </c>
    </row>
    <row r="290" spans="1:55" x14ac:dyDescent="0.3">
      <c r="A290" t="s">
        <v>1972</v>
      </c>
      <c r="B290">
        <v>-6161</v>
      </c>
      <c r="C290">
        <v>0</v>
      </c>
      <c r="D290">
        <v>0</v>
      </c>
      <c r="E290">
        <v>0</v>
      </c>
      <c r="F290">
        <v>0</v>
      </c>
      <c r="G290">
        <v>0</v>
      </c>
      <c r="H290">
        <v>0</v>
      </c>
      <c r="I290">
        <v>0</v>
      </c>
      <c r="J290">
        <v>0</v>
      </c>
      <c r="K290">
        <v>-2903003</v>
      </c>
      <c r="L290">
        <v>-742946.1</v>
      </c>
      <c r="M290">
        <v>-896362</v>
      </c>
      <c r="N290">
        <v>-820978</v>
      </c>
      <c r="O290">
        <v>0</v>
      </c>
      <c r="P290">
        <v>0</v>
      </c>
      <c r="Q290">
        <v>0</v>
      </c>
      <c r="R290">
        <v>0</v>
      </c>
      <c r="S290">
        <v>0</v>
      </c>
      <c r="T290">
        <v>-8367065.4100000001</v>
      </c>
      <c r="U290">
        <v>-7005993</v>
      </c>
      <c r="V290">
        <v>0</v>
      </c>
      <c r="W290">
        <v>0</v>
      </c>
      <c r="X290">
        <v>0</v>
      </c>
      <c r="Y290">
        <v>0</v>
      </c>
      <c r="Z290">
        <v>0</v>
      </c>
      <c r="AA290">
        <v>0</v>
      </c>
      <c r="AB290">
        <v>0</v>
      </c>
      <c r="AC290">
        <v>0</v>
      </c>
      <c r="AD290">
        <v>0</v>
      </c>
      <c r="AE290">
        <v>-131976646</v>
      </c>
      <c r="AF290">
        <v>0</v>
      </c>
      <c r="AG290">
        <v>-13027341</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row>
    <row r="291" spans="1:55" x14ac:dyDescent="0.3">
      <c r="A291" t="s">
        <v>1973</v>
      </c>
      <c r="B291">
        <v>0</v>
      </c>
      <c r="C291">
        <v>0</v>
      </c>
      <c r="D291">
        <v>0</v>
      </c>
      <c r="E291">
        <v>0</v>
      </c>
      <c r="F291">
        <v>0</v>
      </c>
      <c r="G291">
        <v>0</v>
      </c>
      <c r="H291">
        <v>0</v>
      </c>
      <c r="I291">
        <v>0</v>
      </c>
      <c r="J291">
        <v>0</v>
      </c>
      <c r="K291">
        <v>-2903003</v>
      </c>
      <c r="L291">
        <v>-742946.1</v>
      </c>
      <c r="M291">
        <v>-896362</v>
      </c>
      <c r="N291">
        <v>-820978</v>
      </c>
      <c r="O291">
        <v>0</v>
      </c>
      <c r="P291">
        <v>0</v>
      </c>
      <c r="Q291">
        <v>0</v>
      </c>
      <c r="R291">
        <v>0</v>
      </c>
      <c r="S291">
        <v>0</v>
      </c>
      <c r="T291">
        <v>-8367065.4100000001</v>
      </c>
      <c r="U291">
        <v>-7005993</v>
      </c>
      <c r="V291">
        <v>0</v>
      </c>
      <c r="W291">
        <v>0</v>
      </c>
      <c r="X291">
        <v>0</v>
      </c>
      <c r="Y291">
        <v>0</v>
      </c>
      <c r="Z291">
        <v>0</v>
      </c>
      <c r="AA291">
        <v>0</v>
      </c>
      <c r="AB291">
        <v>0</v>
      </c>
      <c r="AC291">
        <v>0</v>
      </c>
      <c r="AD291">
        <v>0</v>
      </c>
      <c r="AE291">
        <v>-131976646</v>
      </c>
      <c r="AF291">
        <v>0</v>
      </c>
      <c r="AG291">
        <v>-13027341</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row>
    <row r="292" spans="1:55" x14ac:dyDescent="0.3">
      <c r="A292" t="s">
        <v>2405</v>
      </c>
      <c r="B292">
        <v>-6161</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row>
    <row r="293" spans="1:55" x14ac:dyDescent="0.3">
      <c r="A293" t="s">
        <v>1974</v>
      </c>
      <c r="B293">
        <v>-87001984</v>
      </c>
      <c r="C293">
        <v>-24565382</v>
      </c>
      <c r="D293">
        <v>-255785.13</v>
      </c>
      <c r="E293">
        <v>-71134</v>
      </c>
      <c r="F293">
        <v>-66730</v>
      </c>
      <c r="G293">
        <v>-959</v>
      </c>
      <c r="H293">
        <v>-86993.81</v>
      </c>
      <c r="I293">
        <v>-21908</v>
      </c>
      <c r="J293">
        <v>-22647</v>
      </c>
      <c r="K293">
        <v>-142</v>
      </c>
      <c r="L293">
        <v>-2047595.1</v>
      </c>
      <c r="M293">
        <v>0</v>
      </c>
      <c r="N293">
        <v>0</v>
      </c>
      <c r="O293">
        <v>0</v>
      </c>
      <c r="P293">
        <v>0</v>
      </c>
      <c r="Q293">
        <v>0</v>
      </c>
      <c r="R293">
        <v>0</v>
      </c>
      <c r="S293">
        <v>0</v>
      </c>
      <c r="T293">
        <v>0</v>
      </c>
      <c r="U293">
        <v>0</v>
      </c>
      <c r="V293">
        <v>0</v>
      </c>
      <c r="W293">
        <v>0</v>
      </c>
      <c r="X293">
        <v>-41215130.600000001</v>
      </c>
      <c r="Y293">
        <v>-41215131</v>
      </c>
      <c r="Z293">
        <v>-41215131</v>
      </c>
      <c r="AA293">
        <v>-20614250</v>
      </c>
      <c r="AB293">
        <v>-52131794.399999999</v>
      </c>
      <c r="AC293">
        <v>-41517544</v>
      </c>
      <c r="AD293">
        <v>-614250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-10666</v>
      </c>
      <c r="AZ293">
        <v>-1882516</v>
      </c>
      <c r="BA293">
        <v>-1420490</v>
      </c>
      <c r="BB293">
        <v>0</v>
      </c>
      <c r="BC293">
        <v>-317465</v>
      </c>
    </row>
    <row r="294" spans="1:55" x14ac:dyDescent="0.3">
      <c r="A294" t="s">
        <v>1975</v>
      </c>
      <c r="B294">
        <v>-87001984</v>
      </c>
      <c r="C294">
        <v>-24565382</v>
      </c>
      <c r="D294">
        <v>-255785.13</v>
      </c>
      <c r="E294">
        <v>-71134</v>
      </c>
      <c r="F294">
        <v>-66730</v>
      </c>
      <c r="G294">
        <v>-959</v>
      </c>
      <c r="H294">
        <v>-86993.81</v>
      </c>
      <c r="I294">
        <v>-21908</v>
      </c>
      <c r="J294">
        <v>-22647</v>
      </c>
      <c r="K294">
        <v>-142</v>
      </c>
      <c r="L294">
        <v>-2047595.1</v>
      </c>
      <c r="M294">
        <v>0</v>
      </c>
      <c r="N294">
        <v>0</v>
      </c>
      <c r="O294">
        <v>0</v>
      </c>
      <c r="P294">
        <v>0</v>
      </c>
      <c r="Q294">
        <v>0</v>
      </c>
      <c r="R294">
        <v>0</v>
      </c>
      <c r="S294">
        <v>0</v>
      </c>
      <c r="T294">
        <v>0</v>
      </c>
      <c r="U294">
        <v>0</v>
      </c>
      <c r="V294">
        <v>0</v>
      </c>
      <c r="W294">
        <v>0</v>
      </c>
      <c r="X294">
        <v>-41215130.600000001</v>
      </c>
      <c r="Y294">
        <v>-41215131</v>
      </c>
      <c r="Z294">
        <v>-41215131</v>
      </c>
      <c r="AA294">
        <v>-20614250</v>
      </c>
      <c r="AB294">
        <v>-52131794.399999999</v>
      </c>
      <c r="AC294">
        <v>-41517544</v>
      </c>
      <c r="AD294">
        <v>-614250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-10666</v>
      </c>
      <c r="AZ294">
        <v>-1843561</v>
      </c>
      <c r="BA294">
        <v>-1420490</v>
      </c>
      <c r="BB294">
        <v>0</v>
      </c>
      <c r="BC294">
        <v>-317465</v>
      </c>
    </row>
    <row r="295" spans="1:55" x14ac:dyDescent="0.3">
      <c r="A295" t="s">
        <v>1976</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-38955</v>
      </c>
      <c r="BA295">
        <v>0</v>
      </c>
      <c r="BB295">
        <v>0</v>
      </c>
      <c r="BC295">
        <v>0</v>
      </c>
    </row>
    <row r="296" spans="1:55" x14ac:dyDescent="0.3">
      <c r="A296" t="s">
        <v>1977</v>
      </c>
      <c r="B296">
        <v>-4417712</v>
      </c>
      <c r="C296">
        <v>-2212171</v>
      </c>
      <c r="D296">
        <v>-8525569.9700000007</v>
      </c>
      <c r="E296">
        <v>0</v>
      </c>
      <c r="F296">
        <v>0</v>
      </c>
      <c r="G296">
        <v>-2147608</v>
      </c>
      <c r="H296">
        <v>-124355.92</v>
      </c>
      <c r="I296">
        <v>-125649</v>
      </c>
      <c r="J296">
        <v>-89098</v>
      </c>
      <c r="K296">
        <v>-44463</v>
      </c>
      <c r="L296">
        <v>-183604.9</v>
      </c>
      <c r="M296">
        <v>-137869</v>
      </c>
      <c r="N296">
        <v>-92040</v>
      </c>
      <c r="O296">
        <v>-46345</v>
      </c>
      <c r="P296">
        <v>-180596.74</v>
      </c>
      <c r="Q296">
        <v>-135287</v>
      </c>
      <c r="R296">
        <v>-89515</v>
      </c>
      <c r="S296">
        <v>-39753</v>
      </c>
      <c r="T296">
        <v>-146747.22</v>
      </c>
      <c r="U296">
        <v>-105051</v>
      </c>
      <c r="V296">
        <v>-66376</v>
      </c>
      <c r="W296">
        <v>-33335</v>
      </c>
      <c r="X296">
        <v>-114299.31</v>
      </c>
      <c r="Y296">
        <v>-81435</v>
      </c>
      <c r="Z296">
        <v>-53137</v>
      </c>
      <c r="AA296">
        <v>-26320</v>
      </c>
      <c r="AB296">
        <v>-79797.53</v>
      </c>
      <c r="AC296">
        <v>-52118</v>
      </c>
      <c r="AD296">
        <v>-31843</v>
      </c>
      <c r="AE296">
        <v>-14805</v>
      </c>
      <c r="AF296">
        <v>-21592.06</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row>
    <row r="297" spans="1:55" x14ac:dyDescent="0.3">
      <c r="A297" t="s">
        <v>1978</v>
      </c>
      <c r="B297">
        <v>87822880</v>
      </c>
      <c r="C297">
        <v>21882480</v>
      </c>
      <c r="D297">
        <v>32467500</v>
      </c>
      <c r="E297">
        <v>32467500</v>
      </c>
      <c r="F297">
        <v>7492500</v>
      </c>
      <c r="G297">
        <v>0</v>
      </c>
      <c r="H297">
        <v>15000000</v>
      </c>
      <c r="I297">
        <v>15000000</v>
      </c>
      <c r="J297">
        <v>15000000</v>
      </c>
      <c r="K297">
        <v>15000000</v>
      </c>
      <c r="L297">
        <v>0</v>
      </c>
      <c r="M297">
        <v>0</v>
      </c>
      <c r="N297">
        <v>0</v>
      </c>
      <c r="O297">
        <v>0</v>
      </c>
      <c r="P297">
        <v>35456229.700000003</v>
      </c>
      <c r="Q297">
        <v>7500000</v>
      </c>
      <c r="R297">
        <v>4500000</v>
      </c>
      <c r="S297">
        <v>4500000</v>
      </c>
      <c r="T297">
        <v>19000000</v>
      </c>
      <c r="U297">
        <v>19000000</v>
      </c>
      <c r="V297">
        <v>7000000</v>
      </c>
      <c r="W297">
        <v>7000000</v>
      </c>
      <c r="X297">
        <v>33000000</v>
      </c>
      <c r="Y297">
        <v>33000000</v>
      </c>
      <c r="Z297">
        <v>33000000</v>
      </c>
      <c r="AA297">
        <v>20000000</v>
      </c>
      <c r="AB297">
        <v>90000000</v>
      </c>
      <c r="AC297">
        <v>80000000</v>
      </c>
      <c r="AD297">
        <v>40000000</v>
      </c>
      <c r="AE297">
        <v>40000000</v>
      </c>
      <c r="AF297">
        <v>50000000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row>
    <row r="298" spans="1:55" x14ac:dyDescent="0.3">
      <c r="A298" t="s">
        <v>1979</v>
      </c>
      <c r="B298">
        <v>-11266100</v>
      </c>
      <c r="C298">
        <v>-11266100</v>
      </c>
      <c r="D298">
        <v>-12289800</v>
      </c>
      <c r="E298">
        <v>-1500000</v>
      </c>
      <c r="F298">
        <v>-1500000</v>
      </c>
      <c r="G298">
        <v>0</v>
      </c>
      <c r="H298">
        <v>-22994300</v>
      </c>
      <c r="I298">
        <v>-22994300</v>
      </c>
      <c r="J298">
        <v>-11066100</v>
      </c>
      <c r="K298">
        <v>-11066100</v>
      </c>
      <c r="L298">
        <v>-14747000</v>
      </c>
      <c r="M298">
        <v>-2500000</v>
      </c>
      <c r="N298">
        <v>-2500000</v>
      </c>
      <c r="O298">
        <v>0</v>
      </c>
      <c r="P298">
        <v>-50033900</v>
      </c>
      <c r="Q298">
        <v>-26149100</v>
      </c>
      <c r="R298">
        <v>-13586100</v>
      </c>
      <c r="S298">
        <v>-13586100</v>
      </c>
      <c r="T298">
        <v>-11841200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row>
    <row r="299" spans="1:55" x14ac:dyDescent="0.3">
      <c r="A299" t="s">
        <v>1980</v>
      </c>
      <c r="B299">
        <v>0</v>
      </c>
      <c r="C299">
        <v>0</v>
      </c>
      <c r="D299">
        <v>110223.12</v>
      </c>
      <c r="E299">
        <v>-12662</v>
      </c>
      <c r="F299">
        <v>0</v>
      </c>
      <c r="G299">
        <v>0</v>
      </c>
      <c r="H299">
        <v>-788050.76</v>
      </c>
      <c r="I299">
        <v>-788051</v>
      </c>
      <c r="J299">
        <v>-788051</v>
      </c>
      <c r="K299">
        <v>-553420</v>
      </c>
      <c r="L299">
        <v>10130912</v>
      </c>
      <c r="M299">
        <v>10130912</v>
      </c>
      <c r="N299">
        <v>10130912</v>
      </c>
      <c r="O299">
        <v>19593</v>
      </c>
      <c r="P299">
        <v>281515.82</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157321</v>
      </c>
      <c r="BA299">
        <v>157321</v>
      </c>
      <c r="BB299">
        <v>109642</v>
      </c>
      <c r="BC299">
        <v>109642</v>
      </c>
    </row>
    <row r="300" spans="1:55" x14ac:dyDescent="0.3">
      <c r="A300" t="s">
        <v>1981</v>
      </c>
      <c r="B300">
        <v>-8284041</v>
      </c>
      <c r="C300">
        <v>-2</v>
      </c>
      <c r="D300">
        <v>-11547791.42</v>
      </c>
      <c r="E300">
        <v>-11547789</v>
      </c>
      <c r="F300">
        <v>-11414950</v>
      </c>
      <c r="G300">
        <v>-3</v>
      </c>
      <c r="H300">
        <v>-11099150.17</v>
      </c>
      <c r="I300">
        <v>-11099148</v>
      </c>
      <c r="J300">
        <v>-10966308</v>
      </c>
      <c r="K300">
        <v>-1</v>
      </c>
      <c r="L300">
        <v>-10070877.42</v>
      </c>
      <c r="M300">
        <v>-9880995</v>
      </c>
      <c r="N300">
        <v>-9880995</v>
      </c>
      <c r="O300">
        <v>0</v>
      </c>
      <c r="P300">
        <v>-9073437.4000000004</v>
      </c>
      <c r="Q300">
        <v>-9073430</v>
      </c>
      <c r="R300">
        <v>-9032690</v>
      </c>
      <c r="S300">
        <v>0</v>
      </c>
      <c r="T300">
        <v>-8167395.9500000002</v>
      </c>
      <c r="U300">
        <v>-8167395</v>
      </c>
      <c r="V300">
        <v>-8130729</v>
      </c>
      <c r="W300">
        <v>0</v>
      </c>
      <c r="X300">
        <v>-7269881.1600000001</v>
      </c>
      <c r="Y300">
        <v>-7269879</v>
      </c>
      <c r="Z300">
        <v>-7229139</v>
      </c>
      <c r="AA300">
        <v>-1</v>
      </c>
      <c r="AB300">
        <v>-8150953.5999999996</v>
      </c>
      <c r="AC300">
        <v>-8150949</v>
      </c>
      <c r="AD300">
        <v>-8115301</v>
      </c>
      <c r="AE300">
        <v>-2</v>
      </c>
      <c r="AF300">
        <v>-8134713.3200000003</v>
      </c>
      <c r="AG300">
        <v>-8083788</v>
      </c>
      <c r="AH300">
        <v>-8083783</v>
      </c>
      <c r="AI300">
        <v>0</v>
      </c>
      <c r="AJ300">
        <v>-5612445.0099999998</v>
      </c>
      <c r="AK300">
        <v>-5612444</v>
      </c>
      <c r="AL300">
        <v>-5612444</v>
      </c>
      <c r="AM300">
        <v>0</v>
      </c>
      <c r="AN300">
        <v>-4493155.29</v>
      </c>
      <c r="AO300">
        <v>-4493153</v>
      </c>
      <c r="AP300">
        <v>-4493153</v>
      </c>
      <c r="AQ300">
        <v>0</v>
      </c>
      <c r="AR300">
        <v>-5391784.2800000003</v>
      </c>
      <c r="AS300">
        <v>-3594523</v>
      </c>
      <c r="AT300">
        <v>-3594519</v>
      </c>
      <c r="AU300">
        <v>0</v>
      </c>
      <c r="AV300">
        <v>-2695893.33</v>
      </c>
      <c r="AW300">
        <v>-2695892</v>
      </c>
      <c r="AX300">
        <v>-2695890</v>
      </c>
      <c r="AY300">
        <v>0</v>
      </c>
      <c r="AZ300">
        <v>-1568548</v>
      </c>
      <c r="BA300">
        <v>-1568545</v>
      </c>
      <c r="BB300">
        <v>-1568545</v>
      </c>
      <c r="BC300">
        <v>0</v>
      </c>
    </row>
    <row r="301" spans="1:55" x14ac:dyDescent="0.3">
      <c r="A301" t="s">
        <v>1982</v>
      </c>
      <c r="B301">
        <v>-4477856</v>
      </c>
      <c r="C301">
        <v>-2762649</v>
      </c>
      <c r="D301">
        <v>-7943620.4900000002</v>
      </c>
      <c r="E301">
        <v>-5766260</v>
      </c>
      <c r="F301">
        <v>-3665055</v>
      </c>
      <c r="G301">
        <v>-2037060</v>
      </c>
      <c r="H301">
        <v>-7676471.7699999996</v>
      </c>
      <c r="I301">
        <v>-6030377</v>
      </c>
      <c r="J301">
        <v>-3789615</v>
      </c>
      <c r="K301">
        <v>-2185920</v>
      </c>
      <c r="L301">
        <v>-8200771.6500000004</v>
      </c>
      <c r="M301">
        <v>-6439746</v>
      </c>
      <c r="N301">
        <v>-4137576</v>
      </c>
      <c r="O301">
        <v>-2135869</v>
      </c>
      <c r="P301">
        <v>-8825271.5299999993</v>
      </c>
      <c r="Q301">
        <v>-6869082</v>
      </c>
      <c r="R301">
        <v>-4339579</v>
      </c>
      <c r="S301">
        <v>-2580990</v>
      </c>
      <c r="T301">
        <v>-8260805.75</v>
      </c>
      <c r="U301">
        <v>-6484220</v>
      </c>
      <c r="V301">
        <v>-4065588</v>
      </c>
      <c r="W301">
        <v>-2300785</v>
      </c>
      <c r="X301">
        <v>-8332798.8099999996</v>
      </c>
      <c r="Y301">
        <v>-6573590</v>
      </c>
      <c r="Z301">
        <v>-4221642</v>
      </c>
      <c r="AA301">
        <v>-2450630</v>
      </c>
      <c r="AB301">
        <v>-7397299.7300000004</v>
      </c>
      <c r="AC301">
        <v>-5358800</v>
      </c>
      <c r="AD301">
        <v>-3309403</v>
      </c>
      <c r="AE301">
        <v>-783741</v>
      </c>
      <c r="AF301">
        <v>-1710148.14</v>
      </c>
      <c r="AG301">
        <v>-929804</v>
      </c>
      <c r="AH301">
        <v>-26805</v>
      </c>
      <c r="AI301">
        <v>-13</v>
      </c>
      <c r="AJ301">
        <v>-25.26</v>
      </c>
      <c r="AK301">
        <v>-19</v>
      </c>
      <c r="AL301">
        <v>-11</v>
      </c>
      <c r="AM301">
        <v>-1</v>
      </c>
      <c r="AN301">
        <v>0</v>
      </c>
      <c r="AO301">
        <v>0</v>
      </c>
      <c r="AP301">
        <v>0</v>
      </c>
      <c r="AQ301">
        <v>0</v>
      </c>
      <c r="AR301">
        <v>-164.69</v>
      </c>
      <c r="AS301">
        <v>-111</v>
      </c>
      <c r="AT301">
        <v>-110</v>
      </c>
      <c r="AU301">
        <v>-51</v>
      </c>
      <c r="AV301">
        <v>-3097.72</v>
      </c>
      <c r="AW301">
        <v>-3092</v>
      </c>
      <c r="AX301">
        <v>-2741</v>
      </c>
      <c r="AY301">
        <v>0</v>
      </c>
      <c r="AZ301">
        <v>0</v>
      </c>
      <c r="BA301">
        <v>0</v>
      </c>
      <c r="BB301">
        <v>0</v>
      </c>
      <c r="BC301">
        <v>0</v>
      </c>
    </row>
    <row r="302" spans="1:55" x14ac:dyDescent="0.3">
      <c r="A302" t="s">
        <v>1983</v>
      </c>
      <c r="B302">
        <v>-1696226</v>
      </c>
      <c r="C302">
        <v>-2446781</v>
      </c>
      <c r="D302">
        <v>-12661.6</v>
      </c>
      <c r="E302">
        <v>-6163671</v>
      </c>
      <c r="F302">
        <v>-4282332</v>
      </c>
      <c r="G302">
        <v>0</v>
      </c>
      <c r="H302">
        <v>47850.03</v>
      </c>
      <c r="I302">
        <v>47850</v>
      </c>
      <c r="J302">
        <v>47850</v>
      </c>
      <c r="K302">
        <v>0</v>
      </c>
      <c r="L302">
        <v>145289.03</v>
      </c>
      <c r="M302">
        <v>19593</v>
      </c>
      <c r="N302">
        <v>19593</v>
      </c>
      <c r="O302">
        <v>10130912</v>
      </c>
      <c r="P302">
        <v>0</v>
      </c>
      <c r="Q302">
        <v>10145644</v>
      </c>
      <c r="R302">
        <v>0</v>
      </c>
      <c r="S302">
        <v>0</v>
      </c>
      <c r="T302">
        <v>9973815.0899999999</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-464</v>
      </c>
      <c r="AZ302">
        <v>-539208</v>
      </c>
      <c r="BA302">
        <v>-486804</v>
      </c>
      <c r="BB302">
        <v>-317650</v>
      </c>
      <c r="BC302">
        <v>-167169</v>
      </c>
    </row>
    <row r="303" spans="1:55" x14ac:dyDescent="0.3">
      <c r="A303" t="s">
        <v>882</v>
      </c>
      <c r="B303">
        <v>-16813313</v>
      </c>
      <c r="C303">
        <v>-6803335</v>
      </c>
      <c r="D303">
        <v>68959483.799999997</v>
      </c>
      <c r="E303">
        <v>9749712</v>
      </c>
      <c r="F303">
        <v>-903966</v>
      </c>
      <c r="G303">
        <v>-3808102</v>
      </c>
      <c r="H303">
        <v>-27938607.210000001</v>
      </c>
      <c r="I303">
        <v>-20914140</v>
      </c>
      <c r="J303">
        <v>-11544450</v>
      </c>
      <c r="K303">
        <v>-1753049</v>
      </c>
      <c r="L303">
        <v>-20714333.140000001</v>
      </c>
      <c r="M303">
        <v>-4858007</v>
      </c>
      <c r="N303">
        <v>-4348812</v>
      </c>
      <c r="O303">
        <v>7354762</v>
      </c>
      <c r="P303">
        <v>-30119511.149999999</v>
      </c>
      <c r="Q303">
        <v>-19964978</v>
      </c>
      <c r="R303">
        <v>-17194735</v>
      </c>
      <c r="S303">
        <v>-9138729</v>
      </c>
      <c r="T303">
        <v>-7232891.4500000002</v>
      </c>
      <c r="U303">
        <v>-2546826</v>
      </c>
      <c r="V303">
        <v>-8946532</v>
      </c>
      <c r="W303">
        <v>-544060</v>
      </c>
      <c r="X303">
        <v>-24779610.739999998</v>
      </c>
      <c r="Y303">
        <v>-23429009</v>
      </c>
      <c r="Z303">
        <v>-17709582</v>
      </c>
      <c r="AA303">
        <v>-12967277</v>
      </c>
      <c r="AB303">
        <v>-2829870.74</v>
      </c>
      <c r="AC303">
        <v>-11212401</v>
      </c>
      <c r="AD303">
        <v>-6682692</v>
      </c>
      <c r="AE303">
        <v>633172</v>
      </c>
      <c r="AF303">
        <v>171177068.19</v>
      </c>
      <c r="AG303">
        <v>172910161</v>
      </c>
      <c r="AH303">
        <v>132399077</v>
      </c>
      <c r="AI303">
        <v>9</v>
      </c>
      <c r="AJ303">
        <v>-5614643.7400000002</v>
      </c>
      <c r="AK303">
        <v>-5593501</v>
      </c>
      <c r="AL303">
        <v>-5614187</v>
      </c>
      <c r="AM303">
        <v>5233</v>
      </c>
      <c r="AN303">
        <v>-4490981.82</v>
      </c>
      <c r="AO303">
        <v>-4493105</v>
      </c>
      <c r="AP303">
        <v>-4493114</v>
      </c>
      <c r="AQ303">
        <v>3197</v>
      </c>
      <c r="AR303">
        <v>-5402160.9900000002</v>
      </c>
      <c r="AS303">
        <v>-3604846</v>
      </c>
      <c r="AT303">
        <v>-3604841</v>
      </c>
      <c r="AU303">
        <v>7724</v>
      </c>
      <c r="AV303">
        <v>-2856774.52</v>
      </c>
      <c r="AW303">
        <v>-2855298</v>
      </c>
      <c r="AX303">
        <v>-2763133</v>
      </c>
      <c r="AY303">
        <v>-11130</v>
      </c>
      <c r="AZ303">
        <v>-3832951</v>
      </c>
      <c r="BA303">
        <v>-3234263</v>
      </c>
      <c r="BB303">
        <v>-454386</v>
      </c>
      <c r="BC303">
        <v>-263302</v>
      </c>
    </row>
    <row r="304" spans="1:55" x14ac:dyDescent="0.3">
      <c r="A304" t="s">
        <v>883</v>
      </c>
      <c r="B304">
        <v>-9615849</v>
      </c>
      <c r="C304">
        <v>-4109261</v>
      </c>
      <c r="D304">
        <v>10703326.289999999</v>
      </c>
      <c r="E304">
        <v>18674584</v>
      </c>
      <c r="F304">
        <v>-380867</v>
      </c>
      <c r="G304">
        <v>-649869</v>
      </c>
      <c r="H304">
        <v>-4045308.62</v>
      </c>
      <c r="I304">
        <v>-8312896</v>
      </c>
      <c r="J304">
        <v>-2567750</v>
      </c>
      <c r="K304">
        <v>1827956</v>
      </c>
      <c r="L304">
        <v>5158581.22</v>
      </c>
      <c r="M304">
        <v>8126958</v>
      </c>
      <c r="N304">
        <v>1912981</v>
      </c>
      <c r="O304">
        <v>10295849</v>
      </c>
      <c r="P304">
        <v>-4343855.9800000004</v>
      </c>
      <c r="Q304">
        <v>-4578996</v>
      </c>
      <c r="R304">
        <v>-14741610</v>
      </c>
      <c r="S304">
        <v>-10044009</v>
      </c>
      <c r="T304">
        <v>11912395.76</v>
      </c>
      <c r="U304">
        <v>8753419</v>
      </c>
      <c r="V304">
        <v>-4405204</v>
      </c>
      <c r="W304">
        <v>49525</v>
      </c>
      <c r="X304">
        <v>-10770043.07</v>
      </c>
      <c r="Y304">
        <v>-17879697</v>
      </c>
      <c r="Z304">
        <v>-16680102</v>
      </c>
      <c r="AA304">
        <v>-13124478</v>
      </c>
      <c r="AB304">
        <v>7582740.0199999996</v>
      </c>
      <c r="AC304">
        <v>-10146815</v>
      </c>
      <c r="AD304">
        <v>-9754092</v>
      </c>
      <c r="AE304">
        <v>-3941817</v>
      </c>
      <c r="AF304">
        <v>1392335.07</v>
      </c>
      <c r="AG304">
        <v>-4802738</v>
      </c>
      <c r="AH304">
        <v>8964599</v>
      </c>
      <c r="AI304">
        <v>-456961</v>
      </c>
      <c r="AJ304">
        <v>8914707.1199999992</v>
      </c>
      <c r="AK304">
        <v>6695914</v>
      </c>
      <c r="AL304">
        <v>4339792</v>
      </c>
      <c r="AM304">
        <v>4821436</v>
      </c>
      <c r="AN304">
        <v>-1538673.13</v>
      </c>
      <c r="AO304">
        <v>-885136</v>
      </c>
      <c r="AP304">
        <v>-905695</v>
      </c>
      <c r="AQ304">
        <v>2664595</v>
      </c>
      <c r="AR304">
        <v>3065128.81</v>
      </c>
      <c r="AS304">
        <v>5548967</v>
      </c>
      <c r="AT304">
        <v>1266212</v>
      </c>
      <c r="AU304">
        <v>2436932</v>
      </c>
      <c r="AV304">
        <v>810050.88</v>
      </c>
      <c r="AW304">
        <v>-1782841</v>
      </c>
      <c r="AX304">
        <v>-1458691</v>
      </c>
      <c r="AY304">
        <v>261595</v>
      </c>
      <c r="AZ304">
        <v>-270312</v>
      </c>
      <c r="BA304">
        <v>-2467793</v>
      </c>
      <c r="BB304">
        <v>-1828675</v>
      </c>
      <c r="BC304">
        <v>-784177</v>
      </c>
    </row>
    <row r="305" spans="1:55" x14ac:dyDescent="0.3">
      <c r="A305" t="s">
        <v>1984</v>
      </c>
      <c r="B305">
        <v>62469</v>
      </c>
      <c r="C305">
        <v>58874</v>
      </c>
      <c r="D305">
        <v>25242.21</v>
      </c>
      <c r="E305">
        <v>0</v>
      </c>
      <c r="F305">
        <v>0</v>
      </c>
      <c r="G305">
        <v>106449</v>
      </c>
      <c r="H305">
        <v>0</v>
      </c>
      <c r="I305">
        <v>0</v>
      </c>
      <c r="J305">
        <v>0</v>
      </c>
      <c r="K305">
        <v>0</v>
      </c>
      <c r="L305">
        <v>0</v>
      </c>
      <c r="M305">
        <v>0</v>
      </c>
      <c r="N305">
        <v>0</v>
      </c>
      <c r="O305">
        <v>-92923</v>
      </c>
      <c r="P305">
        <v>-220503.92</v>
      </c>
      <c r="Q305">
        <v>0</v>
      </c>
      <c r="R305">
        <v>0</v>
      </c>
      <c r="S305">
        <v>-100059</v>
      </c>
      <c r="T305">
        <v>0</v>
      </c>
      <c r="U305">
        <v>0</v>
      </c>
      <c r="V305">
        <v>-46685</v>
      </c>
      <c r="W305">
        <v>-56751</v>
      </c>
      <c r="X305">
        <v>0</v>
      </c>
      <c r="Y305">
        <v>0</v>
      </c>
      <c r="Z305">
        <v>0</v>
      </c>
      <c r="AA305">
        <v>0</v>
      </c>
      <c r="AB305">
        <v>0</v>
      </c>
      <c r="AC305">
        <v>0</v>
      </c>
      <c r="AD305">
        <v>0</v>
      </c>
      <c r="AE305">
        <v>0</v>
      </c>
      <c r="AF305">
        <v>154941.97</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row>
    <row r="306" spans="1:55" x14ac:dyDescent="0.3">
      <c r="A306" t="s">
        <v>1985</v>
      </c>
      <c r="B306">
        <v>0</v>
      </c>
      <c r="C306">
        <v>0</v>
      </c>
      <c r="D306">
        <v>0</v>
      </c>
      <c r="E306">
        <v>79110</v>
      </c>
      <c r="F306">
        <v>43437</v>
      </c>
      <c r="G306">
        <v>0</v>
      </c>
      <c r="H306">
        <v>-117287.52</v>
      </c>
      <c r="I306">
        <v>-103324</v>
      </c>
      <c r="J306">
        <v>-85141</v>
      </c>
      <c r="K306">
        <v>-36104</v>
      </c>
      <c r="L306">
        <v>-14278.35</v>
      </c>
      <c r="M306">
        <v>-19356</v>
      </c>
      <c r="N306">
        <v>8466</v>
      </c>
      <c r="O306">
        <v>0</v>
      </c>
      <c r="P306">
        <v>0</v>
      </c>
      <c r="Q306">
        <v>-155053</v>
      </c>
      <c r="R306">
        <v>-109902</v>
      </c>
      <c r="S306">
        <v>0</v>
      </c>
      <c r="T306">
        <v>12518.37</v>
      </c>
      <c r="U306">
        <v>-78415</v>
      </c>
      <c r="V306">
        <v>0</v>
      </c>
      <c r="W306">
        <v>0</v>
      </c>
      <c r="X306">
        <v>83919.38</v>
      </c>
      <c r="Y306">
        <v>155492</v>
      </c>
      <c r="Z306">
        <v>41818</v>
      </c>
      <c r="AA306">
        <v>-10330</v>
      </c>
      <c r="AB306">
        <v>-10617.6</v>
      </c>
      <c r="AC306">
        <v>-25220</v>
      </c>
      <c r="AD306">
        <v>-18484</v>
      </c>
      <c r="AE306">
        <v>-17325</v>
      </c>
      <c r="AF306">
        <v>0</v>
      </c>
      <c r="AG306">
        <v>31962</v>
      </c>
      <c r="AH306">
        <v>16239</v>
      </c>
      <c r="AI306">
        <v>-58168</v>
      </c>
      <c r="AJ306">
        <v>-31443.52</v>
      </c>
      <c r="AK306">
        <v>-25870</v>
      </c>
      <c r="AL306">
        <v>20314</v>
      </c>
      <c r="AM306">
        <v>-16824</v>
      </c>
      <c r="AN306">
        <v>24616.240000000002</v>
      </c>
      <c r="AO306">
        <v>26453</v>
      </c>
      <c r="AP306">
        <v>11006</v>
      </c>
      <c r="AQ306">
        <v>556</v>
      </c>
      <c r="AR306">
        <v>-31642.46</v>
      </c>
      <c r="AS306">
        <v>-49044</v>
      </c>
      <c r="AT306">
        <v>-15047</v>
      </c>
      <c r="AU306">
        <v>-15914</v>
      </c>
      <c r="AV306">
        <v>-24494.18</v>
      </c>
      <c r="AW306">
        <v>-20815</v>
      </c>
      <c r="AX306">
        <v>-13919</v>
      </c>
      <c r="AY306">
        <v>0</v>
      </c>
      <c r="AZ306">
        <v>0</v>
      </c>
      <c r="BA306">
        <v>0</v>
      </c>
      <c r="BB306">
        <v>0</v>
      </c>
      <c r="BC306">
        <v>0</v>
      </c>
    </row>
    <row r="307" spans="1:55" x14ac:dyDescent="0.3">
      <c r="A307" t="s">
        <v>1986</v>
      </c>
      <c r="B307">
        <v>0</v>
      </c>
      <c r="C307">
        <v>0</v>
      </c>
      <c r="D307">
        <v>0</v>
      </c>
      <c r="E307">
        <v>0</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8581</v>
      </c>
      <c r="AZ307">
        <v>84650</v>
      </c>
      <c r="BA307">
        <v>84891</v>
      </c>
      <c r="BB307">
        <v>52030</v>
      </c>
      <c r="BC307">
        <v>-65292</v>
      </c>
    </row>
    <row r="308" spans="1:55" x14ac:dyDescent="0.3">
      <c r="A308" t="s">
        <v>1987</v>
      </c>
      <c r="B308">
        <v>40589081</v>
      </c>
      <c r="C308">
        <v>40589081</v>
      </c>
      <c r="D308">
        <v>29860512.539999999</v>
      </c>
      <c r="E308">
        <v>29860513</v>
      </c>
      <c r="F308">
        <v>29860513</v>
      </c>
      <c r="G308">
        <v>29860513</v>
      </c>
      <c r="H308">
        <v>34023108.68</v>
      </c>
      <c r="I308">
        <v>34023109</v>
      </c>
      <c r="J308">
        <v>34023109</v>
      </c>
      <c r="K308">
        <v>34023109</v>
      </c>
      <c r="L308">
        <v>28878805.809999999</v>
      </c>
      <c r="M308">
        <v>28878806</v>
      </c>
      <c r="N308">
        <v>28878806</v>
      </c>
      <c r="O308">
        <v>28878806</v>
      </c>
      <c r="P308">
        <v>33443165.710000001</v>
      </c>
      <c r="Q308">
        <v>33443166</v>
      </c>
      <c r="R308">
        <v>33443166</v>
      </c>
      <c r="S308">
        <v>33443166</v>
      </c>
      <c r="T308">
        <v>21518251.579999998</v>
      </c>
      <c r="U308">
        <v>21518252</v>
      </c>
      <c r="V308">
        <v>21518252</v>
      </c>
      <c r="W308">
        <v>21518252</v>
      </c>
      <c r="X308">
        <v>32204375.27</v>
      </c>
      <c r="Y308">
        <v>32204375</v>
      </c>
      <c r="Z308">
        <v>32204375</v>
      </c>
      <c r="AA308">
        <v>32204375</v>
      </c>
      <c r="AB308">
        <v>24632252.850000001</v>
      </c>
      <c r="AC308">
        <v>24632253</v>
      </c>
      <c r="AD308">
        <v>24632253</v>
      </c>
      <c r="AE308">
        <v>24632253</v>
      </c>
      <c r="AF308">
        <v>23084975.809999999</v>
      </c>
      <c r="AG308">
        <v>23084976</v>
      </c>
      <c r="AH308">
        <v>23084976</v>
      </c>
      <c r="AI308">
        <v>23084976</v>
      </c>
      <c r="AJ308">
        <v>14201712.210000001</v>
      </c>
      <c r="AK308">
        <v>14201712</v>
      </c>
      <c r="AL308">
        <v>14201712</v>
      </c>
      <c r="AM308">
        <v>14201712</v>
      </c>
      <c r="AN308">
        <v>15715769.1</v>
      </c>
      <c r="AO308">
        <v>15715769</v>
      </c>
      <c r="AP308">
        <v>15715769</v>
      </c>
      <c r="AQ308">
        <v>15715769</v>
      </c>
      <c r="AR308">
        <v>12682282.76</v>
      </c>
      <c r="AS308">
        <v>12682283</v>
      </c>
      <c r="AT308">
        <v>12682283</v>
      </c>
      <c r="AU308">
        <v>12682283</v>
      </c>
      <c r="AV308">
        <v>11896726.050000001</v>
      </c>
      <c r="AW308">
        <v>11896726</v>
      </c>
      <c r="AX308">
        <v>11896726</v>
      </c>
      <c r="AY308">
        <v>11896726</v>
      </c>
      <c r="AZ308">
        <v>12082388</v>
      </c>
      <c r="BA308">
        <v>12082389</v>
      </c>
      <c r="BB308">
        <v>12082389</v>
      </c>
      <c r="BC308">
        <v>12082389</v>
      </c>
    </row>
    <row r="309" spans="1:55" x14ac:dyDescent="0.3">
      <c r="A309" t="s">
        <v>1988</v>
      </c>
      <c r="B309">
        <v>31035701</v>
      </c>
      <c r="C309">
        <v>36538694</v>
      </c>
      <c r="D309">
        <v>40589081.049999997</v>
      </c>
      <c r="E309">
        <v>48614207</v>
      </c>
      <c r="F309">
        <v>29523083</v>
      </c>
      <c r="G309">
        <v>29317093</v>
      </c>
      <c r="H309">
        <v>29860512.539999999</v>
      </c>
      <c r="I309">
        <v>25606889</v>
      </c>
      <c r="J309">
        <v>31370218</v>
      </c>
      <c r="K309">
        <v>35814961</v>
      </c>
      <c r="L309">
        <v>34023108.68</v>
      </c>
      <c r="M309">
        <v>36986408</v>
      </c>
      <c r="N309">
        <v>30800253</v>
      </c>
      <c r="O309">
        <v>39081732</v>
      </c>
      <c r="P309">
        <v>28878805.809999999</v>
      </c>
      <c r="Q309">
        <v>28709117</v>
      </c>
      <c r="R309">
        <v>18591654</v>
      </c>
      <c r="S309">
        <v>23299098</v>
      </c>
      <c r="T309">
        <v>33443165.710000001</v>
      </c>
      <c r="U309">
        <v>30193256</v>
      </c>
      <c r="V309">
        <v>17066363</v>
      </c>
      <c r="W309">
        <v>21511026</v>
      </c>
      <c r="X309">
        <v>21518251.579999998</v>
      </c>
      <c r="Y309">
        <v>14480170</v>
      </c>
      <c r="Z309">
        <v>15566091</v>
      </c>
      <c r="AA309">
        <v>19069567</v>
      </c>
      <c r="AB309">
        <v>32204375.27</v>
      </c>
      <c r="AC309">
        <v>14460218</v>
      </c>
      <c r="AD309">
        <v>14859677</v>
      </c>
      <c r="AE309">
        <v>20673111</v>
      </c>
      <c r="AF309">
        <v>24632252.850000001</v>
      </c>
      <c r="AG309">
        <v>18314200</v>
      </c>
      <c r="AH309">
        <v>32065814</v>
      </c>
      <c r="AI309">
        <v>22569847</v>
      </c>
      <c r="AJ309">
        <v>23084975.809999999</v>
      </c>
      <c r="AK309">
        <v>20871756</v>
      </c>
      <c r="AL309">
        <v>18561818</v>
      </c>
      <c r="AM309">
        <v>19006324</v>
      </c>
      <c r="AN309">
        <v>14201712.210000001</v>
      </c>
      <c r="AO309">
        <v>14857086</v>
      </c>
      <c r="AP309">
        <v>14821080</v>
      </c>
      <c r="AQ309">
        <v>18380920</v>
      </c>
      <c r="AR309">
        <v>15715769.1</v>
      </c>
      <c r="AS309">
        <v>18182206</v>
      </c>
      <c r="AT309">
        <v>13933448</v>
      </c>
      <c r="AU309">
        <v>15103301</v>
      </c>
      <c r="AV309">
        <v>12682282.76</v>
      </c>
      <c r="AW309">
        <v>10093070</v>
      </c>
      <c r="AX309">
        <v>10424116</v>
      </c>
      <c r="AY309">
        <v>12166902</v>
      </c>
      <c r="AZ309">
        <v>11896726</v>
      </c>
      <c r="BA309">
        <v>9699487</v>
      </c>
      <c r="BB309">
        <v>10305744</v>
      </c>
      <c r="BC309">
        <v>11232920</v>
      </c>
    </row>
    <row r="310" spans="1:55" x14ac:dyDescent="0.3">
      <c r="A310" t="s">
        <v>1989</v>
      </c>
      <c r="B310" t="s">
        <v>2401</v>
      </c>
      <c r="C310" t="s">
        <v>1990</v>
      </c>
      <c r="D310" t="s">
        <v>1991</v>
      </c>
      <c r="E310" t="s">
        <v>1992</v>
      </c>
      <c r="F310" t="s">
        <v>1993</v>
      </c>
      <c r="G310" t="s">
        <v>1994</v>
      </c>
      <c r="H310" t="s">
        <v>1995</v>
      </c>
      <c r="I310" t="s">
        <v>1996</v>
      </c>
      <c r="J310" t="s">
        <v>1997</v>
      </c>
      <c r="K310" t="s">
        <v>1998</v>
      </c>
      <c r="L310" t="s">
        <v>1999</v>
      </c>
      <c r="M310" t="s">
        <v>2000</v>
      </c>
      <c r="N310" t="s">
        <v>2001</v>
      </c>
      <c r="O310" t="s">
        <v>2002</v>
      </c>
      <c r="P310" t="s">
        <v>2003</v>
      </c>
      <c r="Q310" t="s">
        <v>2004</v>
      </c>
      <c r="R310" t="s">
        <v>2005</v>
      </c>
      <c r="S310" t="s">
        <v>2006</v>
      </c>
      <c r="T310" t="s">
        <v>2007</v>
      </c>
      <c r="U310" t="s">
        <v>2008</v>
      </c>
      <c r="V310" t="s">
        <v>2009</v>
      </c>
      <c r="W310" t="s">
        <v>2010</v>
      </c>
      <c r="X310" t="s">
        <v>2011</v>
      </c>
      <c r="Y310" t="s">
        <v>2012</v>
      </c>
      <c r="Z310" t="s">
        <v>2013</v>
      </c>
      <c r="AA310" t="s">
        <v>2014</v>
      </c>
      <c r="AB310" t="s">
        <v>2015</v>
      </c>
      <c r="AC310" t="s">
        <v>2016</v>
      </c>
      <c r="AD310" t="s">
        <v>2017</v>
      </c>
      <c r="AE310" t="s">
        <v>2018</v>
      </c>
      <c r="AF310" t="s">
        <v>2019</v>
      </c>
      <c r="AG310" t="s">
        <v>2020</v>
      </c>
      <c r="AH310" t="s">
        <v>2021</v>
      </c>
      <c r="AI310" t="s">
        <v>2022</v>
      </c>
      <c r="AJ310" t="s">
        <v>2023</v>
      </c>
      <c r="AK310" t="s">
        <v>2024</v>
      </c>
      <c r="AL310" t="s">
        <v>2025</v>
      </c>
      <c r="AM310" t="s">
        <v>2026</v>
      </c>
      <c r="AN310" t="s">
        <v>2027</v>
      </c>
      <c r="AO310" t="s">
        <v>2028</v>
      </c>
      <c r="AP310" t="s">
        <v>2029</v>
      </c>
      <c r="AQ310" t="s">
        <v>2030</v>
      </c>
      <c r="AR310" t="s">
        <v>2031</v>
      </c>
      <c r="AS310" t="s">
        <v>2032</v>
      </c>
      <c r="AT310" t="s">
        <v>2033</v>
      </c>
      <c r="AU310" t="s">
        <v>2034</v>
      </c>
      <c r="AV310" t="s">
        <v>2035</v>
      </c>
      <c r="AW310" t="s">
        <v>2036</v>
      </c>
      <c r="AX310" t="s">
        <v>2037</v>
      </c>
      <c r="AY310" t="s">
        <v>2038</v>
      </c>
      <c r="AZ310" t="s">
        <v>2039</v>
      </c>
      <c r="BA310" t="s">
        <v>2040</v>
      </c>
      <c r="BB310" t="s">
        <v>2041</v>
      </c>
      <c r="BC310" t="s">
        <v>2042</v>
      </c>
    </row>
    <row r="311" spans="1:55" x14ac:dyDescent="0.3">
      <c r="A311" t="s">
        <v>2043</v>
      </c>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row>
    <row r="312" spans="1:55" x14ac:dyDescent="0.3">
      <c r="A312" t="s">
        <v>2044</v>
      </c>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row>
    <row r="313" spans="1:55" x14ac:dyDescent="0.3">
      <c r="A313" t="s">
        <v>2045</v>
      </c>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row>
    <row r="322" spans="2:53" x14ac:dyDescent="0.3">
      <c r="BA322" s="80"/>
    </row>
    <row r="323" spans="2:53" x14ac:dyDescent="0.3">
      <c r="BA323" s="80"/>
    </row>
    <row r="324" spans="2:53" x14ac:dyDescent="0.3">
      <c r="BA324" s="80"/>
    </row>
    <row r="325" spans="2:53" x14ac:dyDescent="0.3">
      <c r="BA325" s="80"/>
    </row>
    <row r="326" spans="2:53" x14ac:dyDescent="0.3">
      <c r="BA326" s="80"/>
    </row>
    <row r="327" spans="2:53" x14ac:dyDescent="0.3">
      <c r="BA327" s="80"/>
    </row>
    <row r="328" spans="2:53" x14ac:dyDescent="0.3">
      <c r="BA328" s="80"/>
    </row>
    <row r="329" spans="2:53" x14ac:dyDescent="0.3">
      <c r="BA329" s="80"/>
    </row>
    <row r="330" spans="2:53" x14ac:dyDescent="0.3">
      <c r="BA330" s="80"/>
    </row>
    <row r="331" spans="2:53" x14ac:dyDescent="0.3">
      <c r="BA331" s="80"/>
    </row>
    <row r="332" spans="2:53" x14ac:dyDescent="0.3">
      <c r="BA332" s="80"/>
    </row>
    <row r="333" spans="2:53" x14ac:dyDescent="0.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x14ac:dyDescent="0.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x14ac:dyDescent="0.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x14ac:dyDescent="0.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x14ac:dyDescent="0.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x14ac:dyDescent="0.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x14ac:dyDescent="0.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x14ac:dyDescent="0.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x14ac:dyDescent="0.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x14ac:dyDescent="0.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3" spans="1:53" x14ac:dyDescent="0.3">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row>
    <row r="347" spans="1:53" x14ac:dyDescent="0.3">
      <c r="P347" s="136" t="s">
        <v>1616</v>
      </c>
      <c r="Q347" s="136" t="s">
        <v>1617</v>
      </c>
    </row>
    <row r="348" spans="1:53" s="83" customFormat="1" ht="17.25" thickBot="1" x14ac:dyDescent="0.35">
      <c r="B348" s="5">
        <v>2008</v>
      </c>
      <c r="C348" s="5">
        <v>2009</v>
      </c>
      <c r="D348" s="5">
        <v>2010</v>
      </c>
      <c r="E348" s="5">
        <v>2011</v>
      </c>
      <c r="F348" s="5">
        <v>2012</v>
      </c>
      <c r="G348" s="5">
        <v>2013</v>
      </c>
      <c r="H348" s="5">
        <v>2014</v>
      </c>
      <c r="I348" s="5">
        <v>2015</v>
      </c>
      <c r="J348" s="5">
        <v>2016</v>
      </c>
      <c r="K348" s="5">
        <v>2017</v>
      </c>
      <c r="L348" s="5">
        <v>2018</v>
      </c>
      <c r="M348" s="5">
        <v>2019</v>
      </c>
      <c r="N348" s="5">
        <v>2020</v>
      </c>
      <c r="O348" s="5">
        <v>2021</v>
      </c>
      <c r="P348" s="134">
        <v>8</v>
      </c>
      <c r="Q348" s="135">
        <v>2021</v>
      </c>
    </row>
    <row r="349" spans="1:53" x14ac:dyDescent="0.3">
      <c r="A349" s="84"/>
      <c r="B349" s="171" t="s">
        <v>11</v>
      </c>
      <c r="C349" s="171"/>
      <c r="D349" s="171"/>
      <c r="E349" s="171"/>
      <c r="F349" s="171"/>
      <c r="G349" s="171"/>
      <c r="H349" s="171"/>
      <c r="I349" s="171"/>
      <c r="J349" s="171"/>
      <c r="K349" s="171"/>
      <c r="L349" s="171"/>
      <c r="M349" s="171"/>
      <c r="N349" s="171"/>
      <c r="O349" s="171"/>
      <c r="P349" s="6"/>
      <c r="Q349" s="3"/>
    </row>
    <row r="350" spans="1:53" x14ac:dyDescent="0.3">
      <c r="B350" s="172" t="s">
        <v>784</v>
      </c>
      <c r="C350" s="172"/>
      <c r="D350" s="172"/>
      <c r="E350" s="172"/>
      <c r="F350" s="172"/>
      <c r="G350" s="172"/>
      <c r="H350" s="172"/>
      <c r="I350" s="172"/>
      <c r="J350" s="172"/>
      <c r="K350" s="172"/>
      <c r="L350" s="172"/>
      <c r="M350" s="172"/>
      <c r="N350" s="172"/>
      <c r="O350" s="172"/>
      <c r="P350" s="6"/>
      <c r="Q350" s="3"/>
    </row>
    <row r="351" spans="1:53" x14ac:dyDescent="0.3">
      <c r="B351" s="7">
        <f t="shared" ref="B351:O354" si="9">IFERROR(VLOOKUP($B$350,$4:$126,MATCH($Q351&amp;"/"&amp;B$348,$2:$2,0),FALSE),"")</f>
        <v>11232920</v>
      </c>
      <c r="C351" s="7">
        <f t="shared" si="9"/>
        <v>12166902</v>
      </c>
      <c r="D351" s="7">
        <f t="shared" si="9"/>
        <v>15103301</v>
      </c>
      <c r="E351" s="7">
        <f t="shared" si="9"/>
        <v>18380920</v>
      </c>
      <c r="F351" s="7">
        <f t="shared" si="9"/>
        <v>19006324</v>
      </c>
      <c r="G351" s="7">
        <f t="shared" si="9"/>
        <v>22569847</v>
      </c>
      <c r="H351" s="7">
        <f t="shared" si="9"/>
        <v>20673111</v>
      </c>
      <c r="I351" s="7">
        <f t="shared" si="9"/>
        <v>19069567</v>
      </c>
      <c r="J351" s="7">
        <f t="shared" si="9"/>
        <v>21511026</v>
      </c>
      <c r="K351" s="7">
        <f t="shared" si="9"/>
        <v>23299098</v>
      </c>
      <c r="L351" s="7">
        <f t="shared" si="9"/>
        <v>39081732</v>
      </c>
      <c r="M351" s="7">
        <f t="shared" si="9"/>
        <v>35814961</v>
      </c>
      <c r="N351" s="8">
        <f t="shared" si="9"/>
        <v>29317093</v>
      </c>
      <c r="O351" s="8">
        <f t="shared" si="9"/>
        <v>36538694</v>
      </c>
      <c r="P351" s="6"/>
      <c r="Q351" s="9" t="s">
        <v>12</v>
      </c>
    </row>
    <row r="352" spans="1:53" x14ac:dyDescent="0.3">
      <c r="B352" s="7">
        <f t="shared" si="9"/>
        <v>10305744</v>
      </c>
      <c r="C352" s="7">
        <f t="shared" si="9"/>
        <v>10424116</v>
      </c>
      <c r="D352" s="7">
        <f t="shared" si="9"/>
        <v>13933448</v>
      </c>
      <c r="E352" s="7">
        <f t="shared" si="9"/>
        <v>14821080</v>
      </c>
      <c r="F352" s="7">
        <f t="shared" si="9"/>
        <v>18561818</v>
      </c>
      <c r="G352" s="7">
        <f t="shared" si="9"/>
        <v>32065814</v>
      </c>
      <c r="H352" s="7">
        <f t="shared" si="9"/>
        <v>14859677</v>
      </c>
      <c r="I352" s="7">
        <f t="shared" si="9"/>
        <v>15566091</v>
      </c>
      <c r="J352" s="7">
        <f t="shared" si="9"/>
        <v>17066363</v>
      </c>
      <c r="K352" s="7">
        <f t="shared" si="9"/>
        <v>18591654</v>
      </c>
      <c r="L352" s="7">
        <f t="shared" si="9"/>
        <v>30800253</v>
      </c>
      <c r="M352" s="7">
        <f t="shared" si="9"/>
        <v>31370218</v>
      </c>
      <c r="N352" s="8">
        <f t="shared" si="9"/>
        <v>29523083</v>
      </c>
      <c r="O352" s="8">
        <f t="shared" si="9"/>
        <v>31035701</v>
      </c>
      <c r="P352" s="6"/>
      <c r="Q352" s="9" t="s">
        <v>13</v>
      </c>
    </row>
    <row r="353" spans="2:17" x14ac:dyDescent="0.3">
      <c r="B353" s="7">
        <f t="shared" si="9"/>
        <v>9699487</v>
      </c>
      <c r="C353" s="7">
        <f t="shared" si="9"/>
        <v>10093070</v>
      </c>
      <c r="D353" s="7">
        <f t="shared" si="9"/>
        <v>18182206</v>
      </c>
      <c r="E353" s="7">
        <f t="shared" si="9"/>
        <v>14857086</v>
      </c>
      <c r="F353" s="7">
        <f t="shared" si="9"/>
        <v>20871756</v>
      </c>
      <c r="G353" s="7">
        <f t="shared" si="9"/>
        <v>18314200</v>
      </c>
      <c r="H353" s="7">
        <f t="shared" si="9"/>
        <v>14460218</v>
      </c>
      <c r="I353" s="7">
        <f t="shared" si="9"/>
        <v>14480170</v>
      </c>
      <c r="J353" s="7">
        <f t="shared" si="9"/>
        <v>30193256</v>
      </c>
      <c r="K353" s="7">
        <f t="shared" si="9"/>
        <v>28709117</v>
      </c>
      <c r="L353" s="7">
        <f t="shared" si="9"/>
        <v>36986408</v>
      </c>
      <c r="M353" s="7">
        <f t="shared" si="9"/>
        <v>25606889</v>
      </c>
      <c r="N353" s="8">
        <f t="shared" si="9"/>
        <v>48614207</v>
      </c>
      <c r="O353" s="8" t="str">
        <f t="shared" si="9"/>
        <v/>
      </c>
      <c r="P353" s="6"/>
      <c r="Q353" s="9" t="s">
        <v>14</v>
      </c>
    </row>
    <row r="354" spans="2:17" x14ac:dyDescent="0.3">
      <c r="B354" s="7">
        <f t="shared" si="9"/>
        <v>11896726</v>
      </c>
      <c r="C354" s="7">
        <f t="shared" si="9"/>
        <v>12682282.76</v>
      </c>
      <c r="D354" s="7">
        <f t="shared" si="9"/>
        <v>15715769.1</v>
      </c>
      <c r="E354" s="7">
        <f t="shared" si="9"/>
        <v>14201712.210000001</v>
      </c>
      <c r="F354" s="7">
        <f t="shared" si="9"/>
        <v>23084975.809999999</v>
      </c>
      <c r="G354" s="7">
        <f t="shared" si="9"/>
        <v>24632252.850000001</v>
      </c>
      <c r="H354" s="7">
        <f t="shared" si="9"/>
        <v>32204375.27</v>
      </c>
      <c r="I354" s="7">
        <f t="shared" si="9"/>
        <v>21518251.579999998</v>
      </c>
      <c r="J354" s="7">
        <f t="shared" si="9"/>
        <v>33443165.710000001</v>
      </c>
      <c r="K354" s="7">
        <f t="shared" si="9"/>
        <v>28878805.809999999</v>
      </c>
      <c r="L354" s="7">
        <f t="shared" si="9"/>
        <v>34023108.68</v>
      </c>
      <c r="M354" s="7">
        <f t="shared" si="9"/>
        <v>29860512.539999999</v>
      </c>
      <c r="N354" s="8">
        <f>IFERROR(VLOOKUP($B$350,$4:$126,MATCH($Q354&amp;"/"&amp;N$348,$2:$2,0),FALSE),IFERROR(VLOOKUP($B$350,$4:$126,MATCH($Q353&amp;"/"&amp;N$348,$2:$2,0),FALSE),IFERROR(VLOOKUP($B$350,$4:$126,MATCH($Q352&amp;"/"&amp;N$348,$2:$2,0),FALSE),IFERROR(VLOOKUP($B$350,$4:$126,MATCH($Q351&amp;"/"&amp;N$348,$2:$2,0),FALSE),""))))</f>
        <v>40589081.049999997</v>
      </c>
      <c r="O354" s="8">
        <f>IFERROR(VLOOKUP($B$350,$4:$126,MATCH($Q354&amp;"/"&amp;O$348,$2:$2,0),FALSE),IFERROR(VLOOKUP($B$350,$4:$126,MATCH($Q353&amp;"/"&amp;O$348,$2:$2,0),FALSE),IFERROR(VLOOKUP($B$350,$4:$126,MATCH($Q352&amp;"/"&amp;O$348,$2:$2,0),FALSE),IFERROR(VLOOKUP($B$350,$4:$126,MATCH($Q351&amp;"/"&amp;O$348,$2:$2,0),FALSE),""))))</f>
        <v>31035701</v>
      </c>
      <c r="P354" s="6"/>
      <c r="Q354" s="9" t="s">
        <v>15</v>
      </c>
    </row>
    <row r="355" spans="2:17" x14ac:dyDescent="0.3">
      <c r="B355" s="12">
        <f t="shared" ref="B355:O355" si="10">+B354/B$402</f>
        <v>0.29624329353433687</v>
      </c>
      <c r="C355" s="12">
        <f t="shared" si="10"/>
        <v>0.28537050803543984</v>
      </c>
      <c r="D355" s="12">
        <f t="shared" si="10"/>
        <v>0.32806719048876937</v>
      </c>
      <c r="E355" s="12">
        <f t="shared" si="10"/>
        <v>0.2566225078112721</v>
      </c>
      <c r="F355" s="12">
        <f t="shared" si="10"/>
        <v>0.32152464258308322</v>
      </c>
      <c r="G355" s="12">
        <f t="shared" si="10"/>
        <v>8.533148034863465E-2</v>
      </c>
      <c r="H355" s="12">
        <f t="shared" si="10"/>
        <v>9.8662328959478504E-2</v>
      </c>
      <c r="I355" s="12">
        <f t="shared" si="10"/>
        <v>6.5388536046935938E-2</v>
      </c>
      <c r="J355" s="12">
        <f t="shared" si="10"/>
        <v>9.4936697942002921E-2</v>
      </c>
      <c r="K355" s="12">
        <f t="shared" si="10"/>
        <v>8.0152430680639389E-2</v>
      </c>
      <c r="L355" s="12">
        <f t="shared" si="10"/>
        <v>9.1033770730804042E-2</v>
      </c>
      <c r="M355" s="12">
        <f t="shared" si="10"/>
        <v>7.9497137851655089E-2</v>
      </c>
      <c r="N355" s="12">
        <f t="shared" si="10"/>
        <v>7.7555642030306959E-2</v>
      </c>
      <c r="O355" s="12">
        <f t="shared" si="10"/>
        <v>6.0488157503870196E-2</v>
      </c>
      <c r="P355" s="6"/>
      <c r="Q355" s="11" t="s">
        <v>1747</v>
      </c>
    </row>
    <row r="356" spans="2:17" x14ac:dyDescent="0.3">
      <c r="B356" s="172" t="s">
        <v>785</v>
      </c>
      <c r="C356" s="172"/>
      <c r="D356" s="172"/>
      <c r="E356" s="172"/>
      <c r="F356" s="172"/>
      <c r="G356" s="172"/>
      <c r="H356" s="172"/>
      <c r="I356" s="172"/>
      <c r="J356" s="172"/>
      <c r="K356" s="172"/>
      <c r="L356" s="172"/>
      <c r="M356" s="172"/>
      <c r="N356" s="172"/>
      <c r="O356" s="172"/>
      <c r="P356" s="6"/>
      <c r="Q356" s="3"/>
    </row>
    <row r="357" spans="2:17" x14ac:dyDescent="0.3">
      <c r="B357" s="8">
        <f t="shared" ref="B357:N360" si="11">IFERROR(VLOOKUP($B$356,$4:$126,MATCH($Q357&amp;"/"&amp;B$348,$2:$2,0),FALSE),IFERROR(VLOOKUP($B$356,$4:$126,MATCH($Q356&amp;"/"&amp;B$348,$2:$2,0),FALSE),IFERROR(VLOOKUP($B$356,$4:$126,MATCH($Q355&amp;"/"&amp;B$348,$2:$2,0),FALSE),IFERROR(VLOOKUP($B$356,$4:$126,MATCH($Q354&amp;"/"&amp;B$348,$2:$2,0),FALSE),"0"))))</f>
        <v>778056</v>
      </c>
      <c r="C357" s="8">
        <f t="shared" si="11"/>
        <v>529585</v>
      </c>
      <c r="D357" s="8">
        <f t="shared" si="11"/>
        <v>946010</v>
      </c>
      <c r="E357" s="8">
        <f t="shared" si="11"/>
        <v>4202344</v>
      </c>
      <c r="F357" s="8">
        <f t="shared" si="11"/>
        <v>9415364</v>
      </c>
      <c r="G357" s="8">
        <f t="shared" si="11"/>
        <v>12417635</v>
      </c>
      <c r="H357" s="8">
        <f t="shared" si="11"/>
        <v>1050000</v>
      </c>
      <c r="I357" s="8">
        <f t="shared" si="11"/>
        <v>1222000</v>
      </c>
      <c r="J357" s="8">
        <f t="shared" si="11"/>
        <v>1393350</v>
      </c>
      <c r="K357" s="8">
        <f t="shared" si="11"/>
        <v>1406044</v>
      </c>
      <c r="L357" s="8">
        <f t="shared" si="11"/>
        <v>1704811</v>
      </c>
      <c r="M357" s="8">
        <f t="shared" si="11"/>
        <v>1586727</v>
      </c>
      <c r="N357" s="8">
        <f t="shared" si="11"/>
        <v>183605</v>
      </c>
      <c r="O357" s="8">
        <f>IFERROR(VLOOKUP($B$356,$4:$126,MATCH($Q357&amp;"/"&amp;O$348,$2:$2,0),FALSE),"")</f>
        <v>2000</v>
      </c>
      <c r="P357" s="6"/>
      <c r="Q357" s="9" t="s">
        <v>12</v>
      </c>
    </row>
    <row r="358" spans="2:17" x14ac:dyDescent="0.3">
      <c r="B358" s="8">
        <f t="shared" si="11"/>
        <v>1169325</v>
      </c>
      <c r="C358" s="8">
        <f t="shared" si="11"/>
        <v>389584</v>
      </c>
      <c r="D358" s="8">
        <f t="shared" si="11"/>
        <v>200727</v>
      </c>
      <c r="E358" s="8">
        <f t="shared" si="11"/>
        <v>3793083</v>
      </c>
      <c r="F358" s="8">
        <f t="shared" si="11"/>
        <v>7674552</v>
      </c>
      <c r="G358" s="8">
        <f t="shared" si="11"/>
        <v>3648489</v>
      </c>
      <c r="H358" s="8">
        <f t="shared" si="11"/>
        <v>1152000</v>
      </c>
      <c r="I358" s="8">
        <f t="shared" si="11"/>
        <v>1332000</v>
      </c>
      <c r="J358" s="8">
        <f t="shared" si="11"/>
        <v>1386185</v>
      </c>
      <c r="K358" s="8">
        <f t="shared" si="11"/>
        <v>1387360</v>
      </c>
      <c r="L358" s="8">
        <f t="shared" si="11"/>
        <v>1411564</v>
      </c>
      <c r="M358" s="8">
        <f t="shared" si="11"/>
        <v>708947</v>
      </c>
      <c r="N358" s="8">
        <f t="shared" si="11"/>
        <v>222016</v>
      </c>
      <c r="O358" s="8">
        <f>IFERROR(VLOOKUP($B$356,$4:$126,MATCH($Q358&amp;"/"&amp;O$348,$2:$2,0),FALSE),"")</f>
        <v>2000</v>
      </c>
      <c r="P358" s="6"/>
      <c r="Q358" s="9" t="s">
        <v>13</v>
      </c>
    </row>
    <row r="359" spans="2:17" x14ac:dyDescent="0.3">
      <c r="B359" s="8">
        <f t="shared" si="11"/>
        <v>2517557</v>
      </c>
      <c r="C359" s="8">
        <f t="shared" si="11"/>
        <v>869603</v>
      </c>
      <c r="D359" s="8">
        <f t="shared" si="11"/>
        <v>399144</v>
      </c>
      <c r="E359" s="8">
        <f t="shared" si="11"/>
        <v>6700682</v>
      </c>
      <c r="F359" s="8">
        <f t="shared" si="11"/>
        <v>9968062</v>
      </c>
      <c r="G359" s="8">
        <f t="shared" si="11"/>
        <v>975607</v>
      </c>
      <c r="H359" s="8">
        <f t="shared" si="11"/>
        <v>1202000</v>
      </c>
      <c r="I359" s="8">
        <f t="shared" si="11"/>
        <v>1338221</v>
      </c>
      <c r="J359" s="8">
        <f t="shared" si="11"/>
        <v>1383140</v>
      </c>
      <c r="K359" s="8">
        <f t="shared" si="11"/>
        <v>1372000</v>
      </c>
      <c r="L359" s="8">
        <f t="shared" si="11"/>
        <v>1461815</v>
      </c>
      <c r="M359" s="8">
        <f t="shared" si="11"/>
        <v>615867</v>
      </c>
      <c r="N359" s="8">
        <f t="shared" si="11"/>
        <v>198758</v>
      </c>
      <c r="O359" s="8" t="str">
        <f>IFERROR(VLOOKUP($B$356,$4:$126,MATCH($Q359&amp;"/"&amp;O$348,$2:$2,0),FALSE),"")</f>
        <v/>
      </c>
      <c r="P359" s="6"/>
      <c r="Q359" s="9" t="s">
        <v>14</v>
      </c>
    </row>
    <row r="360" spans="2:17" x14ac:dyDescent="0.3">
      <c r="B360" s="8">
        <f t="shared" si="11"/>
        <v>750318</v>
      </c>
      <c r="C360" s="8">
        <f t="shared" si="11"/>
        <v>1196010.08</v>
      </c>
      <c r="D360" s="8">
        <f t="shared" si="11"/>
        <v>4435563.0599999996</v>
      </c>
      <c r="E360" s="8">
        <f t="shared" si="11"/>
        <v>9893328.6799999997</v>
      </c>
      <c r="F360" s="8">
        <f t="shared" si="11"/>
        <v>11970669.34</v>
      </c>
      <c r="G360" s="8">
        <f t="shared" si="11"/>
        <v>1050000</v>
      </c>
      <c r="H360" s="8">
        <f t="shared" si="11"/>
        <v>1232027.25</v>
      </c>
      <c r="I360" s="8">
        <f t="shared" si="11"/>
        <v>1402447.57</v>
      </c>
      <c r="J360" s="8">
        <f t="shared" si="11"/>
        <v>1375805.32</v>
      </c>
      <c r="K360" s="8">
        <f t="shared" si="11"/>
        <v>1384828.45</v>
      </c>
      <c r="L360" s="8">
        <f t="shared" si="11"/>
        <v>1467226.8</v>
      </c>
      <c r="M360" s="8">
        <f t="shared" si="11"/>
        <v>658571.92000000004</v>
      </c>
      <c r="N360" s="8">
        <f t="shared" si="11"/>
        <v>36568.949999999997</v>
      </c>
      <c r="O360" s="8">
        <f>IFERROR(VLOOKUP($B$356,$4:$126,MATCH($Q360&amp;"/"&amp;O$348,$2:$2,0),FALSE),IFERROR(VLOOKUP($B$356,$4:$126,MATCH($Q359&amp;"/"&amp;O$348,$2:$2,0),FALSE),IFERROR(VLOOKUP($B$356,$4:$126,MATCH($Q358&amp;"/"&amp;O$348,$2:$2,0),FALSE),IFERROR(VLOOKUP($B$356,$4:$126,MATCH($Q357&amp;"/"&amp;O$348,$2:$2,0),FALSE),""))))</f>
        <v>2000</v>
      </c>
      <c r="P360" s="6"/>
      <c r="Q360" s="9" t="s">
        <v>15</v>
      </c>
    </row>
    <row r="361" spans="2:17" x14ac:dyDescent="0.3">
      <c r="B361" s="12">
        <f t="shared" ref="B361:O361" si="12">+B360/B$402</f>
        <v>1.8683852642995775E-2</v>
      </c>
      <c r="C361" s="12">
        <f t="shared" si="12"/>
        <v>2.6912032368619661E-2</v>
      </c>
      <c r="D361" s="12">
        <f t="shared" si="12"/>
        <v>9.2592522966627747E-2</v>
      </c>
      <c r="E361" s="12">
        <f t="shared" si="12"/>
        <v>0.17877075516817434</v>
      </c>
      <c r="F361" s="12">
        <f t="shared" si="12"/>
        <v>0.16672597851960985</v>
      </c>
      <c r="G361" s="12">
        <f t="shared" si="12"/>
        <v>3.6374283307207271E-3</v>
      </c>
      <c r="H361" s="12">
        <f t="shared" si="12"/>
        <v>3.7744771263976662E-3</v>
      </c>
      <c r="I361" s="12">
        <f t="shared" si="12"/>
        <v>4.2616842332169969E-3</v>
      </c>
      <c r="J361" s="12">
        <f t="shared" si="12"/>
        <v>3.905563702445341E-3</v>
      </c>
      <c r="K361" s="12">
        <f t="shared" si="12"/>
        <v>3.8435580429979797E-3</v>
      </c>
      <c r="L361" s="12">
        <f t="shared" si="12"/>
        <v>3.9257784871318015E-3</v>
      </c>
      <c r="M361" s="12">
        <f t="shared" si="12"/>
        <v>1.753304891847954E-3</v>
      </c>
      <c r="N361" s="12">
        <f t="shared" si="12"/>
        <v>6.9874171138057666E-5</v>
      </c>
      <c r="O361" s="12">
        <f t="shared" si="12"/>
        <v>3.8979726930524429E-6</v>
      </c>
      <c r="P361" s="6"/>
      <c r="Q361" s="11" t="s">
        <v>1747</v>
      </c>
    </row>
    <row r="362" spans="2:17" x14ac:dyDescent="0.3">
      <c r="B362" s="172" t="s">
        <v>786</v>
      </c>
      <c r="C362" s="172"/>
      <c r="D362" s="172"/>
      <c r="E362" s="172"/>
      <c r="F362" s="172"/>
      <c r="G362" s="172"/>
      <c r="H362" s="172"/>
      <c r="I362" s="172"/>
      <c r="J362" s="172"/>
      <c r="K362" s="172"/>
      <c r="L362" s="172"/>
      <c r="M362" s="172"/>
      <c r="N362" s="172"/>
      <c r="O362" s="172"/>
      <c r="P362" s="6"/>
      <c r="Q362" s="3"/>
    </row>
    <row r="363" spans="2:17" x14ac:dyDescent="0.3">
      <c r="B363" s="8">
        <f t="shared" ref="B363:O366" si="13">IFERROR(VLOOKUP($B$362,$4:$126,MATCH($Q363&amp;"/"&amp;B$348,$2:$2,0),FALSE),"")</f>
        <v>613111</v>
      </c>
      <c r="C363" s="8">
        <f t="shared" si="13"/>
        <v>378734</v>
      </c>
      <c r="D363" s="8">
        <f t="shared" si="13"/>
        <v>1066225</v>
      </c>
      <c r="E363" s="8">
        <f t="shared" si="13"/>
        <v>1293842</v>
      </c>
      <c r="F363" s="8">
        <f t="shared" si="13"/>
        <v>1302297</v>
      </c>
      <c r="G363" s="8">
        <f t="shared" si="13"/>
        <v>1441877</v>
      </c>
      <c r="H363" s="8">
        <f t="shared" si="13"/>
        <v>2117510</v>
      </c>
      <c r="I363" s="8">
        <f t="shared" si="13"/>
        <v>2559166</v>
      </c>
      <c r="J363" s="8">
        <f t="shared" si="13"/>
        <v>2676778</v>
      </c>
      <c r="K363" s="8">
        <f t="shared" si="13"/>
        <v>7575000</v>
      </c>
      <c r="L363" s="8">
        <f t="shared" si="13"/>
        <v>7542021</v>
      </c>
      <c r="M363" s="8">
        <f t="shared" si="13"/>
        <v>8114780</v>
      </c>
      <c r="N363" s="8">
        <f t="shared" si="13"/>
        <v>8471792</v>
      </c>
      <c r="O363" s="8">
        <f t="shared" si="13"/>
        <v>8210753</v>
      </c>
      <c r="P363" s="6"/>
      <c r="Q363" s="9" t="s">
        <v>12</v>
      </c>
    </row>
    <row r="364" spans="2:17" x14ac:dyDescent="0.3">
      <c r="B364" s="8">
        <f t="shared" si="13"/>
        <v>715806</v>
      </c>
      <c r="C364" s="8">
        <f t="shared" si="13"/>
        <v>935400</v>
      </c>
      <c r="D364" s="8">
        <f t="shared" si="13"/>
        <v>928062</v>
      </c>
      <c r="E364" s="8">
        <f t="shared" si="13"/>
        <v>1274003</v>
      </c>
      <c r="F364" s="8">
        <f t="shared" si="13"/>
        <v>1583062</v>
      </c>
      <c r="G364" s="8">
        <f t="shared" si="13"/>
        <v>2322687</v>
      </c>
      <c r="H364" s="8">
        <f t="shared" si="13"/>
        <v>2078493</v>
      </c>
      <c r="I364" s="8">
        <f t="shared" si="13"/>
        <v>2666262</v>
      </c>
      <c r="J364" s="8">
        <f t="shared" si="13"/>
        <v>3383902</v>
      </c>
      <c r="K364" s="8">
        <f t="shared" si="13"/>
        <v>7169932</v>
      </c>
      <c r="L364" s="8">
        <f t="shared" si="13"/>
        <v>7497023</v>
      </c>
      <c r="M364" s="8">
        <f t="shared" si="13"/>
        <v>7755751</v>
      </c>
      <c r="N364" s="8">
        <f t="shared" si="13"/>
        <v>7464014</v>
      </c>
      <c r="O364" s="8">
        <f t="shared" si="13"/>
        <v>8984110</v>
      </c>
      <c r="P364" s="6"/>
      <c r="Q364" s="9" t="s">
        <v>13</v>
      </c>
    </row>
    <row r="365" spans="2:17" x14ac:dyDescent="0.3">
      <c r="B365" s="8">
        <f t="shared" si="13"/>
        <v>767543</v>
      </c>
      <c r="C365" s="8">
        <f t="shared" si="13"/>
        <v>1013191</v>
      </c>
      <c r="D365" s="8">
        <f t="shared" si="13"/>
        <v>1039535</v>
      </c>
      <c r="E365" s="8">
        <f t="shared" si="13"/>
        <v>1209742</v>
      </c>
      <c r="F365" s="8">
        <f t="shared" si="13"/>
        <v>1647675</v>
      </c>
      <c r="G365" s="8">
        <f t="shared" si="13"/>
        <v>2024838</v>
      </c>
      <c r="H365" s="8">
        <f t="shared" si="13"/>
        <v>2209466</v>
      </c>
      <c r="I365" s="8">
        <f t="shared" si="13"/>
        <v>2838246</v>
      </c>
      <c r="J365" s="8">
        <f t="shared" si="13"/>
        <v>3025394</v>
      </c>
      <c r="K365" s="8">
        <f t="shared" si="13"/>
        <v>7820180</v>
      </c>
      <c r="L365" s="8">
        <f t="shared" si="13"/>
        <v>7758662</v>
      </c>
      <c r="M365" s="8">
        <f t="shared" si="13"/>
        <v>8284965</v>
      </c>
      <c r="N365" s="8">
        <f t="shared" si="13"/>
        <v>8263232</v>
      </c>
      <c r="O365" s="8" t="str">
        <f t="shared" si="13"/>
        <v/>
      </c>
      <c r="P365" s="6"/>
      <c r="Q365" s="9" t="s">
        <v>14</v>
      </c>
    </row>
    <row r="366" spans="2:17" x14ac:dyDescent="0.3">
      <c r="B366" s="8">
        <f t="shared" si="13"/>
        <v>544612</v>
      </c>
      <c r="C366" s="8">
        <f t="shared" si="13"/>
        <v>924688.77</v>
      </c>
      <c r="D366" s="8">
        <f t="shared" si="13"/>
        <v>1225565.1100000001</v>
      </c>
      <c r="E366" s="8">
        <f t="shared" si="13"/>
        <v>976539.17</v>
      </c>
      <c r="F366" s="8">
        <f t="shared" si="13"/>
        <v>1888768.37</v>
      </c>
      <c r="G366" s="8">
        <f t="shared" si="13"/>
        <v>2424666.33</v>
      </c>
      <c r="H366" s="8">
        <f t="shared" si="13"/>
        <v>2717800.18</v>
      </c>
      <c r="I366" s="8">
        <f t="shared" si="13"/>
        <v>2888246.72</v>
      </c>
      <c r="J366" s="8">
        <f t="shared" si="13"/>
        <v>3321628.35</v>
      </c>
      <c r="K366" s="8">
        <f t="shared" si="13"/>
        <v>8312731.7300000004</v>
      </c>
      <c r="L366" s="8">
        <f t="shared" si="13"/>
        <v>9446122.1300000008</v>
      </c>
      <c r="M366" s="8">
        <f t="shared" si="13"/>
        <v>9447045.1600000001</v>
      </c>
      <c r="N366" s="8">
        <f>IFERROR(VLOOKUP($B$362,$4:$126,MATCH($Q366&amp;"/"&amp;N$348,$2:$2,0),FALSE),IFERROR(VLOOKUP($B$362,$4:$126,MATCH($Q365&amp;"/"&amp;N$348,$2:$2,0),FALSE),IFERROR(VLOOKUP($B$362,$4:$126,MATCH($Q364&amp;"/"&amp;N$348,$2:$2,0),FALSE),IFERROR(VLOOKUP($B$362,$4:$126,MATCH($Q363&amp;"/"&amp;N$348,$2:$2,0),FALSE),""))))</f>
        <v>8827964.9900000002</v>
      </c>
      <c r="O366" s="8">
        <f>IFERROR(VLOOKUP($B$362,$4:$126,MATCH($Q366&amp;"/"&amp;O$348,$2:$2,0),FALSE),IFERROR(VLOOKUP($B$362,$4:$126,MATCH($Q365&amp;"/"&amp;O$348,$2:$2,0),FALSE),IFERROR(VLOOKUP($B$362,$4:$126,MATCH($Q364&amp;"/"&amp;O$348,$2:$2,0),FALSE),IFERROR(VLOOKUP($B$362,$4:$126,MATCH($Q363&amp;"/"&amp;O$348,$2:$2,0),FALSE),""))))</f>
        <v>8984110</v>
      </c>
      <c r="P366" s="6"/>
      <c r="Q366" s="9" t="s">
        <v>15</v>
      </c>
    </row>
    <row r="367" spans="2:17" x14ac:dyDescent="0.3">
      <c r="B367" s="12">
        <f t="shared" ref="B367:O367" si="14">+B366/B$402</f>
        <v>1.3561517057577207E-2</v>
      </c>
      <c r="C367" s="12">
        <f t="shared" si="14"/>
        <v>2.0806893290681212E-2</v>
      </c>
      <c r="D367" s="12">
        <f t="shared" si="14"/>
        <v>2.5583711483694403E-2</v>
      </c>
      <c r="E367" s="12">
        <f t="shared" si="14"/>
        <v>1.7645895584680223E-2</v>
      </c>
      <c r="F367" s="12">
        <f t="shared" si="14"/>
        <v>2.6306528544137241E-2</v>
      </c>
      <c r="G367" s="12">
        <f t="shared" si="14"/>
        <v>8.3995714297968108E-3</v>
      </c>
      <c r="H367" s="12">
        <f t="shared" si="14"/>
        <v>8.3263374357421555E-3</v>
      </c>
      <c r="I367" s="12">
        <f t="shared" si="14"/>
        <v>8.7766528828344768E-3</v>
      </c>
      <c r="J367" s="12">
        <f t="shared" si="14"/>
        <v>9.4292636670233326E-3</v>
      </c>
      <c r="K367" s="12">
        <f t="shared" si="14"/>
        <v>2.3071786906259772E-2</v>
      </c>
      <c r="L367" s="12">
        <f t="shared" si="14"/>
        <v>2.527447225253358E-2</v>
      </c>
      <c r="M367" s="12">
        <f t="shared" si="14"/>
        <v>2.5150708661457258E-2</v>
      </c>
      <c r="N367" s="12">
        <f t="shared" si="14"/>
        <v>1.6868046156973106E-2</v>
      </c>
      <c r="O367" s="12">
        <f t="shared" si="14"/>
        <v>1.7509907725689691E-2</v>
      </c>
      <c r="P367" s="6"/>
      <c r="Q367" s="11" t="s">
        <v>1747</v>
      </c>
    </row>
    <row r="368" spans="2:17" x14ac:dyDescent="0.3">
      <c r="B368" s="172" t="s">
        <v>787</v>
      </c>
      <c r="C368" s="172"/>
      <c r="D368" s="172"/>
      <c r="E368" s="172"/>
      <c r="F368" s="172"/>
      <c r="G368" s="172"/>
      <c r="H368" s="172"/>
      <c r="I368" s="172"/>
      <c r="J368" s="172"/>
      <c r="K368" s="172"/>
      <c r="L368" s="172"/>
      <c r="M368" s="172"/>
      <c r="N368" s="172"/>
      <c r="O368" s="172"/>
      <c r="P368" s="6"/>
      <c r="Q368" s="3"/>
    </row>
    <row r="369" spans="1:17" x14ac:dyDescent="0.3">
      <c r="B369" s="8">
        <f t="shared" ref="B369:O372" si="15">IFERROR(VLOOKUP($B$368,$4:$126,MATCH($Q369&amp;"/"&amp;B$348,$2:$2,0),FALSE),"")</f>
        <v>7072186</v>
      </c>
      <c r="C369" s="8">
        <f t="shared" si="15"/>
        <v>5199666</v>
      </c>
      <c r="D369" s="8">
        <f t="shared" si="15"/>
        <v>5725390</v>
      </c>
      <c r="E369" s="8">
        <f t="shared" si="15"/>
        <v>6820748</v>
      </c>
      <c r="F369" s="8">
        <f t="shared" si="15"/>
        <v>8338278</v>
      </c>
      <c r="G369" s="8">
        <f t="shared" si="15"/>
        <v>9486318</v>
      </c>
      <c r="H369" s="8">
        <f t="shared" si="15"/>
        <v>19923819</v>
      </c>
      <c r="I369" s="8">
        <f t="shared" si="15"/>
        <v>22111368</v>
      </c>
      <c r="J369" s="8">
        <f t="shared" si="15"/>
        <v>24671548</v>
      </c>
      <c r="K369" s="8">
        <f t="shared" si="15"/>
        <v>26807925</v>
      </c>
      <c r="L369" s="8">
        <f t="shared" si="15"/>
        <v>27849746</v>
      </c>
      <c r="M369" s="8">
        <f t="shared" si="15"/>
        <v>29407105</v>
      </c>
      <c r="N369" s="8">
        <f t="shared" si="15"/>
        <v>31760769</v>
      </c>
      <c r="O369" s="8">
        <f t="shared" si="15"/>
        <v>30804499</v>
      </c>
      <c r="P369" s="6"/>
      <c r="Q369" s="9" t="s">
        <v>12</v>
      </c>
    </row>
    <row r="370" spans="1:17" x14ac:dyDescent="0.3">
      <c r="B370" s="8">
        <f t="shared" si="15"/>
        <v>7232098</v>
      </c>
      <c r="C370" s="8">
        <f t="shared" si="15"/>
        <v>4926677</v>
      </c>
      <c r="D370" s="8">
        <f t="shared" si="15"/>
        <v>5468468</v>
      </c>
      <c r="E370" s="8">
        <f t="shared" si="15"/>
        <v>6447579</v>
      </c>
      <c r="F370" s="8">
        <f t="shared" si="15"/>
        <v>8226437</v>
      </c>
      <c r="G370" s="8">
        <f t="shared" si="15"/>
        <v>16553733</v>
      </c>
      <c r="H370" s="8">
        <f t="shared" si="15"/>
        <v>19609044</v>
      </c>
      <c r="I370" s="8">
        <f t="shared" si="15"/>
        <v>21415054</v>
      </c>
      <c r="J370" s="8">
        <f t="shared" si="15"/>
        <v>23560938</v>
      </c>
      <c r="K370" s="8">
        <f t="shared" si="15"/>
        <v>24296878</v>
      </c>
      <c r="L370" s="8">
        <f t="shared" si="15"/>
        <v>26014749</v>
      </c>
      <c r="M370" s="8">
        <f t="shared" si="15"/>
        <v>27956525</v>
      </c>
      <c r="N370" s="8">
        <f t="shared" si="15"/>
        <v>28859753</v>
      </c>
      <c r="O370" s="8">
        <f t="shared" si="15"/>
        <v>30355361</v>
      </c>
      <c r="P370" s="6"/>
      <c r="Q370" s="9" t="s">
        <v>13</v>
      </c>
    </row>
    <row r="371" spans="1:17" x14ac:dyDescent="0.3">
      <c r="B371" s="8">
        <f t="shared" si="15"/>
        <v>7815923</v>
      </c>
      <c r="C371" s="8">
        <f t="shared" si="15"/>
        <v>5275641</v>
      </c>
      <c r="D371" s="8">
        <f t="shared" si="15"/>
        <v>5754042</v>
      </c>
      <c r="E371" s="8">
        <f t="shared" si="15"/>
        <v>6519536</v>
      </c>
      <c r="F371" s="8">
        <f t="shared" si="15"/>
        <v>8312716</v>
      </c>
      <c r="G371" s="8">
        <f t="shared" si="15"/>
        <v>17326923</v>
      </c>
      <c r="H371" s="8">
        <f t="shared" si="15"/>
        <v>19350562</v>
      </c>
      <c r="I371" s="8">
        <f t="shared" si="15"/>
        <v>22072286</v>
      </c>
      <c r="J371" s="8">
        <f t="shared" si="15"/>
        <v>23087813</v>
      </c>
      <c r="K371" s="8">
        <f t="shared" si="15"/>
        <v>24929014</v>
      </c>
      <c r="L371" s="8">
        <f t="shared" si="15"/>
        <v>26440566</v>
      </c>
      <c r="M371" s="8">
        <f t="shared" si="15"/>
        <v>28178451</v>
      </c>
      <c r="N371" s="8">
        <f t="shared" si="15"/>
        <v>29684404</v>
      </c>
      <c r="O371" s="8" t="str">
        <f t="shared" si="15"/>
        <v/>
      </c>
      <c r="P371" s="6"/>
      <c r="Q371" s="9" t="s">
        <v>14</v>
      </c>
    </row>
    <row r="372" spans="1:17" x14ac:dyDescent="0.3">
      <c r="B372" s="8">
        <f t="shared" si="15"/>
        <v>5443906</v>
      </c>
      <c r="C372" s="8">
        <f t="shared" si="15"/>
        <v>5900343.21</v>
      </c>
      <c r="D372" s="8">
        <f t="shared" si="15"/>
        <v>6517558.8700000001</v>
      </c>
      <c r="E372" s="8">
        <f t="shared" si="15"/>
        <v>8642208.5800000001</v>
      </c>
      <c r="F372" s="8">
        <f t="shared" si="15"/>
        <v>9148331.0700000003</v>
      </c>
      <c r="G372" s="8">
        <f t="shared" si="15"/>
        <v>19915860.239999998</v>
      </c>
      <c r="H372" s="8">
        <f t="shared" si="15"/>
        <v>22167148.170000002</v>
      </c>
      <c r="I372" s="8">
        <f t="shared" si="15"/>
        <v>25072218.350000001</v>
      </c>
      <c r="J372" s="8">
        <f t="shared" si="15"/>
        <v>26704519.920000002</v>
      </c>
      <c r="K372" s="8">
        <f t="shared" si="15"/>
        <v>27376288.300000001</v>
      </c>
      <c r="L372" s="8">
        <f t="shared" si="15"/>
        <v>29570068.390000001</v>
      </c>
      <c r="M372" s="8">
        <f t="shared" si="15"/>
        <v>31537849.390000001</v>
      </c>
      <c r="N372" s="8">
        <f>IFERROR(VLOOKUP($B$368,$4:$126,MATCH($Q372&amp;"/"&amp;N$348,$2:$2,0),FALSE),IFERROR(VLOOKUP($B$368,$4:$126,MATCH($Q371&amp;"/"&amp;N$348,$2:$2,0),FALSE),IFERROR(VLOOKUP($B$368,$4:$126,MATCH($Q370&amp;"/"&amp;N$348,$2:$2,0),FALSE),IFERROR(VLOOKUP($B$368,$4:$126,MATCH($Q369&amp;"/"&amp;N$348,$2:$2,0),FALSE),""))))</f>
        <v>31748781.32</v>
      </c>
      <c r="O372" s="8">
        <f>IFERROR(VLOOKUP($B$368,$4:$126,MATCH($Q372&amp;"/"&amp;O$348,$2:$2,0),FALSE),IFERROR(VLOOKUP($B$368,$4:$126,MATCH($Q371&amp;"/"&amp;O$348,$2:$2,0),FALSE),IFERROR(VLOOKUP($B$368,$4:$126,MATCH($Q370&amp;"/"&amp;O$348,$2:$2,0),FALSE),IFERROR(VLOOKUP($B$368,$4:$126,MATCH($Q369&amp;"/"&amp;O$348,$2:$2,0),FALSE),""))))</f>
        <v>30355361</v>
      </c>
      <c r="P372" s="6"/>
      <c r="Q372" s="9" t="s">
        <v>15</v>
      </c>
    </row>
    <row r="373" spans="1:17" x14ac:dyDescent="0.3">
      <c r="B373" s="12">
        <f t="shared" ref="B373:O373" si="16">+B372/B$402</f>
        <v>0.13556003921846546</v>
      </c>
      <c r="C373" s="12">
        <f t="shared" si="16"/>
        <v>0.13276662973733902</v>
      </c>
      <c r="D373" s="12">
        <f t="shared" si="16"/>
        <v>0.13605425313394676</v>
      </c>
      <c r="E373" s="12">
        <f t="shared" si="16"/>
        <v>0.15616322919612893</v>
      </c>
      <c r="F373" s="12">
        <f t="shared" si="16"/>
        <v>0.12741680570612934</v>
      </c>
      <c r="G373" s="12">
        <f t="shared" si="16"/>
        <v>6.899287073109571E-2</v>
      </c>
      <c r="H373" s="12">
        <f t="shared" si="16"/>
        <v>6.7911966821458614E-2</v>
      </c>
      <c r="I373" s="12">
        <f t="shared" si="16"/>
        <v>7.6188144155698356E-2</v>
      </c>
      <c r="J373" s="12">
        <f t="shared" si="16"/>
        <v>7.5807385081764739E-2</v>
      </c>
      <c r="K373" s="12">
        <f t="shared" si="16"/>
        <v>7.5982229483295569E-2</v>
      </c>
      <c r="L373" s="12">
        <f t="shared" si="16"/>
        <v>7.9119014421272921E-2</v>
      </c>
      <c r="M373" s="12">
        <f t="shared" si="16"/>
        <v>8.3962683398118479E-2</v>
      </c>
      <c r="N373" s="12">
        <f t="shared" si="16"/>
        <v>6.066402725203892E-2</v>
      </c>
      <c r="O373" s="12">
        <f t="shared" si="16"/>
        <v>5.9162184132874544E-2</v>
      </c>
      <c r="P373" s="6"/>
      <c r="Q373" s="11" t="s">
        <v>1747</v>
      </c>
    </row>
    <row r="374" spans="1:17" x14ac:dyDescent="0.3">
      <c r="A374" s="84"/>
      <c r="B374" s="170" t="s">
        <v>788</v>
      </c>
      <c r="C374" s="170"/>
      <c r="D374" s="170"/>
      <c r="E374" s="170"/>
      <c r="F374" s="170"/>
      <c r="G374" s="170"/>
      <c r="H374" s="170"/>
      <c r="I374" s="170"/>
      <c r="J374" s="170"/>
      <c r="K374" s="170"/>
      <c r="L374" s="170"/>
      <c r="M374" s="170"/>
      <c r="N374" s="170"/>
      <c r="O374" s="170"/>
      <c r="P374" s="6"/>
      <c r="Q374" s="3"/>
    </row>
    <row r="375" spans="1:17" x14ac:dyDescent="0.3">
      <c r="B375" s="8">
        <f t="shared" ref="B375:O378" si="17">IFERROR(VLOOKUP($B$374,$4:$126,MATCH($Q375&amp;"/"&amp;B$348,$2:$2,0),FALSE),"")</f>
        <v>22000281</v>
      </c>
      <c r="C375" s="8">
        <f t="shared" si="17"/>
        <v>20240042</v>
      </c>
      <c r="D375" s="8">
        <f t="shared" si="17"/>
        <v>24057702</v>
      </c>
      <c r="E375" s="8">
        <f t="shared" si="17"/>
        <v>32233724</v>
      </c>
      <c r="F375" s="8">
        <f t="shared" si="17"/>
        <v>40462374</v>
      </c>
      <c r="G375" s="8">
        <f t="shared" si="17"/>
        <v>48591692</v>
      </c>
      <c r="H375" s="8">
        <f t="shared" si="17"/>
        <v>49723023</v>
      </c>
      <c r="I375" s="8">
        <f t="shared" si="17"/>
        <v>50432978</v>
      </c>
      <c r="J375" s="8">
        <f t="shared" si="17"/>
        <v>56340481</v>
      </c>
      <c r="K375" s="8">
        <f t="shared" si="17"/>
        <v>59649203</v>
      </c>
      <c r="L375" s="8">
        <f t="shared" si="17"/>
        <v>76746067</v>
      </c>
      <c r="M375" s="8">
        <f t="shared" si="17"/>
        <v>75379308</v>
      </c>
      <c r="N375" s="8">
        <f t="shared" si="17"/>
        <v>69972520</v>
      </c>
      <c r="O375" s="8">
        <f t="shared" si="17"/>
        <v>76822172</v>
      </c>
      <c r="P375" s="6"/>
      <c r="Q375" s="9" t="s">
        <v>12</v>
      </c>
    </row>
    <row r="376" spans="1:17" x14ac:dyDescent="0.3">
      <c r="B376" s="8">
        <f t="shared" si="17"/>
        <v>21579541</v>
      </c>
      <c r="C376" s="8">
        <f t="shared" si="17"/>
        <v>17843996</v>
      </c>
      <c r="D376" s="8">
        <f t="shared" si="17"/>
        <v>21625438</v>
      </c>
      <c r="E376" s="8">
        <f t="shared" si="17"/>
        <v>27941118</v>
      </c>
      <c r="F376" s="8">
        <f t="shared" si="17"/>
        <v>38106860</v>
      </c>
      <c r="G376" s="8">
        <f t="shared" si="17"/>
        <v>60595245</v>
      </c>
      <c r="H376" s="8">
        <f t="shared" si="17"/>
        <v>43774321</v>
      </c>
      <c r="I376" s="8">
        <f t="shared" si="17"/>
        <v>46904133</v>
      </c>
      <c r="J376" s="8">
        <f t="shared" si="17"/>
        <v>50335075</v>
      </c>
      <c r="K376" s="8">
        <f t="shared" si="17"/>
        <v>52188715</v>
      </c>
      <c r="L376" s="8">
        <f t="shared" si="17"/>
        <v>66291233</v>
      </c>
      <c r="M376" s="8">
        <f t="shared" si="17"/>
        <v>68394343</v>
      </c>
      <c r="N376" s="8">
        <f t="shared" si="17"/>
        <v>66285353</v>
      </c>
      <c r="O376" s="8">
        <f t="shared" si="17"/>
        <v>70587225</v>
      </c>
      <c r="P376" s="6"/>
      <c r="Q376" s="9" t="s">
        <v>13</v>
      </c>
    </row>
    <row r="377" spans="1:17" x14ac:dyDescent="0.3">
      <c r="B377" s="8">
        <f t="shared" si="17"/>
        <v>22991551</v>
      </c>
      <c r="C377" s="8">
        <f t="shared" si="17"/>
        <v>18435698</v>
      </c>
      <c r="D377" s="8">
        <f t="shared" si="17"/>
        <v>26497025</v>
      </c>
      <c r="E377" s="8">
        <f t="shared" si="17"/>
        <v>31125501</v>
      </c>
      <c r="F377" s="8">
        <f t="shared" si="17"/>
        <v>43383236</v>
      </c>
      <c r="G377" s="8">
        <f t="shared" si="17"/>
        <v>44849223</v>
      </c>
      <c r="H377" s="8">
        <f t="shared" si="17"/>
        <v>43060699</v>
      </c>
      <c r="I377" s="8">
        <f t="shared" si="17"/>
        <v>46556023</v>
      </c>
      <c r="J377" s="8">
        <f t="shared" si="17"/>
        <v>62037313</v>
      </c>
      <c r="K377" s="8">
        <f t="shared" si="17"/>
        <v>63550174</v>
      </c>
      <c r="L377" s="8">
        <f t="shared" si="17"/>
        <v>73141024</v>
      </c>
      <c r="M377" s="8">
        <f t="shared" si="17"/>
        <v>63275900</v>
      </c>
      <c r="N377" s="8">
        <f t="shared" si="17"/>
        <v>86983532</v>
      </c>
      <c r="O377" s="8" t="str">
        <f t="shared" si="17"/>
        <v/>
      </c>
      <c r="P377" s="6"/>
      <c r="Q377" s="9" t="s">
        <v>14</v>
      </c>
    </row>
    <row r="378" spans="1:17" x14ac:dyDescent="0.3">
      <c r="B378" s="8">
        <f t="shared" si="17"/>
        <v>20907009</v>
      </c>
      <c r="C378" s="8">
        <f t="shared" si="17"/>
        <v>23124985.57</v>
      </c>
      <c r="D378" s="8">
        <f t="shared" si="17"/>
        <v>30712885.199999999</v>
      </c>
      <c r="E378" s="8">
        <f t="shared" si="17"/>
        <v>36404053.960000001</v>
      </c>
      <c r="F378" s="8">
        <f t="shared" si="17"/>
        <v>48854220.100000001</v>
      </c>
      <c r="G378" s="8">
        <f t="shared" si="17"/>
        <v>53962577.659999996</v>
      </c>
      <c r="H378" s="8">
        <f t="shared" si="17"/>
        <v>64684148.600000001</v>
      </c>
      <c r="I378" s="8">
        <f t="shared" si="17"/>
        <v>56972912.840000004</v>
      </c>
      <c r="J378" s="8">
        <f t="shared" si="17"/>
        <v>69899131.650000006</v>
      </c>
      <c r="K378" s="8">
        <f t="shared" si="17"/>
        <v>66573268.950000003</v>
      </c>
      <c r="L378" s="8">
        <f t="shared" si="17"/>
        <v>74993709.200000003</v>
      </c>
      <c r="M378" s="8">
        <f t="shared" si="17"/>
        <v>71923196.420000002</v>
      </c>
      <c r="N378" s="8">
        <f>IFERROR(VLOOKUP($B$374,$4:$126,MATCH($Q378&amp;"/"&amp;N$348,$2:$2,0),FALSE),IFERROR(VLOOKUP($B$374,$4:$126,MATCH($Q377&amp;"/"&amp;N$348,$2:$2,0),FALSE),IFERROR(VLOOKUP($B$374,$4:$126,MATCH($Q376&amp;"/"&amp;N$348,$2:$2,0),FALSE),IFERROR(VLOOKUP($B$374,$4:$126,MATCH($Q375&amp;"/"&amp;N$348,$2:$2,0),FALSE),""))))</f>
        <v>81403947.819999993</v>
      </c>
      <c r="O378" s="8">
        <f>IFERROR(VLOOKUP($B$374,$4:$126,MATCH($Q378&amp;"/"&amp;O$348,$2:$2,0),FALSE),IFERROR(VLOOKUP($B$374,$4:$126,MATCH($Q377&amp;"/"&amp;O$348,$2:$2,0),FALSE),IFERROR(VLOOKUP($B$374,$4:$126,MATCH($Q376&amp;"/"&amp;O$348,$2:$2,0),FALSE),IFERROR(VLOOKUP($B$374,$4:$126,MATCH($Q375&amp;"/"&amp;O$348,$2:$2,0),FALSE),""))))</f>
        <v>70587225</v>
      </c>
      <c r="P378" s="6"/>
      <c r="Q378" s="9" t="s">
        <v>15</v>
      </c>
    </row>
    <row r="379" spans="1:17" x14ac:dyDescent="0.3">
      <c r="B379" s="12">
        <f t="shared" ref="B379:O379" si="18">+B378/B$402</f>
        <v>0.52061056160426178</v>
      </c>
      <c r="C379" s="12">
        <f t="shared" si="18"/>
        <v>0.52034708619153325</v>
      </c>
      <c r="D379" s="12">
        <f t="shared" si="18"/>
        <v>0.64113247625711844</v>
      </c>
      <c r="E379" s="12">
        <f t="shared" si="18"/>
        <v>0.65781502142635462</v>
      </c>
      <c r="F379" s="12">
        <f t="shared" si="18"/>
        <v>0.68043543929222694</v>
      </c>
      <c r="G379" s="12">
        <f t="shared" si="18"/>
        <v>0.1869381035992394</v>
      </c>
      <c r="H379" s="12">
        <f t="shared" si="18"/>
        <v>0.19816837600889722</v>
      </c>
      <c r="I379" s="12">
        <f t="shared" si="18"/>
        <v>0.17312630401625223</v>
      </c>
      <c r="J379" s="12">
        <f t="shared" si="18"/>
        <v>0.19842597454463132</v>
      </c>
      <c r="K379" s="12">
        <f t="shared" si="18"/>
        <v>0.18477250616958382</v>
      </c>
      <c r="L379" s="12">
        <f t="shared" si="18"/>
        <v>0.20065656532962614</v>
      </c>
      <c r="M379" s="12">
        <f t="shared" si="18"/>
        <v>0.19147991022837299</v>
      </c>
      <c r="N379" s="12">
        <f t="shared" si="18"/>
        <v>0.1555427044333566</v>
      </c>
      <c r="O379" s="12">
        <f t="shared" si="18"/>
        <v>0.13757353776417436</v>
      </c>
      <c r="P379" s="6"/>
      <c r="Q379" s="11" t="s">
        <v>1747</v>
      </c>
    </row>
    <row r="380" spans="1:17" x14ac:dyDescent="0.3">
      <c r="B380" s="172" t="s">
        <v>789</v>
      </c>
      <c r="C380" s="172"/>
      <c r="D380" s="172"/>
      <c r="E380" s="172"/>
      <c r="F380" s="172"/>
      <c r="G380" s="172"/>
      <c r="H380" s="172"/>
      <c r="I380" s="172"/>
      <c r="J380" s="172"/>
      <c r="K380" s="172"/>
      <c r="L380" s="172"/>
      <c r="M380" s="172"/>
      <c r="N380" s="172"/>
      <c r="O380" s="172"/>
      <c r="P380" s="6"/>
      <c r="Q380" s="3"/>
    </row>
    <row r="381" spans="1:17" x14ac:dyDescent="0.3">
      <c r="B381" s="8">
        <f t="shared" ref="B381:O384" si="19">IFERROR(VLOOKUP($B$380,$4:$126,MATCH($Q381&amp;"/"&amp;B$348,$2:$2,0),FALSE),"")</f>
        <v>18823285</v>
      </c>
      <c r="C381" s="8">
        <f t="shared" si="19"/>
        <v>12869951</v>
      </c>
      <c r="D381" s="8">
        <f t="shared" si="19"/>
        <v>14068641</v>
      </c>
      <c r="E381" s="8">
        <f t="shared" si="19"/>
        <v>15060004</v>
      </c>
      <c r="F381" s="8">
        <f t="shared" si="19"/>
        <v>15815072</v>
      </c>
      <c r="G381" s="8">
        <f t="shared" si="19"/>
        <v>19917608</v>
      </c>
      <c r="H381" s="8">
        <f t="shared" si="19"/>
        <v>75635382</v>
      </c>
      <c r="I381" s="8">
        <f t="shared" si="19"/>
        <v>84940255</v>
      </c>
      <c r="J381" s="8">
        <f t="shared" si="19"/>
        <v>94694326</v>
      </c>
      <c r="K381" s="8">
        <f t="shared" si="19"/>
        <v>103628361</v>
      </c>
      <c r="L381" s="8">
        <f t="shared" si="19"/>
        <v>111033946</v>
      </c>
      <c r="M381" s="8">
        <f t="shared" si="19"/>
        <v>117039454</v>
      </c>
      <c r="N381" s="8">
        <f t="shared" si="19"/>
        <v>117502584</v>
      </c>
      <c r="O381" s="8">
        <f t="shared" si="19"/>
        <v>120565638</v>
      </c>
      <c r="P381" s="6"/>
      <c r="Q381" s="9" t="s">
        <v>12</v>
      </c>
    </row>
    <row r="382" spans="1:17" x14ac:dyDescent="0.3">
      <c r="B382" s="8">
        <f t="shared" si="19"/>
        <v>19706361</v>
      </c>
      <c r="C382" s="8">
        <f t="shared" si="19"/>
        <v>13408277</v>
      </c>
      <c r="D382" s="8">
        <f t="shared" si="19"/>
        <v>14144813</v>
      </c>
      <c r="E382" s="8">
        <f t="shared" si="19"/>
        <v>15242275</v>
      </c>
      <c r="F382" s="8">
        <f t="shared" si="19"/>
        <v>16316083</v>
      </c>
      <c r="G382" s="8">
        <f t="shared" si="19"/>
        <v>39399532</v>
      </c>
      <c r="H382" s="8">
        <f t="shared" si="19"/>
        <v>77264708</v>
      </c>
      <c r="I382" s="8">
        <f t="shared" si="19"/>
        <v>86852159</v>
      </c>
      <c r="J382" s="8">
        <f t="shared" si="19"/>
        <v>96888002</v>
      </c>
      <c r="K382" s="8">
        <f t="shared" si="19"/>
        <v>106437282</v>
      </c>
      <c r="L382" s="8">
        <f t="shared" si="19"/>
        <v>112155212</v>
      </c>
      <c r="M382" s="8">
        <f t="shared" si="19"/>
        <v>117571120</v>
      </c>
      <c r="N382" s="8">
        <f t="shared" si="19"/>
        <v>118357290</v>
      </c>
      <c r="O382" s="8">
        <f t="shared" si="19"/>
        <v>121014310</v>
      </c>
      <c r="P382" s="6"/>
      <c r="Q382" s="9" t="s">
        <v>13</v>
      </c>
    </row>
    <row r="383" spans="1:17" x14ac:dyDescent="0.3">
      <c r="B383" s="8">
        <f t="shared" si="19"/>
        <v>20088757</v>
      </c>
      <c r="C383" s="8">
        <f t="shared" si="19"/>
        <v>13513943</v>
      </c>
      <c r="D383" s="8">
        <f t="shared" si="19"/>
        <v>14711489</v>
      </c>
      <c r="E383" s="8">
        <f t="shared" si="19"/>
        <v>15477065</v>
      </c>
      <c r="F383" s="8">
        <f t="shared" si="19"/>
        <v>17112042</v>
      </c>
      <c r="G383" s="8">
        <f t="shared" si="19"/>
        <v>41441562</v>
      </c>
      <c r="H383" s="8">
        <f t="shared" si="19"/>
        <v>79719210</v>
      </c>
      <c r="I383" s="8">
        <f t="shared" si="19"/>
        <v>89720476</v>
      </c>
      <c r="J383" s="8">
        <f t="shared" si="19"/>
        <v>99423800</v>
      </c>
      <c r="K383" s="8">
        <f t="shared" si="19"/>
        <v>108321922</v>
      </c>
      <c r="L383" s="8">
        <f t="shared" si="19"/>
        <v>112732047</v>
      </c>
      <c r="M383" s="8">
        <f t="shared" si="19"/>
        <v>118156706</v>
      </c>
      <c r="N383" s="8">
        <f t="shared" si="19"/>
        <v>119613468</v>
      </c>
      <c r="O383" s="8" t="str">
        <f t="shared" si="19"/>
        <v/>
      </c>
      <c r="P383" s="6"/>
      <c r="Q383" s="9" t="s">
        <v>14</v>
      </c>
    </row>
    <row r="384" spans="1:17" x14ac:dyDescent="0.3">
      <c r="B384" s="8">
        <f t="shared" si="19"/>
        <v>12659917</v>
      </c>
      <c r="C384" s="8">
        <f t="shared" si="19"/>
        <v>13825773.98</v>
      </c>
      <c r="D384" s="8">
        <f t="shared" si="19"/>
        <v>14824753.92</v>
      </c>
      <c r="E384" s="8">
        <f t="shared" si="19"/>
        <v>15305123.060000001</v>
      </c>
      <c r="F384" s="8">
        <f t="shared" si="19"/>
        <v>18419605.870000001</v>
      </c>
      <c r="G384" s="8">
        <f t="shared" si="19"/>
        <v>73225145.629999995</v>
      </c>
      <c r="H384" s="8">
        <f t="shared" si="19"/>
        <v>82851733.180000007</v>
      </c>
      <c r="I384" s="8">
        <f t="shared" si="19"/>
        <v>92731043.680000007</v>
      </c>
      <c r="J384" s="8">
        <f t="shared" si="19"/>
        <v>102437739.56</v>
      </c>
      <c r="K384" s="8">
        <f t="shared" si="19"/>
        <v>110469078.5</v>
      </c>
      <c r="L384" s="8">
        <f t="shared" si="19"/>
        <v>115394738.86</v>
      </c>
      <c r="M384" s="8">
        <f t="shared" si="19"/>
        <v>119998705.11</v>
      </c>
      <c r="N384" s="8">
        <f>IFERROR(VLOOKUP($B$380,$4:$126,MATCH($Q384&amp;"/"&amp;N$348,$2:$2,0),FALSE),IFERROR(VLOOKUP($B$380,$4:$126,MATCH($Q383&amp;"/"&amp;N$348,$2:$2,0),FALSE),IFERROR(VLOOKUP($B$380,$4:$126,MATCH($Q382&amp;"/"&amp;N$348,$2:$2,0),FALSE),IFERROR(VLOOKUP($B$380,$4:$126,MATCH($Q381&amp;"/"&amp;N$348,$2:$2,0),FALSE),""))))</f>
        <v>120198568.27</v>
      </c>
      <c r="O384" s="8">
        <f>IFERROR(VLOOKUP($B$380,$4:$126,MATCH($Q384&amp;"/"&amp;O$348,$2:$2,0),FALSE),IFERROR(VLOOKUP($B$380,$4:$126,MATCH($Q383&amp;"/"&amp;O$348,$2:$2,0),FALSE),IFERROR(VLOOKUP($B$380,$4:$126,MATCH($Q382&amp;"/"&amp;O$348,$2:$2,0),FALSE),IFERROR(VLOOKUP($B$380,$4:$126,MATCH($Q381&amp;"/"&amp;O$348,$2:$2,0),FALSE),""))))</f>
        <v>121014310</v>
      </c>
      <c r="P384" s="6"/>
      <c r="Q384" s="9" t="s">
        <v>15</v>
      </c>
    </row>
    <row r="385" spans="1:17" x14ac:dyDescent="0.3">
      <c r="A385" s="84"/>
      <c r="B385" s="12">
        <f t="shared" ref="B385:O385" si="20">+B384/B$402</f>
        <v>0.31524769990931467</v>
      </c>
      <c r="C385" s="12">
        <f t="shared" si="20"/>
        <v>0.3111007867684355</v>
      </c>
      <c r="D385" s="12">
        <f t="shared" si="20"/>
        <v>0.30946721966166907</v>
      </c>
      <c r="E385" s="12">
        <f t="shared" si="20"/>
        <v>0.27656095292874061</v>
      </c>
      <c r="F385" s="12">
        <f t="shared" si="20"/>
        <v>0.25654595623650395</v>
      </c>
      <c r="G385" s="12">
        <f t="shared" si="20"/>
        <v>0.2536678278435362</v>
      </c>
      <c r="H385" s="12">
        <f t="shared" si="20"/>
        <v>0.25382715501650843</v>
      </c>
      <c r="I385" s="12">
        <f t="shared" si="20"/>
        <v>0.28178623945336695</v>
      </c>
      <c r="J385" s="12">
        <f t="shared" si="20"/>
        <v>0.29079486143147432</v>
      </c>
      <c r="K385" s="12">
        <f t="shared" si="20"/>
        <v>0.30660426941059032</v>
      </c>
      <c r="L385" s="12">
        <f t="shared" si="20"/>
        <v>0.30875539033555011</v>
      </c>
      <c r="M385" s="12">
        <f t="shared" si="20"/>
        <v>0.31947052447177382</v>
      </c>
      <c r="N385" s="12">
        <f t="shared" si="20"/>
        <v>0.22966957842233612</v>
      </c>
      <c r="O385" s="12">
        <f t="shared" si="20"/>
        <v>0.23585523792429158</v>
      </c>
      <c r="P385" s="6"/>
      <c r="Q385" s="11" t="s">
        <v>1747</v>
      </c>
    </row>
    <row r="386" spans="1:17" x14ac:dyDescent="0.3">
      <c r="B386" s="172" t="s">
        <v>790</v>
      </c>
      <c r="C386" s="172"/>
      <c r="D386" s="172"/>
      <c r="E386" s="172"/>
      <c r="F386" s="172"/>
      <c r="G386" s="172"/>
      <c r="H386" s="172"/>
      <c r="I386" s="172"/>
      <c r="J386" s="172"/>
      <c r="K386" s="172"/>
      <c r="L386" s="172"/>
      <c r="M386" s="172"/>
      <c r="N386" s="172"/>
      <c r="O386" s="172"/>
      <c r="P386" s="6"/>
      <c r="Q386" s="3"/>
    </row>
    <row r="387" spans="1:17" x14ac:dyDescent="0.3">
      <c r="B387" s="8">
        <f t="shared" ref="B387:O390" si="21">IFERROR(VLOOKUP($B$386,$4:$126,MATCH($Q387&amp;"/"&amp;B$348,$2:$2,0),FALSE),"")</f>
        <v>1529491</v>
      </c>
      <c r="C387" s="8">
        <f t="shared" si="21"/>
        <v>1106617</v>
      </c>
      <c r="D387" s="8">
        <f t="shared" si="21"/>
        <v>798936</v>
      </c>
      <c r="E387" s="8">
        <f t="shared" si="21"/>
        <v>797104</v>
      </c>
      <c r="F387" s="8">
        <f t="shared" si="21"/>
        <v>818664</v>
      </c>
      <c r="G387" s="8">
        <f t="shared" si="21"/>
        <v>1034311</v>
      </c>
      <c r="H387" s="8">
        <f t="shared" si="21"/>
        <v>48363415</v>
      </c>
      <c r="I387" s="8">
        <f t="shared" si="21"/>
        <v>49777240</v>
      </c>
      <c r="J387" s="8">
        <f t="shared" si="21"/>
        <v>50110806</v>
      </c>
      <c r="K387" s="8">
        <f t="shared" si="21"/>
        <v>50626988</v>
      </c>
      <c r="L387" s="8">
        <f t="shared" si="21"/>
        <v>51243112</v>
      </c>
      <c r="M387" s="8">
        <f t="shared" si="21"/>
        <v>51380464</v>
      </c>
      <c r="N387" s="8">
        <f t="shared" si="21"/>
        <v>51399783</v>
      </c>
      <c r="O387" s="8">
        <f t="shared" si="21"/>
        <v>51924641</v>
      </c>
      <c r="P387" s="6"/>
      <c r="Q387" s="9" t="s">
        <v>12</v>
      </c>
    </row>
    <row r="388" spans="1:17" x14ac:dyDescent="0.3">
      <c r="B388" s="8">
        <f t="shared" si="21"/>
        <v>1565789</v>
      </c>
      <c r="C388" s="8">
        <f t="shared" si="21"/>
        <v>759646</v>
      </c>
      <c r="D388" s="8">
        <f t="shared" si="21"/>
        <v>794823</v>
      </c>
      <c r="E388" s="8">
        <f t="shared" si="21"/>
        <v>802679</v>
      </c>
      <c r="F388" s="8">
        <f t="shared" si="21"/>
        <v>849999</v>
      </c>
      <c r="G388" s="8">
        <f t="shared" si="21"/>
        <v>3985490</v>
      </c>
      <c r="H388" s="8">
        <f t="shared" si="21"/>
        <v>48370353</v>
      </c>
      <c r="I388" s="8">
        <f t="shared" si="21"/>
        <v>49860232</v>
      </c>
      <c r="J388" s="8">
        <f t="shared" si="21"/>
        <v>50019400</v>
      </c>
      <c r="K388" s="8">
        <f t="shared" si="21"/>
        <v>50749841</v>
      </c>
      <c r="L388" s="8">
        <f t="shared" si="21"/>
        <v>51256289</v>
      </c>
      <c r="M388" s="8">
        <f t="shared" si="21"/>
        <v>51360124</v>
      </c>
      <c r="N388" s="8">
        <f t="shared" si="21"/>
        <v>51367782</v>
      </c>
      <c r="O388" s="8">
        <f t="shared" si="21"/>
        <v>51931124</v>
      </c>
      <c r="P388" s="6"/>
      <c r="Q388" s="9" t="s">
        <v>13</v>
      </c>
    </row>
    <row r="389" spans="1:17" x14ac:dyDescent="0.3">
      <c r="B389" s="8">
        <f t="shared" si="21"/>
        <v>1588118</v>
      </c>
      <c r="C389" s="8">
        <f t="shared" si="21"/>
        <v>763854</v>
      </c>
      <c r="D389" s="8">
        <f t="shared" si="21"/>
        <v>787281</v>
      </c>
      <c r="E389" s="8">
        <f t="shared" si="21"/>
        <v>809079</v>
      </c>
      <c r="F389" s="8">
        <f t="shared" si="21"/>
        <v>945930</v>
      </c>
      <c r="G389" s="8">
        <f t="shared" si="21"/>
        <v>4221459</v>
      </c>
      <c r="H389" s="8">
        <f t="shared" si="21"/>
        <v>48436903</v>
      </c>
      <c r="I389" s="8">
        <f t="shared" si="21"/>
        <v>49950911</v>
      </c>
      <c r="J389" s="8">
        <f t="shared" si="21"/>
        <v>50055931</v>
      </c>
      <c r="K389" s="8">
        <f t="shared" si="21"/>
        <v>50926548</v>
      </c>
      <c r="L389" s="8">
        <f t="shared" si="21"/>
        <v>51274242</v>
      </c>
      <c r="M389" s="8">
        <f t="shared" si="21"/>
        <v>51346325</v>
      </c>
      <c r="N389" s="8">
        <f t="shared" si="21"/>
        <v>51608838</v>
      </c>
      <c r="O389" s="8" t="str">
        <f t="shared" si="21"/>
        <v/>
      </c>
      <c r="P389" s="6"/>
      <c r="Q389" s="9" t="s">
        <v>14</v>
      </c>
    </row>
    <row r="390" spans="1:17" x14ac:dyDescent="0.3">
      <c r="B390" s="8">
        <f t="shared" si="21"/>
        <v>1064356</v>
      </c>
      <c r="C390" s="8">
        <f t="shared" si="21"/>
        <v>780082.81</v>
      </c>
      <c r="D390" s="8">
        <f t="shared" si="21"/>
        <v>783129.07</v>
      </c>
      <c r="E390" s="8">
        <f t="shared" si="21"/>
        <v>821084.17</v>
      </c>
      <c r="F390" s="8">
        <f t="shared" si="21"/>
        <v>1033379.83</v>
      </c>
      <c r="G390" s="8">
        <f t="shared" si="21"/>
        <v>33545826.600000001</v>
      </c>
      <c r="H390" s="8">
        <f t="shared" si="21"/>
        <v>49665430.649999999</v>
      </c>
      <c r="I390" s="8">
        <f t="shared" si="21"/>
        <v>50156748</v>
      </c>
      <c r="J390" s="8">
        <f t="shared" si="21"/>
        <v>50276019.609999999</v>
      </c>
      <c r="K390" s="8">
        <f t="shared" si="21"/>
        <v>51249433.789999999</v>
      </c>
      <c r="L390" s="8">
        <f t="shared" si="21"/>
        <v>51435443.460000001</v>
      </c>
      <c r="M390" s="8">
        <f t="shared" si="21"/>
        <v>51383825</v>
      </c>
      <c r="N390" s="8">
        <f>IFERROR(VLOOKUP($B$386,$4:$126,MATCH($Q390&amp;"/"&amp;N$348,$2:$2,0),FALSE),IFERROR(VLOOKUP($B$386,$4:$126,MATCH($Q389&amp;"/"&amp;N$348,$2:$2,0),FALSE),IFERROR(VLOOKUP($B$386,$4:$126,MATCH($Q388&amp;"/"&amp;N$348,$2:$2,0),FALSE),IFERROR(VLOOKUP($B$386,$4:$126,MATCH($Q387&amp;"/"&amp;N$348,$2:$2,0),FALSE),""))))</f>
        <v>51706294.149999999</v>
      </c>
      <c r="O390" s="8">
        <f>IFERROR(VLOOKUP($B$386,$4:$126,MATCH($Q390&amp;"/"&amp;O$348,$2:$2,0),FALSE),IFERROR(VLOOKUP($B$386,$4:$126,MATCH($Q389&amp;"/"&amp;O$348,$2:$2,0),FALSE),IFERROR(VLOOKUP($B$386,$4:$126,MATCH($Q388&amp;"/"&amp;O$348,$2:$2,0),FALSE),IFERROR(VLOOKUP($B$386,$4:$126,MATCH($Q387&amp;"/"&amp;O$348,$2:$2,0),FALSE),""))))</f>
        <v>51931124</v>
      </c>
      <c r="P390" s="6"/>
      <c r="Q390" s="9" t="s">
        <v>15</v>
      </c>
    </row>
    <row r="391" spans="1:17" x14ac:dyDescent="0.3">
      <c r="B391" s="12">
        <f t="shared" ref="B391:O391" si="22">+B390/B$402</f>
        <v>2.6503789944648019E-2</v>
      </c>
      <c r="C391" s="12">
        <f t="shared" si="22"/>
        <v>1.7553040884842525E-2</v>
      </c>
      <c r="D391" s="12">
        <f t="shared" si="22"/>
        <v>1.6347844776173431E-2</v>
      </c>
      <c r="E391" s="12">
        <f t="shared" si="22"/>
        <v>1.4836850353943123E-2</v>
      </c>
      <c r="F391" s="12">
        <f t="shared" si="22"/>
        <v>1.4392784433821649E-2</v>
      </c>
      <c r="G391" s="12">
        <f t="shared" si="22"/>
        <v>0.11621003814503331</v>
      </c>
      <c r="H391" s="12">
        <f t="shared" si="22"/>
        <v>0.15215656306393757</v>
      </c>
      <c r="I391" s="12">
        <f t="shared" si="22"/>
        <v>0.15241369924512624</v>
      </c>
      <c r="J391" s="12">
        <f t="shared" si="22"/>
        <v>0.14272091729682085</v>
      </c>
      <c r="K391" s="12">
        <f t="shared" si="22"/>
        <v>0.14224157038559321</v>
      </c>
      <c r="L391" s="12">
        <f t="shared" si="22"/>
        <v>0.13762300239564335</v>
      </c>
      <c r="M391" s="12">
        <f t="shared" si="22"/>
        <v>0.13679828884043399</v>
      </c>
      <c r="N391" s="12">
        <f t="shared" si="22"/>
        <v>9.8797872138845944E-2</v>
      </c>
      <c r="O391" s="12">
        <f t="shared" si="22"/>
        <v>0.10121305163576017</v>
      </c>
      <c r="P391" s="6"/>
      <c r="Q391" s="11" t="s">
        <v>1747</v>
      </c>
    </row>
    <row r="392" spans="1:17" x14ac:dyDescent="0.3">
      <c r="A392" s="84"/>
      <c r="B392" s="170" t="s">
        <v>791</v>
      </c>
      <c r="C392" s="170"/>
      <c r="D392" s="170"/>
      <c r="E392" s="170"/>
      <c r="F392" s="170"/>
      <c r="G392" s="170"/>
      <c r="H392" s="170"/>
      <c r="I392" s="170"/>
      <c r="J392" s="170"/>
      <c r="K392" s="170"/>
      <c r="L392" s="170"/>
      <c r="M392" s="170"/>
      <c r="N392" s="170"/>
      <c r="O392" s="170"/>
      <c r="P392" s="6"/>
      <c r="Q392" s="3"/>
    </row>
    <row r="393" spans="1:17" x14ac:dyDescent="0.3">
      <c r="B393" s="8">
        <f t="shared" ref="B393:O396" si="23">IFERROR(VLOOKUP($B$392,$4:$126,MATCH($Q393&amp;"/"&amp;B$348,$2:$2,0),FALSE),"")</f>
        <v>22619185</v>
      </c>
      <c r="C393" s="8">
        <f t="shared" si="23"/>
        <v>19614258</v>
      </c>
      <c r="D393" s="8">
        <f t="shared" si="23"/>
        <v>21520843</v>
      </c>
      <c r="E393" s="8">
        <f t="shared" si="23"/>
        <v>17759702</v>
      </c>
      <c r="F393" s="8">
        <f t="shared" si="23"/>
        <v>19665623</v>
      </c>
      <c r="G393" s="8">
        <f t="shared" si="23"/>
        <v>24853641</v>
      </c>
      <c r="H393" s="8">
        <f t="shared" si="23"/>
        <v>253092716</v>
      </c>
      <c r="I393" s="8">
        <f t="shared" si="23"/>
        <v>263966944</v>
      </c>
      <c r="J393" s="8">
        <f t="shared" si="23"/>
        <v>274220136</v>
      </c>
      <c r="K393" s="8">
        <f t="shared" si="23"/>
        <v>286457401</v>
      </c>
      <c r="L393" s="8">
        <f t="shared" si="23"/>
        <v>294391406</v>
      </c>
      <c r="M393" s="8">
        <f t="shared" si="23"/>
        <v>300414472</v>
      </c>
      <c r="N393" s="8">
        <f t="shared" si="23"/>
        <v>352616305</v>
      </c>
      <c r="O393" s="8">
        <f t="shared" si="23"/>
        <v>442094844</v>
      </c>
      <c r="P393" s="6"/>
      <c r="Q393" s="9" t="s">
        <v>12</v>
      </c>
    </row>
    <row r="394" spans="1:17" x14ac:dyDescent="0.3">
      <c r="B394" s="8">
        <f t="shared" si="23"/>
        <v>23577973</v>
      </c>
      <c r="C394" s="8">
        <f t="shared" si="23"/>
        <v>19609703</v>
      </c>
      <c r="D394" s="8">
        <f t="shared" si="23"/>
        <v>19912354</v>
      </c>
      <c r="E394" s="8">
        <f t="shared" si="23"/>
        <v>18724930</v>
      </c>
      <c r="F394" s="8">
        <f t="shared" si="23"/>
        <v>20479948</v>
      </c>
      <c r="G394" s="8">
        <f t="shared" si="23"/>
        <v>172357676</v>
      </c>
      <c r="H394" s="8">
        <f t="shared" si="23"/>
        <v>254754450</v>
      </c>
      <c r="I394" s="8">
        <f t="shared" si="23"/>
        <v>265816863</v>
      </c>
      <c r="J394" s="8">
        <f t="shared" si="23"/>
        <v>276432084</v>
      </c>
      <c r="K394" s="8">
        <f t="shared" si="23"/>
        <v>289246001</v>
      </c>
      <c r="L394" s="8">
        <f t="shared" si="23"/>
        <v>295560291</v>
      </c>
      <c r="M394" s="8">
        <f t="shared" si="23"/>
        <v>301272132</v>
      </c>
      <c r="N394" s="8">
        <f t="shared" si="23"/>
        <v>354466176</v>
      </c>
      <c r="O394" s="8">
        <f t="shared" si="23"/>
        <v>442500002</v>
      </c>
      <c r="P394" s="6"/>
      <c r="Q394" s="9" t="s">
        <v>13</v>
      </c>
    </row>
    <row r="395" spans="1:17" x14ac:dyDescent="0.3">
      <c r="B395" s="8">
        <f t="shared" si="23"/>
        <v>24185806</v>
      </c>
      <c r="C395" s="8">
        <f t="shared" si="23"/>
        <v>20948666</v>
      </c>
      <c r="D395" s="8">
        <f t="shared" si="23"/>
        <v>16967628</v>
      </c>
      <c r="E395" s="8">
        <f t="shared" si="23"/>
        <v>19022729</v>
      </c>
      <c r="F395" s="8">
        <f t="shared" si="23"/>
        <v>21400040</v>
      </c>
      <c r="G395" s="8">
        <f t="shared" si="23"/>
        <v>232798101</v>
      </c>
      <c r="H395" s="8">
        <f t="shared" si="23"/>
        <v>257299768</v>
      </c>
      <c r="I395" s="8">
        <f t="shared" si="23"/>
        <v>268872269</v>
      </c>
      <c r="J395" s="8">
        <f t="shared" si="23"/>
        <v>279067412</v>
      </c>
      <c r="K395" s="8">
        <f t="shared" si="23"/>
        <v>291276552</v>
      </c>
      <c r="L395" s="8">
        <f t="shared" si="23"/>
        <v>296107446</v>
      </c>
      <c r="M395" s="8">
        <f t="shared" si="23"/>
        <v>301860098</v>
      </c>
      <c r="N395" s="8">
        <f t="shared" si="23"/>
        <v>356666391</v>
      </c>
      <c r="O395" s="8" t="str">
        <f t="shared" si="23"/>
        <v/>
      </c>
      <c r="P395" s="6"/>
      <c r="Q395" s="9" t="s">
        <v>14</v>
      </c>
    </row>
    <row r="396" spans="1:17" x14ac:dyDescent="0.3">
      <c r="B396" s="8">
        <f t="shared" si="23"/>
        <v>19251625</v>
      </c>
      <c r="C396" s="8">
        <f t="shared" si="23"/>
        <v>21316477.030000001</v>
      </c>
      <c r="D396" s="8">
        <f t="shared" si="23"/>
        <v>17191231.879999999</v>
      </c>
      <c r="E396" s="8">
        <f t="shared" si="23"/>
        <v>18936813.57</v>
      </c>
      <c r="F396" s="8">
        <f t="shared" si="23"/>
        <v>22944244.940000001</v>
      </c>
      <c r="G396" s="8">
        <f t="shared" si="23"/>
        <v>234702903.69999999</v>
      </c>
      <c r="H396" s="8">
        <f t="shared" si="23"/>
        <v>261725896.75</v>
      </c>
      <c r="I396" s="8">
        <f t="shared" si="23"/>
        <v>272110025.56</v>
      </c>
      <c r="J396" s="8">
        <f t="shared" si="23"/>
        <v>282368921.00999999</v>
      </c>
      <c r="K396" s="8">
        <f t="shared" si="23"/>
        <v>293725296.73000002</v>
      </c>
      <c r="L396" s="8">
        <f t="shared" si="23"/>
        <v>298747907.86000001</v>
      </c>
      <c r="M396" s="8">
        <f t="shared" si="23"/>
        <v>303694257.81999999</v>
      </c>
      <c r="N396" s="8">
        <f>IFERROR(VLOOKUP($B$392,$4:$126,MATCH($Q396&amp;"/"&amp;N$348,$2:$2,0),FALSE),IFERROR(VLOOKUP($B$392,$4:$126,MATCH($Q395&amp;"/"&amp;N$348,$2:$2,0),FALSE),IFERROR(VLOOKUP($B$392,$4:$126,MATCH($Q394&amp;"/"&amp;N$348,$2:$2,0),FALSE),IFERROR(VLOOKUP($B$392,$4:$126,MATCH($Q393&amp;"/"&amp;N$348,$2:$2,0),FALSE),""))))</f>
        <v>441950381.88999999</v>
      </c>
      <c r="O396" s="8">
        <f>IFERROR(VLOOKUP($B$392,$4:$126,MATCH($Q396&amp;"/"&amp;O$348,$2:$2,0),FALSE),IFERROR(VLOOKUP($B$392,$4:$126,MATCH($Q395&amp;"/"&amp;O$348,$2:$2,0),FALSE),IFERROR(VLOOKUP($B$392,$4:$126,MATCH($Q394&amp;"/"&amp;O$348,$2:$2,0),FALSE),IFERROR(VLOOKUP($B$392,$4:$126,MATCH($Q393&amp;"/"&amp;O$348,$2:$2,0),FALSE),""))))</f>
        <v>442500002</v>
      </c>
      <c r="P396" s="6"/>
      <c r="Q396" s="9" t="s">
        <v>15</v>
      </c>
    </row>
    <row r="397" spans="1:17" x14ac:dyDescent="0.3">
      <c r="A397" s="85"/>
      <c r="B397" s="12">
        <f t="shared" ref="B397:M397" si="24">+B396/B$402</f>
        <v>0.47938943839573828</v>
      </c>
      <c r="C397" s="12">
        <f t="shared" si="24"/>
        <v>0.47965291380846681</v>
      </c>
      <c r="D397" s="12">
        <f t="shared" si="24"/>
        <v>0.35886752395163179</v>
      </c>
      <c r="E397" s="12">
        <f t="shared" si="24"/>
        <v>0.34218497857364544</v>
      </c>
      <c r="F397" s="12">
        <f t="shared" si="24"/>
        <v>0.319564560707773</v>
      </c>
      <c r="G397" s="12">
        <f t="shared" si="24"/>
        <v>0.81306189640076043</v>
      </c>
      <c r="H397" s="12">
        <f t="shared" si="24"/>
        <v>0.80183162399110275</v>
      </c>
      <c r="I397" s="12">
        <f t="shared" si="24"/>
        <v>0.82687369598374783</v>
      </c>
      <c r="J397" s="12">
        <f t="shared" si="24"/>
        <v>0.8015740254553686</v>
      </c>
      <c r="K397" s="12">
        <f t="shared" si="24"/>
        <v>0.81522749383041626</v>
      </c>
      <c r="L397" s="12">
        <f t="shared" si="24"/>
        <v>0.79934343467037394</v>
      </c>
      <c r="M397" s="12">
        <f t="shared" si="24"/>
        <v>0.80852008974500411</v>
      </c>
      <c r="N397" s="12">
        <f>+N396/N$402</f>
        <v>0.8444572955666434</v>
      </c>
      <c r="O397" s="12">
        <f>+O396/O$402</f>
        <v>0.86242646223582564</v>
      </c>
      <c r="P397" s="6"/>
      <c r="Q397" s="11" t="s">
        <v>1747</v>
      </c>
    </row>
    <row r="398" spans="1:17" x14ac:dyDescent="0.3">
      <c r="B398" s="171" t="s">
        <v>792</v>
      </c>
      <c r="C398" s="171"/>
      <c r="D398" s="171"/>
      <c r="E398" s="171"/>
      <c r="F398" s="171"/>
      <c r="G398" s="171"/>
      <c r="H398" s="171"/>
      <c r="I398" s="171"/>
      <c r="J398" s="171"/>
      <c r="K398" s="171"/>
      <c r="L398" s="171"/>
      <c r="M398" s="171"/>
      <c r="N398" s="171"/>
      <c r="O398" s="171"/>
      <c r="P398" s="6"/>
      <c r="Q398" s="3"/>
    </row>
    <row r="399" spans="1:17" x14ac:dyDescent="0.3">
      <c r="B399" s="8">
        <f t="shared" ref="B399:O402" si="25">IFERROR(VLOOKUP($B$398,$4:$126,MATCH($Q399&amp;"/"&amp;B$348,$2:$2,0),FALSE),"")</f>
        <v>44619466</v>
      </c>
      <c r="C399" s="8">
        <f t="shared" si="25"/>
        <v>39854300</v>
      </c>
      <c r="D399" s="8">
        <f t="shared" si="25"/>
        <v>45578545</v>
      </c>
      <c r="E399" s="8">
        <f t="shared" si="25"/>
        <v>49993426</v>
      </c>
      <c r="F399" s="8">
        <f t="shared" si="25"/>
        <v>60127997</v>
      </c>
      <c r="G399" s="8">
        <f t="shared" si="25"/>
        <v>73445333</v>
      </c>
      <c r="H399" s="8">
        <f t="shared" si="25"/>
        <v>302815739</v>
      </c>
      <c r="I399" s="8">
        <f t="shared" si="25"/>
        <v>314399922</v>
      </c>
      <c r="J399" s="8">
        <f t="shared" si="25"/>
        <v>330560617</v>
      </c>
      <c r="K399" s="8">
        <f t="shared" si="25"/>
        <v>346106604</v>
      </c>
      <c r="L399" s="8">
        <f t="shared" si="25"/>
        <v>371137473</v>
      </c>
      <c r="M399" s="8">
        <f t="shared" si="25"/>
        <v>375793780</v>
      </c>
      <c r="N399" s="8">
        <f t="shared" si="25"/>
        <v>422588825</v>
      </c>
      <c r="O399" s="8">
        <f t="shared" si="25"/>
        <v>518917016</v>
      </c>
      <c r="P399" s="6"/>
      <c r="Q399" s="9" t="s">
        <v>12</v>
      </c>
    </row>
    <row r="400" spans="1:17" x14ac:dyDescent="0.3">
      <c r="B400" s="8">
        <f t="shared" si="25"/>
        <v>45157514</v>
      </c>
      <c r="C400" s="8">
        <f t="shared" si="25"/>
        <v>37453699</v>
      </c>
      <c r="D400" s="8">
        <f t="shared" si="25"/>
        <v>41537792</v>
      </c>
      <c r="E400" s="8">
        <f t="shared" si="25"/>
        <v>46666048</v>
      </c>
      <c r="F400" s="8">
        <f t="shared" si="25"/>
        <v>58586808</v>
      </c>
      <c r="G400" s="8">
        <f t="shared" si="25"/>
        <v>232952921</v>
      </c>
      <c r="H400" s="8">
        <f t="shared" si="25"/>
        <v>298528771</v>
      </c>
      <c r="I400" s="8">
        <f t="shared" si="25"/>
        <v>312720996</v>
      </c>
      <c r="J400" s="8">
        <f t="shared" si="25"/>
        <v>326767159</v>
      </c>
      <c r="K400" s="8">
        <f t="shared" si="25"/>
        <v>341434716</v>
      </c>
      <c r="L400" s="8">
        <f t="shared" si="25"/>
        <v>361851524</v>
      </c>
      <c r="M400" s="8">
        <f t="shared" si="25"/>
        <v>369666475</v>
      </c>
      <c r="N400" s="8">
        <f t="shared" si="25"/>
        <v>420751529</v>
      </c>
      <c r="O400" s="8">
        <f t="shared" si="25"/>
        <v>513087227</v>
      </c>
      <c r="P400" s="6"/>
      <c r="Q400" s="9" t="s">
        <v>13</v>
      </c>
    </row>
    <row r="401" spans="1:17" x14ac:dyDescent="0.3">
      <c r="B401" s="8">
        <f t="shared" si="25"/>
        <v>47177357</v>
      </c>
      <c r="C401" s="8">
        <f t="shared" si="25"/>
        <v>39384364</v>
      </c>
      <c r="D401" s="8">
        <f t="shared" si="25"/>
        <v>43464653</v>
      </c>
      <c r="E401" s="8">
        <f t="shared" si="25"/>
        <v>50148230</v>
      </c>
      <c r="F401" s="8">
        <f t="shared" si="25"/>
        <v>64783276</v>
      </c>
      <c r="G401" s="8">
        <f t="shared" si="25"/>
        <v>277647324</v>
      </c>
      <c r="H401" s="8">
        <f t="shared" si="25"/>
        <v>300360467</v>
      </c>
      <c r="I401" s="8">
        <f t="shared" si="25"/>
        <v>315428292</v>
      </c>
      <c r="J401" s="8">
        <f t="shared" si="25"/>
        <v>341104725</v>
      </c>
      <c r="K401" s="8">
        <f t="shared" si="25"/>
        <v>354826726</v>
      </c>
      <c r="L401" s="8">
        <f t="shared" si="25"/>
        <v>369248470</v>
      </c>
      <c r="M401" s="8">
        <f t="shared" si="25"/>
        <v>365135998</v>
      </c>
      <c r="N401" s="8">
        <f t="shared" si="25"/>
        <v>443649923</v>
      </c>
      <c r="O401" s="8" t="str">
        <f t="shared" si="25"/>
        <v/>
      </c>
      <c r="P401" s="6"/>
      <c r="Q401" s="9" t="s">
        <v>14</v>
      </c>
    </row>
    <row r="402" spans="1:17" x14ac:dyDescent="0.3">
      <c r="B402" s="8">
        <f t="shared" si="25"/>
        <v>40158634</v>
      </c>
      <c r="C402" s="8">
        <f t="shared" si="25"/>
        <v>44441462.600000001</v>
      </c>
      <c r="D402" s="8">
        <f t="shared" si="25"/>
        <v>47904117.07</v>
      </c>
      <c r="E402" s="8">
        <f t="shared" si="25"/>
        <v>55340867.530000001</v>
      </c>
      <c r="F402" s="8">
        <f t="shared" si="25"/>
        <v>71798465.040000007</v>
      </c>
      <c r="G402" s="8">
        <f t="shared" si="25"/>
        <v>288665481.36000001</v>
      </c>
      <c r="H402" s="8">
        <f t="shared" si="25"/>
        <v>326410045.35000002</v>
      </c>
      <c r="I402" s="8">
        <f t="shared" si="25"/>
        <v>329082938.39999998</v>
      </c>
      <c r="J402" s="8">
        <f t="shared" si="25"/>
        <v>352268052.66000003</v>
      </c>
      <c r="K402" s="8">
        <f t="shared" si="25"/>
        <v>360298565.68000001</v>
      </c>
      <c r="L402" s="8">
        <f t="shared" si="25"/>
        <v>373741617.06</v>
      </c>
      <c r="M402" s="8">
        <f t="shared" si="25"/>
        <v>375617454.25</v>
      </c>
      <c r="N402" s="8">
        <f>IFERROR(VLOOKUP($B$398,$4:$126,MATCH($Q402&amp;"/"&amp;N$348,$2:$2,0),FALSE),IFERROR(VLOOKUP($B$398,$4:$126,MATCH($Q401&amp;"/"&amp;N$348,$2:$2,0),FALSE),IFERROR(VLOOKUP($B$398,$4:$126,MATCH($Q400&amp;"/"&amp;N$348,$2:$2,0),FALSE),IFERROR(VLOOKUP($B$398,$4:$126,MATCH($Q399&amp;"/"&amp;N$348,$2:$2,0),FALSE),""))))</f>
        <v>523354329.70999998</v>
      </c>
      <c r="O402" s="8">
        <f>IFERROR(VLOOKUP($B$398,$4:$126,MATCH($Q402&amp;"/"&amp;O$348,$2:$2,0),FALSE),IFERROR(VLOOKUP($B$398,$4:$126,MATCH($Q401&amp;"/"&amp;O$348,$2:$2,0),FALSE),IFERROR(VLOOKUP($B$398,$4:$126,MATCH($Q400&amp;"/"&amp;O$348,$2:$2,0),FALSE),IFERROR(VLOOKUP($B$398,$4:$126,MATCH($Q399&amp;"/"&amp;O$348,$2:$2,0),FALSE),""))))</f>
        <v>513087227</v>
      </c>
      <c r="P402" s="6"/>
      <c r="Q402" s="9" t="s">
        <v>15</v>
      </c>
    </row>
    <row r="403" spans="1:17" x14ac:dyDescent="0.3">
      <c r="B403" s="173" t="s">
        <v>1</v>
      </c>
      <c r="C403" s="173"/>
      <c r="D403" s="173"/>
      <c r="E403" s="173"/>
      <c r="F403" s="173"/>
      <c r="G403" s="173"/>
      <c r="H403" s="173"/>
      <c r="I403" s="173"/>
      <c r="J403" s="173"/>
      <c r="K403" s="173"/>
      <c r="L403" s="173"/>
      <c r="M403" s="173"/>
      <c r="N403" s="173"/>
      <c r="O403" s="173"/>
    </row>
    <row r="404" spans="1:17" x14ac:dyDescent="0.3">
      <c r="B404" s="174" t="s">
        <v>794</v>
      </c>
      <c r="C404" s="174"/>
      <c r="D404" s="174"/>
      <c r="E404" s="174"/>
      <c r="F404" s="174"/>
      <c r="G404" s="174"/>
      <c r="H404" s="174"/>
      <c r="I404" s="174"/>
      <c r="J404" s="174"/>
      <c r="K404" s="174"/>
      <c r="L404" s="174"/>
      <c r="M404" s="174"/>
      <c r="N404" s="174"/>
      <c r="O404" s="174"/>
      <c r="P404" s="6"/>
      <c r="Q404" s="3"/>
    </row>
    <row r="405" spans="1:17" x14ac:dyDescent="0.3">
      <c r="B405" s="8">
        <f t="shared" ref="B405:O408" si="26">IFERROR(VLOOKUP($B$404,$4:$126,MATCH($Q405&amp;"/"&amp;B$348,$2:$2,0),FALSE),"")</f>
        <v>23833351</v>
      </c>
      <c r="C405" s="8">
        <f t="shared" si="26"/>
        <v>16262221</v>
      </c>
      <c r="D405" s="8">
        <f t="shared" si="26"/>
        <v>18481898</v>
      </c>
      <c r="E405" s="8">
        <f t="shared" si="26"/>
        <v>21310222</v>
      </c>
      <c r="F405" s="8">
        <f t="shared" si="26"/>
        <v>25960787</v>
      </c>
      <c r="G405" s="8">
        <f t="shared" si="26"/>
        <v>33324323</v>
      </c>
      <c r="H405" s="8">
        <f t="shared" si="26"/>
        <v>52077054</v>
      </c>
      <c r="I405" s="8">
        <f t="shared" si="26"/>
        <v>57541452</v>
      </c>
      <c r="J405" s="8">
        <f t="shared" si="26"/>
        <v>61518930</v>
      </c>
      <c r="K405" s="8">
        <f t="shared" si="26"/>
        <v>74240246</v>
      </c>
      <c r="L405" s="8">
        <f t="shared" si="26"/>
        <v>84509247</v>
      </c>
      <c r="M405" s="8">
        <f t="shared" si="26"/>
        <v>89449049</v>
      </c>
      <c r="N405" s="8">
        <f t="shared" si="26"/>
        <v>86983452</v>
      </c>
      <c r="O405" s="8">
        <f t="shared" si="26"/>
        <v>81163618</v>
      </c>
      <c r="P405" s="6"/>
      <c r="Q405" s="9" t="s">
        <v>12</v>
      </c>
    </row>
    <row r="406" spans="1:17" x14ac:dyDescent="0.3">
      <c r="B406" s="8">
        <f t="shared" si="26"/>
        <v>23627856</v>
      </c>
      <c r="C406" s="8">
        <f t="shared" si="26"/>
        <v>15697160</v>
      </c>
      <c r="D406" s="8">
        <f t="shared" si="26"/>
        <v>17718970</v>
      </c>
      <c r="E406" s="8">
        <f t="shared" si="26"/>
        <v>20316025</v>
      </c>
      <c r="F406" s="8">
        <f t="shared" si="26"/>
        <v>26969870</v>
      </c>
      <c r="G406" s="8">
        <f t="shared" si="26"/>
        <v>49722737</v>
      </c>
      <c r="H406" s="8">
        <f t="shared" si="26"/>
        <v>50667909</v>
      </c>
      <c r="I406" s="8">
        <f t="shared" si="26"/>
        <v>55686218</v>
      </c>
      <c r="J406" s="8">
        <f t="shared" si="26"/>
        <v>60752013</v>
      </c>
      <c r="K406" s="8">
        <f t="shared" si="26"/>
        <v>71740914</v>
      </c>
      <c r="L406" s="8">
        <f t="shared" si="26"/>
        <v>80515313</v>
      </c>
      <c r="M406" s="8">
        <f t="shared" si="26"/>
        <v>87288468</v>
      </c>
      <c r="N406" s="8">
        <f t="shared" si="26"/>
        <v>76196233</v>
      </c>
      <c r="O406" s="8">
        <f t="shared" si="26"/>
        <v>79218642</v>
      </c>
      <c r="P406" s="6"/>
      <c r="Q406" s="9" t="s">
        <v>13</v>
      </c>
    </row>
    <row r="407" spans="1:17" x14ac:dyDescent="0.3">
      <c r="B407" s="8">
        <f t="shared" si="26"/>
        <v>25088427</v>
      </c>
      <c r="C407" s="8">
        <f t="shared" si="26"/>
        <v>16632155</v>
      </c>
      <c r="D407" s="8">
        <f t="shared" si="26"/>
        <v>18280517</v>
      </c>
      <c r="E407" s="8">
        <f t="shared" si="26"/>
        <v>21643360</v>
      </c>
      <c r="F407" s="8">
        <f t="shared" si="26"/>
        <v>29932997</v>
      </c>
      <c r="G407" s="8">
        <f t="shared" si="26"/>
        <v>48940576</v>
      </c>
      <c r="H407" s="8">
        <f t="shared" si="26"/>
        <v>51016267</v>
      </c>
      <c r="I407" s="8">
        <f t="shared" si="26"/>
        <v>56636968</v>
      </c>
      <c r="J407" s="8">
        <f t="shared" si="26"/>
        <v>60589887</v>
      </c>
      <c r="K407" s="8">
        <f t="shared" si="26"/>
        <v>80965712</v>
      </c>
      <c r="L407" s="8">
        <f t="shared" si="26"/>
        <v>82467836</v>
      </c>
      <c r="M407" s="8">
        <f t="shared" si="26"/>
        <v>85127764</v>
      </c>
      <c r="N407" s="8">
        <f t="shared" si="26"/>
        <v>79639564</v>
      </c>
      <c r="O407" s="8" t="str">
        <f t="shared" si="26"/>
        <v/>
      </c>
      <c r="P407" s="6"/>
      <c r="Q407" s="9" t="s">
        <v>14</v>
      </c>
    </row>
    <row r="408" spans="1:17" x14ac:dyDescent="0.3">
      <c r="B408" s="8">
        <f t="shared" si="26"/>
        <v>17733297</v>
      </c>
      <c r="C408" s="8">
        <f t="shared" si="26"/>
        <v>19189030.760000002</v>
      </c>
      <c r="D408" s="8">
        <f t="shared" si="26"/>
        <v>21612698.350000001</v>
      </c>
      <c r="E408" s="8">
        <f t="shared" si="26"/>
        <v>24393114.289999999</v>
      </c>
      <c r="F408" s="8">
        <f t="shared" si="26"/>
        <v>34355083.479999997</v>
      </c>
      <c r="G408" s="8">
        <f t="shared" si="26"/>
        <v>57710543.289999999</v>
      </c>
      <c r="H408" s="8">
        <f t="shared" si="26"/>
        <v>62830543.280000001</v>
      </c>
      <c r="I408" s="8">
        <f t="shared" si="26"/>
        <v>66266620.100000001</v>
      </c>
      <c r="J408" s="8">
        <f t="shared" si="26"/>
        <v>70002767.840000004</v>
      </c>
      <c r="K408" s="8">
        <f t="shared" si="26"/>
        <v>88821472.719999999</v>
      </c>
      <c r="L408" s="8">
        <f t="shared" si="26"/>
        <v>94656980.590000004</v>
      </c>
      <c r="M408" s="8">
        <f t="shared" si="26"/>
        <v>93719390.659999996</v>
      </c>
      <c r="N408" s="8">
        <f>IFERROR(VLOOKUP($B$404,$4:$126,MATCH($Q408&amp;"/"&amp;N$348,$2:$2,0),FALSE),IFERROR(VLOOKUP($B$404,$4:$126,MATCH($Q407&amp;"/"&amp;N$348,$2:$2,0),FALSE),IFERROR(VLOOKUP($B$404,$4:$126,MATCH($Q406&amp;"/"&amp;N$348,$2:$2,0),FALSE),IFERROR(VLOOKUP($B$404,$4:$126,MATCH($Q405&amp;"/"&amp;N$348,$2:$2,0),FALSE),""))))</f>
        <v>87577252.549999997</v>
      </c>
      <c r="O408" s="8">
        <f>IFERROR(VLOOKUP($B$404,$4:$126,MATCH($Q408&amp;"/"&amp;O$348,$2:$2,0),FALSE),IFERROR(VLOOKUP($B$404,$4:$126,MATCH($Q407&amp;"/"&amp;O$348,$2:$2,0),FALSE),IFERROR(VLOOKUP($B$404,$4:$126,MATCH($Q406&amp;"/"&amp;O$348,$2:$2,0),FALSE),IFERROR(VLOOKUP($B$404,$4:$126,MATCH($Q405&amp;"/"&amp;O$348,$2:$2,0),FALSE),""))))</f>
        <v>79218642</v>
      </c>
      <c r="P408" s="6"/>
      <c r="Q408" s="9" t="s">
        <v>15</v>
      </c>
    </row>
    <row r="409" spans="1:17" x14ac:dyDescent="0.3">
      <c r="A409" s="84"/>
      <c r="B409" s="12">
        <f t="shared" ref="B409:M409" si="27">+B408/B$402</f>
        <v>0.44158118027620163</v>
      </c>
      <c r="C409" s="12">
        <f t="shared" si="27"/>
        <v>0.4317821610128556</v>
      </c>
      <c r="D409" s="12">
        <f t="shared" si="27"/>
        <v>0.45116578014408232</v>
      </c>
      <c r="E409" s="12">
        <f t="shared" si="27"/>
        <v>0.4407793982769897</v>
      </c>
      <c r="F409" s="12">
        <f t="shared" si="27"/>
        <v>0.47849328618460385</v>
      </c>
      <c r="G409" s="12">
        <f t="shared" si="27"/>
        <v>0.19992187156602947</v>
      </c>
      <c r="H409" s="12">
        <f t="shared" si="27"/>
        <v>0.19248961291196975</v>
      </c>
      <c r="I409" s="12">
        <f t="shared" si="27"/>
        <v>0.20136753495087914</v>
      </c>
      <c r="J409" s="12">
        <f t="shared" si="27"/>
        <v>0.19872017150407009</v>
      </c>
      <c r="K409" s="12">
        <f t="shared" si="27"/>
        <v>0.24652186042529792</v>
      </c>
      <c r="L409" s="12">
        <f t="shared" si="27"/>
        <v>0.25326850494897896</v>
      </c>
      <c r="M409" s="12">
        <f t="shared" si="27"/>
        <v>0.24950754976796979</v>
      </c>
      <c r="N409" s="12">
        <f>+N408/N$402</f>
        <v>0.16733835487427443</v>
      </c>
      <c r="O409" s="12">
        <f>+O408/O$402</f>
        <v>0.15439605164834869</v>
      </c>
      <c r="P409" s="6"/>
      <c r="Q409" s="11" t="s">
        <v>1747</v>
      </c>
    </row>
    <row r="410" spans="1:17" x14ac:dyDescent="0.3">
      <c r="A410" s="84"/>
      <c r="B410" s="174" t="s">
        <v>797</v>
      </c>
      <c r="C410" s="174"/>
      <c r="D410" s="174"/>
      <c r="E410" s="174"/>
      <c r="F410" s="174"/>
      <c r="G410" s="174"/>
      <c r="H410" s="174"/>
      <c r="I410" s="174"/>
      <c r="J410" s="174"/>
      <c r="K410" s="174"/>
      <c r="L410" s="174"/>
      <c r="M410" s="174"/>
      <c r="N410" s="174"/>
      <c r="O410" s="174"/>
      <c r="P410" s="6"/>
      <c r="Q410" s="3"/>
    </row>
    <row r="411" spans="1:17" x14ac:dyDescent="0.3">
      <c r="B411" s="8">
        <f t="shared" ref="B411:O414" si="28">IFERROR(VLOOKUP($B$410,$4:$126,MATCH($Q411&amp;"/"&amp;B$348,$2:$2,0),FALSE),"")</f>
        <v>35647277</v>
      </c>
      <c r="C411" s="8">
        <f t="shared" si="28"/>
        <v>19987225</v>
      </c>
      <c r="D411" s="8">
        <f t="shared" si="28"/>
        <v>23098798</v>
      </c>
      <c r="E411" s="8">
        <f t="shared" si="28"/>
        <v>27150028</v>
      </c>
      <c r="F411" s="8">
        <f t="shared" si="28"/>
        <v>32326107</v>
      </c>
      <c r="G411" s="8">
        <f t="shared" si="28"/>
        <v>39148063</v>
      </c>
      <c r="H411" s="8">
        <f t="shared" si="28"/>
        <v>63401506</v>
      </c>
      <c r="I411" s="8">
        <f t="shared" si="28"/>
        <v>77899999</v>
      </c>
      <c r="J411" s="8">
        <f t="shared" si="28"/>
        <v>105159296</v>
      </c>
      <c r="K411" s="8">
        <f t="shared" si="28"/>
        <v>96938825</v>
      </c>
      <c r="L411" s="8">
        <f t="shared" si="28"/>
        <v>116132573</v>
      </c>
      <c r="M411" s="8">
        <f t="shared" si="28"/>
        <v>105562967</v>
      </c>
      <c r="N411" s="8">
        <f t="shared" si="28"/>
        <v>128994272</v>
      </c>
      <c r="O411" s="8">
        <f t="shared" si="28"/>
        <v>115529009</v>
      </c>
      <c r="P411" s="6"/>
      <c r="Q411" s="9" t="s">
        <v>12</v>
      </c>
    </row>
    <row r="412" spans="1:17" x14ac:dyDescent="0.3">
      <c r="B412" s="8">
        <f t="shared" si="28"/>
        <v>38459816</v>
      </c>
      <c r="C412" s="8">
        <f t="shared" si="28"/>
        <v>19189682</v>
      </c>
      <c r="D412" s="8">
        <f t="shared" si="28"/>
        <v>22517562</v>
      </c>
      <c r="E412" s="8">
        <f t="shared" si="28"/>
        <v>25918847</v>
      </c>
      <c r="F412" s="8">
        <f t="shared" si="28"/>
        <v>33549370</v>
      </c>
      <c r="G412" s="8">
        <f t="shared" si="28"/>
        <v>200245258</v>
      </c>
      <c r="H412" s="8">
        <f t="shared" si="28"/>
        <v>65542079</v>
      </c>
      <c r="I412" s="8">
        <f t="shared" si="28"/>
        <v>81863827</v>
      </c>
      <c r="J412" s="8">
        <f t="shared" si="28"/>
        <v>105286828</v>
      </c>
      <c r="K412" s="8">
        <f t="shared" si="28"/>
        <v>98438451</v>
      </c>
      <c r="L412" s="8">
        <f t="shared" si="28"/>
        <v>111953099</v>
      </c>
      <c r="M412" s="8">
        <f t="shared" si="28"/>
        <v>107238071</v>
      </c>
      <c r="N412" s="8">
        <f t="shared" si="28"/>
        <v>131053510</v>
      </c>
      <c r="O412" s="8">
        <f t="shared" si="28"/>
        <v>113696790</v>
      </c>
      <c r="P412" s="6"/>
      <c r="Q412" s="9" t="s">
        <v>13</v>
      </c>
    </row>
    <row r="413" spans="1:17" x14ac:dyDescent="0.3">
      <c r="B413" s="8">
        <f t="shared" si="28"/>
        <v>37965451</v>
      </c>
      <c r="C413" s="8">
        <f t="shared" si="28"/>
        <v>19688115</v>
      </c>
      <c r="D413" s="8">
        <f t="shared" si="28"/>
        <v>22895903</v>
      </c>
      <c r="E413" s="8">
        <f t="shared" si="28"/>
        <v>27007957</v>
      </c>
      <c r="F413" s="8">
        <f t="shared" si="28"/>
        <v>36884199</v>
      </c>
      <c r="G413" s="8">
        <f t="shared" si="28"/>
        <v>242226983</v>
      </c>
      <c r="H413" s="8">
        <f t="shared" si="28"/>
        <v>65249425</v>
      </c>
      <c r="I413" s="8">
        <f t="shared" si="28"/>
        <v>80698149</v>
      </c>
      <c r="J413" s="8">
        <f t="shared" si="28"/>
        <v>109308851</v>
      </c>
      <c r="K413" s="8">
        <f t="shared" si="28"/>
        <v>99967784</v>
      </c>
      <c r="L413" s="8">
        <f t="shared" si="28"/>
        <v>125007166</v>
      </c>
      <c r="M413" s="8">
        <f t="shared" si="28"/>
        <v>97562475</v>
      </c>
      <c r="N413" s="8">
        <f t="shared" si="28"/>
        <v>127216517</v>
      </c>
      <c r="O413" s="8" t="str">
        <f t="shared" si="28"/>
        <v/>
      </c>
      <c r="P413" s="6"/>
      <c r="Q413" s="9" t="s">
        <v>14</v>
      </c>
    </row>
    <row r="414" spans="1:17" x14ac:dyDescent="0.3">
      <c r="B414" s="8">
        <f t="shared" si="28"/>
        <v>21675745</v>
      </c>
      <c r="C414" s="8">
        <f t="shared" si="28"/>
        <v>23570016.670000002</v>
      </c>
      <c r="D414" s="8">
        <f t="shared" si="28"/>
        <v>27369326.57</v>
      </c>
      <c r="E414" s="8">
        <f t="shared" si="28"/>
        <v>30479086.079999998</v>
      </c>
      <c r="F414" s="8">
        <f t="shared" si="28"/>
        <v>41024700.43</v>
      </c>
      <c r="G414" s="8">
        <f t="shared" si="28"/>
        <v>200798277.47999999</v>
      </c>
      <c r="H414" s="8">
        <f t="shared" si="28"/>
        <v>92014800.829999998</v>
      </c>
      <c r="I414" s="8">
        <f t="shared" si="28"/>
        <v>101131036.06</v>
      </c>
      <c r="J414" s="8">
        <f t="shared" si="28"/>
        <v>113818110.31</v>
      </c>
      <c r="K414" s="8">
        <f t="shared" si="28"/>
        <v>112106958.88</v>
      </c>
      <c r="L414" s="8">
        <f t="shared" si="28"/>
        <v>123751687.94</v>
      </c>
      <c r="M414" s="8">
        <f t="shared" si="28"/>
        <v>112917155.70999999</v>
      </c>
      <c r="N414" s="8">
        <f>IFERROR(VLOOKUP($B$410,$4:$126,MATCH($Q414&amp;"/"&amp;N$348,$2:$2,0),FALSE),IFERROR(VLOOKUP($B$410,$4:$126,MATCH($Q413&amp;"/"&amp;N$348,$2:$2,0),FALSE),IFERROR(VLOOKUP($B$410,$4:$126,MATCH($Q412&amp;"/"&amp;N$348,$2:$2,0),FALSE),IFERROR(VLOOKUP($B$410,$4:$126,MATCH($Q411&amp;"/"&amp;N$348,$2:$2,0),FALSE),""))))</f>
        <v>123382648.81999999</v>
      </c>
      <c r="O414" s="8">
        <f>IFERROR(VLOOKUP($B$410,$4:$126,MATCH($Q414&amp;"/"&amp;O$348,$2:$2,0),FALSE),IFERROR(VLOOKUP($B$410,$4:$126,MATCH($Q413&amp;"/"&amp;O$348,$2:$2,0),FALSE),IFERROR(VLOOKUP($B$410,$4:$126,MATCH($Q412&amp;"/"&amp;O$348,$2:$2,0),FALSE),IFERROR(VLOOKUP($B$410,$4:$126,MATCH($Q411&amp;"/"&amp;O$348,$2:$2,0),FALSE),""))))</f>
        <v>113696790</v>
      </c>
      <c r="P414" s="6"/>
      <c r="Q414" s="9" t="s">
        <v>15</v>
      </c>
    </row>
    <row r="415" spans="1:17" x14ac:dyDescent="0.3">
      <c r="B415" s="12">
        <f t="shared" ref="B415:M415" si="29">+B414/B$402</f>
        <v>0.53975304538496005</v>
      </c>
      <c r="C415" s="12">
        <f t="shared" si="29"/>
        <v>0.53036095778719938</v>
      </c>
      <c r="D415" s="12">
        <f t="shared" si="29"/>
        <v>0.57133558124047057</v>
      </c>
      <c r="E415" s="12">
        <f t="shared" si="29"/>
        <v>0.55075186639380813</v>
      </c>
      <c r="F415" s="12">
        <f t="shared" si="29"/>
        <v>0.57138687306399272</v>
      </c>
      <c r="G415" s="12">
        <f t="shared" si="29"/>
        <v>0.69560889834826067</v>
      </c>
      <c r="H415" s="12">
        <f t="shared" si="29"/>
        <v>0.28189941498686166</v>
      </c>
      <c r="I415" s="12">
        <f t="shared" si="29"/>
        <v>0.30731169641215289</v>
      </c>
      <c r="J415" s="12">
        <f t="shared" si="29"/>
        <v>0.32310085870845145</v>
      </c>
      <c r="K415" s="12">
        <f t="shared" si="29"/>
        <v>0.31115016699669029</v>
      </c>
      <c r="L415" s="12">
        <f t="shared" si="29"/>
        <v>0.33111562183917309</v>
      </c>
      <c r="M415" s="12">
        <f t="shared" si="29"/>
        <v>0.3006174351920442</v>
      </c>
      <c r="N415" s="12">
        <f>+N414/N$402</f>
        <v>0.23575356468029707</v>
      </c>
      <c r="O415" s="12">
        <f>+O414/O$402</f>
        <v>0.22159349135385903</v>
      </c>
      <c r="P415" s="6"/>
      <c r="Q415" s="11" t="s">
        <v>1747</v>
      </c>
    </row>
    <row r="416" spans="1:17" x14ac:dyDescent="0.3">
      <c r="B416" s="175" t="s">
        <v>2</v>
      </c>
      <c r="C416" s="175"/>
      <c r="D416" s="175"/>
      <c r="E416" s="175"/>
      <c r="F416" s="175"/>
      <c r="G416" s="175"/>
      <c r="H416" s="175"/>
      <c r="I416" s="175"/>
      <c r="J416" s="175"/>
      <c r="K416" s="175"/>
      <c r="L416" s="175"/>
      <c r="M416" s="175"/>
      <c r="N416" s="175"/>
      <c r="O416" s="175"/>
      <c r="P416" s="6"/>
      <c r="Q416" s="3"/>
    </row>
    <row r="417" spans="2:17" x14ac:dyDescent="0.3">
      <c r="B417" s="8">
        <f t="shared" ref="B417:O420" si="30">IFERROR(VLOOKUP($B$416,$4:$126,MATCH($Q417&amp;"/"&amp;B$348,$2:$2,0),FALSE),"")</f>
        <v>7336569</v>
      </c>
      <c r="C417" s="8">
        <f t="shared" si="30"/>
        <v>157329</v>
      </c>
      <c r="D417" s="8">
        <f t="shared" si="30"/>
        <v>17987</v>
      </c>
      <c r="E417" s="8">
        <f t="shared" si="30"/>
        <v>3197</v>
      </c>
      <c r="F417" s="8">
        <f t="shared" si="30"/>
        <v>7407</v>
      </c>
      <c r="G417" s="8">
        <f t="shared" si="30"/>
        <v>22</v>
      </c>
      <c r="H417" s="8">
        <f t="shared" si="30"/>
        <v>3228136</v>
      </c>
      <c r="I417" s="8">
        <f t="shared" si="30"/>
        <v>10583314</v>
      </c>
      <c r="J417" s="8">
        <f t="shared" si="30"/>
        <v>32098071</v>
      </c>
      <c r="K417" s="8">
        <f t="shared" si="30"/>
        <v>19889980</v>
      </c>
      <c r="L417" s="8">
        <f t="shared" si="30"/>
        <v>28465722</v>
      </c>
      <c r="M417" s="8">
        <f t="shared" si="30"/>
        <v>12702856</v>
      </c>
      <c r="N417" s="8">
        <f t="shared" si="30"/>
        <v>30532114</v>
      </c>
      <c r="O417" s="8">
        <f t="shared" si="30"/>
        <v>23204083</v>
      </c>
      <c r="P417" s="6"/>
      <c r="Q417" s="9" t="s">
        <v>12</v>
      </c>
    </row>
    <row r="418" spans="2:17" x14ac:dyDescent="0.3">
      <c r="B418" s="8">
        <f t="shared" si="30"/>
        <v>10311072</v>
      </c>
      <c r="C418" s="8">
        <f t="shared" si="30"/>
        <v>103493</v>
      </c>
      <c r="D418" s="8">
        <f t="shared" si="30"/>
        <v>0</v>
      </c>
      <c r="E418" s="8">
        <f t="shared" si="30"/>
        <v>39</v>
      </c>
      <c r="F418" s="8">
        <f t="shared" si="30"/>
        <v>442</v>
      </c>
      <c r="G418" s="8">
        <f t="shared" si="30"/>
        <v>143332789</v>
      </c>
      <c r="H418" s="8">
        <f t="shared" si="30"/>
        <v>7184521</v>
      </c>
      <c r="I418" s="8">
        <f t="shared" si="30"/>
        <v>16735857</v>
      </c>
      <c r="J418" s="8">
        <f t="shared" si="30"/>
        <v>33624247</v>
      </c>
      <c r="K418" s="8">
        <f t="shared" si="30"/>
        <v>24368403</v>
      </c>
      <c r="L418" s="8">
        <f t="shared" si="30"/>
        <v>28867845</v>
      </c>
      <c r="M418" s="8">
        <f t="shared" si="30"/>
        <v>17258684</v>
      </c>
      <c r="N418" s="8">
        <f t="shared" si="30"/>
        <v>49487022</v>
      </c>
      <c r="O418" s="8">
        <f t="shared" si="30"/>
        <v>24184802</v>
      </c>
      <c r="P418" s="6"/>
      <c r="Q418" s="9" t="s">
        <v>13</v>
      </c>
    </row>
    <row r="419" spans="2:17" x14ac:dyDescent="0.3">
      <c r="B419" s="8">
        <f t="shared" si="30"/>
        <v>5693294</v>
      </c>
      <c r="C419" s="8">
        <f t="shared" si="30"/>
        <v>11681</v>
      </c>
      <c r="D419" s="8">
        <f t="shared" si="30"/>
        <v>0</v>
      </c>
      <c r="E419" s="8">
        <f t="shared" si="30"/>
        <v>48</v>
      </c>
      <c r="F419" s="8">
        <f t="shared" si="30"/>
        <v>21136</v>
      </c>
      <c r="G419" s="8">
        <f t="shared" si="30"/>
        <v>186157179</v>
      </c>
      <c r="H419" s="8">
        <f t="shared" si="30"/>
        <v>5663426</v>
      </c>
      <c r="I419" s="8">
        <f t="shared" si="30"/>
        <v>13437416</v>
      </c>
      <c r="J419" s="8">
        <f t="shared" si="30"/>
        <v>36653081</v>
      </c>
      <c r="K419" s="8">
        <f t="shared" si="30"/>
        <v>17245092</v>
      </c>
      <c r="L419" s="8">
        <f t="shared" si="30"/>
        <v>40717717</v>
      </c>
      <c r="M419" s="8">
        <f t="shared" si="30"/>
        <v>10287283</v>
      </c>
      <c r="N419" s="8">
        <f t="shared" si="30"/>
        <v>45184216</v>
      </c>
      <c r="O419" s="8" t="str">
        <f t="shared" si="30"/>
        <v/>
      </c>
      <c r="P419" s="6"/>
      <c r="Q419" s="9" t="s">
        <v>14</v>
      </c>
    </row>
    <row r="420" spans="2:17" x14ac:dyDescent="0.3">
      <c r="B420" s="8">
        <f t="shared" si="30"/>
        <v>167995</v>
      </c>
      <c r="C420" s="8">
        <f t="shared" si="30"/>
        <v>10212.02</v>
      </c>
      <c r="D420" s="8">
        <f t="shared" si="30"/>
        <v>0</v>
      </c>
      <c r="E420" s="8">
        <f t="shared" si="30"/>
        <v>2173.4699999999998</v>
      </c>
      <c r="F420" s="8">
        <f t="shared" si="30"/>
        <v>0</v>
      </c>
      <c r="G420" s="8">
        <f t="shared" si="30"/>
        <v>135143340.84999999</v>
      </c>
      <c r="H420" s="8">
        <f t="shared" si="30"/>
        <v>19640390.369999997</v>
      </c>
      <c r="I420" s="8">
        <f t="shared" si="30"/>
        <v>23722573.16</v>
      </c>
      <c r="J420" s="8">
        <f t="shared" si="30"/>
        <v>31452916.379999999</v>
      </c>
      <c r="K420" s="8">
        <f t="shared" si="30"/>
        <v>21104091.969999999</v>
      </c>
      <c r="L420" s="8">
        <f t="shared" si="30"/>
        <v>26671360.57</v>
      </c>
      <c r="M420" s="8">
        <f t="shared" si="30"/>
        <v>15869746.120000001</v>
      </c>
      <c r="N420" s="8">
        <f>IFERROR(VLOOKUP($B$416,$4:$126,MATCH($Q420&amp;"/"&amp;N$348,$2:$2,0),FALSE),IFERROR(VLOOKUP($B$416,$4:$126,MATCH($Q419&amp;"/"&amp;N$348,$2:$2,0),FALSE),IFERROR(VLOOKUP($B$416,$4:$126,MATCH($Q418&amp;"/"&amp;N$348,$2:$2,0),FALSE),IFERROR(VLOOKUP($B$416,$4:$126,MATCH($Q417&amp;"/"&amp;N$348,$2:$2,0),FALSE),""))))</f>
        <v>20881603.199999999</v>
      </c>
      <c r="O420" s="8">
        <f>IFERROR(VLOOKUP($B$416,$4:$126,MATCH($Q420&amp;"/"&amp;O$348,$2:$2,0),FALSE),IFERROR(VLOOKUP($B$416,$4:$126,MATCH($Q419&amp;"/"&amp;O$348,$2:$2,0),FALSE),IFERROR(VLOOKUP($B$416,$4:$126,MATCH($Q418&amp;"/"&amp;O$348,$2:$2,0),FALSE),IFERROR(VLOOKUP($B$416,$4:$126,MATCH($Q417&amp;"/"&amp;O$348,$2:$2,0),FALSE),""))))</f>
        <v>24184802</v>
      </c>
      <c r="P420" s="6"/>
      <c r="Q420" s="9" t="s">
        <v>15</v>
      </c>
    </row>
    <row r="421" spans="2:17" x14ac:dyDescent="0.3">
      <c r="B421" s="12">
        <f t="shared" ref="B421:M421" si="31">+B420/B$402</f>
        <v>4.1832847202920298E-3</v>
      </c>
      <c r="C421" s="12">
        <f t="shared" si="31"/>
        <v>2.2978586667847425E-4</v>
      </c>
      <c r="D421" s="12">
        <f t="shared" si="31"/>
        <v>0</v>
      </c>
      <c r="E421" s="12">
        <f t="shared" si="31"/>
        <v>3.9274230726899484E-5</v>
      </c>
      <c r="F421" s="12">
        <f t="shared" si="31"/>
        <v>0</v>
      </c>
      <c r="G421" s="12">
        <f t="shared" si="31"/>
        <v>0.46816592068194068</v>
      </c>
      <c r="H421" s="12">
        <f t="shared" si="31"/>
        <v>6.0170912782234312E-2</v>
      </c>
      <c r="I421" s="12">
        <f t="shared" si="31"/>
        <v>7.2086913029703284E-2</v>
      </c>
      <c r="J421" s="12">
        <f t="shared" si="31"/>
        <v>8.9286882936152986E-2</v>
      </c>
      <c r="K421" s="12">
        <f t="shared" si="31"/>
        <v>5.8573899482973923E-2</v>
      </c>
      <c r="L421" s="12">
        <f t="shared" si="31"/>
        <v>7.1363100475155844E-2</v>
      </c>
      <c r="M421" s="12">
        <f t="shared" si="31"/>
        <v>4.2249756874816476E-2</v>
      </c>
      <c r="N421" s="12">
        <f>+N420/N$402</f>
        <v>3.9899551822893814E-2</v>
      </c>
      <c r="O421" s="12">
        <f>+O420/O$402</f>
        <v>4.7135848891440055E-2</v>
      </c>
      <c r="P421" s="6"/>
      <c r="Q421" s="11" t="s">
        <v>1747</v>
      </c>
    </row>
    <row r="422" spans="2:17" x14ac:dyDescent="0.3">
      <c r="B422" s="174" t="s">
        <v>3</v>
      </c>
      <c r="C422" s="174"/>
      <c r="D422" s="174"/>
      <c r="E422" s="174"/>
      <c r="F422" s="174"/>
      <c r="G422" s="174"/>
      <c r="H422" s="174"/>
      <c r="I422" s="174"/>
      <c r="J422" s="174"/>
      <c r="K422" s="174"/>
      <c r="L422" s="174"/>
      <c r="M422" s="174"/>
      <c r="N422" s="174"/>
      <c r="O422" s="174"/>
      <c r="P422" s="6"/>
      <c r="Q422" s="3"/>
    </row>
    <row r="423" spans="2:17" x14ac:dyDescent="0.3">
      <c r="B423" s="8">
        <f t="shared" ref="B423:O426" si="32">IFERROR(VLOOKUP($B$422,$4:$126,MATCH($Q423&amp;"/"&amp;B$348,$2:$2,0),FALSE),"")</f>
        <v>734061</v>
      </c>
      <c r="C423" s="8">
        <f t="shared" si="32"/>
        <v>0</v>
      </c>
      <c r="D423" s="8">
        <f t="shared" si="32"/>
        <v>0</v>
      </c>
      <c r="E423" s="8">
        <f t="shared" si="32"/>
        <v>0</v>
      </c>
      <c r="F423" s="8">
        <f t="shared" si="32"/>
        <v>0</v>
      </c>
      <c r="G423" s="8">
        <f t="shared" si="32"/>
        <v>0</v>
      </c>
      <c r="H423" s="8">
        <f t="shared" si="32"/>
        <v>198675242</v>
      </c>
      <c r="I423" s="8">
        <f t="shared" si="32"/>
        <v>176867881</v>
      </c>
      <c r="J423" s="8">
        <f t="shared" si="32"/>
        <v>158572700</v>
      </c>
      <c r="K423" s="8">
        <f t="shared" si="32"/>
        <v>162215555</v>
      </c>
      <c r="L423" s="8">
        <f t="shared" si="32"/>
        <v>137043628</v>
      </c>
      <c r="M423" s="8">
        <f t="shared" si="32"/>
        <v>141891689</v>
      </c>
      <c r="N423" s="8">
        <f t="shared" si="32"/>
        <v>114954030</v>
      </c>
      <c r="O423" s="8">
        <f t="shared" si="32"/>
        <v>222521679</v>
      </c>
      <c r="P423" s="6"/>
      <c r="Q423" s="9" t="s">
        <v>12</v>
      </c>
    </row>
    <row r="424" spans="2:17" x14ac:dyDescent="0.3">
      <c r="B424" s="8">
        <f t="shared" si="32"/>
        <v>0</v>
      </c>
      <c r="C424" s="8">
        <f t="shared" si="32"/>
        <v>0</v>
      </c>
      <c r="D424" s="8">
        <f t="shared" si="32"/>
        <v>0</v>
      </c>
      <c r="E424" s="8">
        <f t="shared" si="32"/>
        <v>0</v>
      </c>
      <c r="F424" s="8">
        <f t="shared" si="32"/>
        <v>0</v>
      </c>
      <c r="G424" s="8">
        <f t="shared" si="32"/>
        <v>0</v>
      </c>
      <c r="H424" s="8">
        <f t="shared" si="32"/>
        <v>198036797</v>
      </c>
      <c r="I424" s="8">
        <f t="shared" si="32"/>
        <v>175000000</v>
      </c>
      <c r="J424" s="8">
        <f t="shared" si="32"/>
        <v>158572700</v>
      </c>
      <c r="K424" s="8">
        <f t="shared" si="32"/>
        <v>160502284</v>
      </c>
      <c r="L424" s="8">
        <f t="shared" si="32"/>
        <v>137013325</v>
      </c>
      <c r="M424" s="8">
        <f t="shared" si="32"/>
        <v>140218194</v>
      </c>
      <c r="N424" s="8">
        <f t="shared" si="32"/>
        <v>122232436</v>
      </c>
      <c r="O424" s="8">
        <f t="shared" si="32"/>
        <v>224674587</v>
      </c>
      <c r="P424" s="6"/>
      <c r="Q424" s="9" t="s">
        <v>13</v>
      </c>
    </row>
    <row r="425" spans="2:17" x14ac:dyDescent="0.3">
      <c r="B425" s="8">
        <f t="shared" si="32"/>
        <v>2036947</v>
      </c>
      <c r="C425" s="8">
        <f t="shared" si="32"/>
        <v>0</v>
      </c>
      <c r="D425" s="8">
        <f t="shared" si="32"/>
        <v>0</v>
      </c>
      <c r="E425" s="8">
        <f t="shared" si="32"/>
        <v>0</v>
      </c>
      <c r="F425" s="8">
        <f t="shared" si="32"/>
        <v>0</v>
      </c>
      <c r="G425" s="8">
        <f t="shared" si="32"/>
        <v>0</v>
      </c>
      <c r="H425" s="8">
        <f t="shared" si="32"/>
        <v>197152345</v>
      </c>
      <c r="I425" s="8">
        <f t="shared" si="32"/>
        <v>175000000</v>
      </c>
      <c r="J425" s="8">
        <f t="shared" si="32"/>
        <v>164434178</v>
      </c>
      <c r="K425" s="8">
        <f t="shared" si="32"/>
        <v>157283423</v>
      </c>
      <c r="L425" s="8">
        <f t="shared" si="32"/>
        <v>126955935</v>
      </c>
      <c r="M425" s="8">
        <f t="shared" si="32"/>
        <v>140144762</v>
      </c>
      <c r="N425" s="8">
        <f t="shared" si="32"/>
        <v>142072785</v>
      </c>
      <c r="O425" s="8" t="str">
        <f t="shared" si="32"/>
        <v/>
      </c>
      <c r="P425" s="6"/>
      <c r="Q425" s="9" t="s">
        <v>14</v>
      </c>
    </row>
    <row r="426" spans="2:17" x14ac:dyDescent="0.3">
      <c r="B426" s="8">
        <f t="shared" si="32"/>
        <v>0</v>
      </c>
      <c r="C426" s="8">
        <f t="shared" si="32"/>
        <v>0</v>
      </c>
      <c r="D426" s="8">
        <f t="shared" si="32"/>
        <v>0</v>
      </c>
      <c r="E426" s="8">
        <f t="shared" si="32"/>
        <v>0</v>
      </c>
      <c r="F426" s="8">
        <f t="shared" si="32"/>
        <v>0</v>
      </c>
      <c r="G426" s="8">
        <f t="shared" si="32"/>
        <v>50000000</v>
      </c>
      <c r="H426" s="8">
        <f t="shared" si="32"/>
        <v>193605311.38999999</v>
      </c>
      <c r="I426" s="8">
        <f t="shared" si="32"/>
        <v>165158800</v>
      </c>
      <c r="J426" s="8">
        <f t="shared" si="32"/>
        <v>156807034.69999999</v>
      </c>
      <c r="K426" s="8">
        <f t="shared" si="32"/>
        <v>145127987.16</v>
      </c>
      <c r="L426" s="8">
        <f t="shared" si="32"/>
        <v>126893493.59</v>
      </c>
      <c r="M426" s="8">
        <f t="shared" si="32"/>
        <v>129193061.48</v>
      </c>
      <c r="N426" s="8">
        <f>IFERROR(VLOOKUP($B$422,$4:$126,MATCH($Q426&amp;"/"&amp;N$348,$2:$2,0),FALSE),IFERROR(VLOOKUP($B$422,$4:$126,MATCH($Q425&amp;"/"&amp;N$348,$2:$2,0),FALSE),IFERROR(VLOOKUP($B$422,$4:$126,MATCH($Q424&amp;"/"&amp;N$348,$2:$2,0),FALSE),IFERROR(VLOOKUP($B$422,$4:$126,MATCH($Q423&amp;"/"&amp;N$348,$2:$2,0),FALSE),""))))</f>
        <v>221502551.21000001</v>
      </c>
      <c r="O426" s="8">
        <f>IFERROR(VLOOKUP($B$422,$4:$126,MATCH($Q426&amp;"/"&amp;O$348,$2:$2,0),FALSE),IFERROR(VLOOKUP($B$422,$4:$126,MATCH($Q425&amp;"/"&amp;O$348,$2:$2,0),FALSE),IFERROR(VLOOKUP($B$422,$4:$126,MATCH($Q424&amp;"/"&amp;O$348,$2:$2,0),FALSE),IFERROR(VLOOKUP($B$422,$4:$126,MATCH($Q423&amp;"/"&amp;O$348,$2:$2,0),FALSE),""))))</f>
        <v>224674587</v>
      </c>
      <c r="P426" s="6"/>
      <c r="Q426" s="9" t="s">
        <v>15</v>
      </c>
    </row>
    <row r="427" spans="2:17" x14ac:dyDescent="0.3">
      <c r="B427" s="12">
        <f t="shared" ref="B427:M427" si="33">+B426/B$402</f>
        <v>0</v>
      </c>
      <c r="C427" s="12">
        <f t="shared" si="33"/>
        <v>0</v>
      </c>
      <c r="D427" s="12">
        <f t="shared" si="33"/>
        <v>0</v>
      </c>
      <c r="E427" s="12">
        <f t="shared" si="33"/>
        <v>0</v>
      </c>
      <c r="F427" s="12">
        <f t="shared" si="33"/>
        <v>0</v>
      </c>
      <c r="G427" s="12">
        <f t="shared" si="33"/>
        <v>0.1732108728914632</v>
      </c>
      <c r="H427" s="12">
        <f t="shared" si="33"/>
        <v>0.5931352730961531</v>
      </c>
      <c r="I427" s="12">
        <f t="shared" si="33"/>
        <v>0.501875912507046</v>
      </c>
      <c r="J427" s="12">
        <f t="shared" si="33"/>
        <v>0.4451355537805356</v>
      </c>
      <c r="K427" s="12">
        <f t="shared" si="33"/>
        <v>0.40279923647793742</v>
      </c>
      <c r="L427" s="12">
        <f t="shared" si="33"/>
        <v>0.33952197935085371</v>
      </c>
      <c r="M427" s="12">
        <f t="shared" si="33"/>
        <v>0.34394850403840094</v>
      </c>
      <c r="N427" s="12">
        <f>+N426/N$402</f>
        <v>0.42323630212964619</v>
      </c>
      <c r="O427" s="12">
        <f>+O426/O$402</f>
        <v>0.43788770247441766</v>
      </c>
      <c r="P427" s="6"/>
      <c r="Q427" s="11" t="s">
        <v>1747</v>
      </c>
    </row>
    <row r="428" spans="2:17" x14ac:dyDescent="0.3">
      <c r="B428" s="174" t="s">
        <v>4</v>
      </c>
      <c r="C428" s="174"/>
      <c r="D428" s="174"/>
      <c r="E428" s="174"/>
      <c r="F428" s="174"/>
      <c r="G428" s="174"/>
      <c r="H428" s="174"/>
      <c r="I428" s="174"/>
      <c r="J428" s="174"/>
      <c r="K428" s="174"/>
      <c r="L428" s="174"/>
      <c r="M428" s="174"/>
      <c r="N428" s="174"/>
      <c r="O428" s="174"/>
      <c r="P428" s="6"/>
      <c r="Q428" s="3"/>
    </row>
    <row r="429" spans="2:17" x14ac:dyDescent="0.3">
      <c r="B429" s="8">
        <f t="shared" ref="B429:O432" si="34">IFERROR(VLOOKUP($B$428,$4:$126,MATCH($Q429&amp;"/"&amp;B$348,$2:$2,0),FALSE),"")</f>
        <v>8070630</v>
      </c>
      <c r="C429" s="8">
        <f t="shared" si="34"/>
        <v>157329</v>
      </c>
      <c r="D429" s="8">
        <f t="shared" si="34"/>
        <v>17987</v>
      </c>
      <c r="E429" s="8">
        <f t="shared" si="34"/>
        <v>3197</v>
      </c>
      <c r="F429" s="8">
        <f t="shared" si="34"/>
        <v>7407</v>
      </c>
      <c r="G429" s="8">
        <f t="shared" si="34"/>
        <v>22</v>
      </c>
      <c r="H429" s="8">
        <f t="shared" si="34"/>
        <v>201903378</v>
      </c>
      <c r="I429" s="8">
        <f t="shared" si="34"/>
        <v>187451195</v>
      </c>
      <c r="J429" s="8">
        <f t="shared" si="34"/>
        <v>190670771</v>
      </c>
      <c r="K429" s="8">
        <f t="shared" si="34"/>
        <v>182105535</v>
      </c>
      <c r="L429" s="8">
        <f t="shared" si="34"/>
        <v>165509350</v>
      </c>
      <c r="M429" s="8">
        <f t="shared" si="34"/>
        <v>154594545</v>
      </c>
      <c r="N429" s="8">
        <f t="shared" si="34"/>
        <v>145486144</v>
      </c>
      <c r="O429" s="8">
        <f t="shared" si="34"/>
        <v>245725762</v>
      </c>
      <c r="P429" s="6"/>
      <c r="Q429" s="9" t="s">
        <v>12</v>
      </c>
    </row>
    <row r="430" spans="2:17" x14ac:dyDescent="0.3">
      <c r="B430" s="8">
        <f t="shared" si="34"/>
        <v>10311072</v>
      </c>
      <c r="C430" s="8">
        <f t="shared" si="34"/>
        <v>103493</v>
      </c>
      <c r="D430" s="8">
        <f t="shared" si="34"/>
        <v>0</v>
      </c>
      <c r="E430" s="8">
        <f t="shared" si="34"/>
        <v>39</v>
      </c>
      <c r="F430" s="8">
        <f t="shared" si="34"/>
        <v>442</v>
      </c>
      <c r="G430" s="8">
        <f t="shared" si="34"/>
        <v>143332789</v>
      </c>
      <c r="H430" s="8">
        <f t="shared" si="34"/>
        <v>205221318</v>
      </c>
      <c r="I430" s="8">
        <f t="shared" si="34"/>
        <v>191735857</v>
      </c>
      <c r="J430" s="8">
        <f t="shared" si="34"/>
        <v>192196947</v>
      </c>
      <c r="K430" s="8">
        <f t="shared" si="34"/>
        <v>184870687</v>
      </c>
      <c r="L430" s="8">
        <f t="shared" si="34"/>
        <v>165881170</v>
      </c>
      <c r="M430" s="8">
        <f t="shared" si="34"/>
        <v>157476878</v>
      </c>
      <c r="N430" s="8">
        <f t="shared" si="34"/>
        <v>171719458</v>
      </c>
      <c r="O430" s="8">
        <f t="shared" si="34"/>
        <v>248859389</v>
      </c>
      <c r="P430" s="6"/>
      <c r="Q430" s="9" t="s">
        <v>13</v>
      </c>
    </row>
    <row r="431" spans="2:17" x14ac:dyDescent="0.3">
      <c r="B431" s="8">
        <f t="shared" si="34"/>
        <v>7730241</v>
      </c>
      <c r="C431" s="8">
        <f t="shared" si="34"/>
        <v>11681</v>
      </c>
      <c r="D431" s="8">
        <f t="shared" si="34"/>
        <v>0</v>
      </c>
      <c r="E431" s="8">
        <f t="shared" si="34"/>
        <v>48</v>
      </c>
      <c r="F431" s="8">
        <f t="shared" si="34"/>
        <v>21136</v>
      </c>
      <c r="G431" s="8">
        <f t="shared" si="34"/>
        <v>186157179</v>
      </c>
      <c r="H431" s="8">
        <f t="shared" si="34"/>
        <v>202815771</v>
      </c>
      <c r="I431" s="8">
        <f t="shared" si="34"/>
        <v>188437416</v>
      </c>
      <c r="J431" s="8">
        <f t="shared" si="34"/>
        <v>201087259</v>
      </c>
      <c r="K431" s="8">
        <f t="shared" si="34"/>
        <v>174528515</v>
      </c>
      <c r="L431" s="8">
        <f t="shared" si="34"/>
        <v>167673652</v>
      </c>
      <c r="M431" s="8">
        <f t="shared" si="34"/>
        <v>150432045</v>
      </c>
      <c r="N431" s="8">
        <f t="shared" si="34"/>
        <v>187257001</v>
      </c>
      <c r="O431" s="8" t="str">
        <f t="shared" si="34"/>
        <v/>
      </c>
      <c r="P431" s="6"/>
      <c r="Q431" s="9" t="s">
        <v>14</v>
      </c>
    </row>
    <row r="432" spans="2:17" x14ac:dyDescent="0.3">
      <c r="B432" s="8">
        <f t="shared" si="34"/>
        <v>167995</v>
      </c>
      <c r="C432" s="8">
        <f t="shared" si="34"/>
        <v>10212.02</v>
      </c>
      <c r="D432" s="8">
        <f t="shared" si="34"/>
        <v>0</v>
      </c>
      <c r="E432" s="8">
        <f t="shared" si="34"/>
        <v>2173.4699999999998</v>
      </c>
      <c r="F432" s="8">
        <f t="shared" si="34"/>
        <v>0</v>
      </c>
      <c r="G432" s="8">
        <f t="shared" si="34"/>
        <v>185143340.84999999</v>
      </c>
      <c r="H432" s="8">
        <f t="shared" si="34"/>
        <v>213245701.75999999</v>
      </c>
      <c r="I432" s="8">
        <f t="shared" si="34"/>
        <v>188881373.16</v>
      </c>
      <c r="J432" s="8">
        <f t="shared" si="34"/>
        <v>188259951.07999998</v>
      </c>
      <c r="K432" s="8">
        <f t="shared" si="34"/>
        <v>166232079.13</v>
      </c>
      <c r="L432" s="8">
        <f t="shared" si="34"/>
        <v>153564854.16</v>
      </c>
      <c r="M432" s="8">
        <f t="shared" si="34"/>
        <v>145062807.59999999</v>
      </c>
      <c r="N432" s="8">
        <f>IFERROR(VLOOKUP($B$428,$4:$126,MATCH($Q432&amp;"/"&amp;N$348,$2:$2,0),FALSE),IFERROR(VLOOKUP($B$428,$4:$126,MATCH($Q431&amp;"/"&amp;N$348,$2:$2,0),FALSE),IFERROR(VLOOKUP($B$428,$4:$126,MATCH($Q430&amp;"/"&amp;N$348,$2:$2,0),FALSE),IFERROR(VLOOKUP($B$428,$4:$126,MATCH($Q429&amp;"/"&amp;N$348,$2:$2,0),FALSE),""))))</f>
        <v>242384154.41</v>
      </c>
      <c r="O432" s="8">
        <f>IFERROR(VLOOKUP($B$428,$4:$126,MATCH($Q432&amp;"/"&amp;O$348,$2:$2,0),FALSE),IFERROR(VLOOKUP($B$428,$4:$126,MATCH($Q431&amp;"/"&amp;O$348,$2:$2,0),FALSE),IFERROR(VLOOKUP($B$428,$4:$126,MATCH($Q430&amp;"/"&amp;O$348,$2:$2,0),FALSE),IFERROR(VLOOKUP($B$428,$4:$126,MATCH($Q429&amp;"/"&amp;O$348,$2:$2,0),FALSE),""))))</f>
        <v>248859389</v>
      </c>
      <c r="P432" s="6"/>
      <c r="Q432" s="9" t="s">
        <v>15</v>
      </c>
    </row>
    <row r="433" spans="1:17" s="87" customFormat="1" x14ac:dyDescent="0.3">
      <c r="A433" s="86"/>
      <c r="B433" s="13">
        <f t="shared" ref="B433:O433" si="35">+B432/B$457</f>
        <v>1.0036337402074096E-2</v>
      </c>
      <c r="C433" s="13">
        <f t="shared" si="35"/>
        <v>5.4492224451045766E-4</v>
      </c>
      <c r="D433" s="13">
        <f t="shared" si="35"/>
        <v>0</v>
      </c>
      <c r="E433" s="13">
        <f t="shared" si="35"/>
        <v>1.0113582294448578E-4</v>
      </c>
      <c r="F433" s="13">
        <f t="shared" si="35"/>
        <v>0</v>
      </c>
      <c r="G433" s="13">
        <f t="shared" si="35"/>
        <v>6.4328439366397818</v>
      </c>
      <c r="H433" s="13">
        <f t="shared" si="35"/>
        <v>6.9275638800795933</v>
      </c>
      <c r="I433" s="13">
        <f t="shared" si="35"/>
        <v>5.0571405026842395</v>
      </c>
      <c r="J433" s="13">
        <f t="shared" si="35"/>
        <v>3.4107431670543948</v>
      </c>
      <c r="K433" s="13">
        <f t="shared" si="35"/>
        <v>2.2066327554963241</v>
      </c>
      <c r="L433" s="13">
        <f t="shared" si="35"/>
        <v>1.8102487287675515</v>
      </c>
      <c r="M433" s="13">
        <f t="shared" si="35"/>
        <v>1.5475205235547767</v>
      </c>
      <c r="N433" s="13">
        <f t="shared" si="35"/>
        <v>2.5050361800903564</v>
      </c>
      <c r="O433" s="13">
        <f t="shared" si="35"/>
        <v>2.6518401909755864</v>
      </c>
      <c r="P433" s="6"/>
      <c r="Q433" s="14" t="s">
        <v>16</v>
      </c>
    </row>
    <row r="434" spans="1:17" x14ac:dyDescent="0.3">
      <c r="A434" s="84"/>
      <c r="B434" s="174" t="s">
        <v>799</v>
      </c>
      <c r="C434" s="174"/>
      <c r="D434" s="174"/>
      <c r="E434" s="174"/>
      <c r="F434" s="174"/>
      <c r="G434" s="174"/>
      <c r="H434" s="174"/>
      <c r="I434" s="174"/>
      <c r="J434" s="174"/>
      <c r="K434" s="174"/>
      <c r="L434" s="174"/>
      <c r="M434" s="174"/>
      <c r="N434" s="174"/>
      <c r="O434" s="174"/>
      <c r="P434" s="6"/>
      <c r="Q434" s="3"/>
    </row>
    <row r="435" spans="1:17" x14ac:dyDescent="0.3">
      <c r="B435" s="8">
        <f t="shared" ref="B435:O438" si="36">IFERROR(VLOOKUP($B$434,$4:$126,MATCH($Q435&amp;"/"&amp;B$348,$2:$2,0),FALSE),"")</f>
        <v>1964504</v>
      </c>
      <c r="C435" s="8">
        <f t="shared" si="36"/>
        <v>1645478</v>
      </c>
      <c r="D435" s="8">
        <f t="shared" si="36"/>
        <v>2055645</v>
      </c>
      <c r="E435" s="8">
        <f t="shared" si="36"/>
        <v>2779106</v>
      </c>
      <c r="F435" s="8">
        <f t="shared" si="36"/>
        <v>3466348</v>
      </c>
      <c r="G435" s="8">
        <f t="shared" si="36"/>
        <v>3937988</v>
      </c>
      <c r="H435" s="8">
        <f t="shared" si="36"/>
        <v>203768337</v>
      </c>
      <c r="I435" s="8">
        <f t="shared" si="36"/>
        <v>198045037</v>
      </c>
      <c r="J435" s="8">
        <f t="shared" si="36"/>
        <v>179787039</v>
      </c>
      <c r="K435" s="8">
        <f t="shared" si="36"/>
        <v>184762968</v>
      </c>
      <c r="L435" s="8">
        <f t="shared" si="36"/>
        <v>159736508</v>
      </c>
      <c r="M435" s="8">
        <f t="shared" si="36"/>
        <v>165305299</v>
      </c>
      <c r="N435" s="8">
        <f t="shared" si="36"/>
        <v>180384802</v>
      </c>
      <c r="O435" s="8">
        <f t="shared" si="36"/>
        <v>288779137</v>
      </c>
      <c r="P435" s="6"/>
      <c r="Q435" s="9" t="s">
        <v>12</v>
      </c>
    </row>
    <row r="436" spans="1:17" x14ac:dyDescent="0.3">
      <c r="B436" s="8">
        <f t="shared" si="36"/>
        <v>1320633</v>
      </c>
      <c r="C436" s="8">
        <f t="shared" si="36"/>
        <v>1734554</v>
      </c>
      <c r="D436" s="8">
        <f t="shared" si="36"/>
        <v>2178462</v>
      </c>
      <c r="E436" s="8">
        <f t="shared" si="36"/>
        <v>2940658</v>
      </c>
      <c r="F436" s="8">
        <f t="shared" si="36"/>
        <v>3579215</v>
      </c>
      <c r="G436" s="8">
        <f t="shared" si="36"/>
        <v>4495302</v>
      </c>
      <c r="H436" s="8">
        <f t="shared" si="36"/>
        <v>203221729</v>
      </c>
      <c r="I436" s="8">
        <f t="shared" si="36"/>
        <v>196292883</v>
      </c>
      <c r="J436" s="8">
        <f t="shared" si="36"/>
        <v>179964757</v>
      </c>
      <c r="K436" s="8">
        <f t="shared" si="36"/>
        <v>183036810</v>
      </c>
      <c r="L436" s="8">
        <f t="shared" si="36"/>
        <v>159849864</v>
      </c>
      <c r="M436" s="8">
        <f t="shared" si="36"/>
        <v>164604689</v>
      </c>
      <c r="N436" s="8">
        <f t="shared" si="36"/>
        <v>188479607</v>
      </c>
      <c r="O436" s="8">
        <f t="shared" si="36"/>
        <v>290703327</v>
      </c>
      <c r="P436" s="6"/>
      <c r="Q436" s="9" t="s">
        <v>13</v>
      </c>
    </row>
    <row r="437" spans="1:17" x14ac:dyDescent="0.3">
      <c r="B437" s="8">
        <f t="shared" si="36"/>
        <v>3449132</v>
      </c>
      <c r="C437" s="8">
        <f t="shared" si="36"/>
        <v>1847839</v>
      </c>
      <c r="D437" s="8">
        <f t="shared" si="36"/>
        <v>2339879</v>
      </c>
      <c r="E437" s="8">
        <f t="shared" si="36"/>
        <v>3098066</v>
      </c>
      <c r="F437" s="8">
        <f t="shared" si="36"/>
        <v>3660174</v>
      </c>
      <c r="G437" s="8">
        <f t="shared" si="36"/>
        <v>4658590</v>
      </c>
      <c r="H437" s="8">
        <f t="shared" si="36"/>
        <v>202657837</v>
      </c>
      <c r="I437" s="8">
        <f t="shared" si="36"/>
        <v>196777839</v>
      </c>
      <c r="J437" s="8">
        <f t="shared" si="36"/>
        <v>186429801</v>
      </c>
      <c r="K437" s="8">
        <f t="shared" si="36"/>
        <v>179944242</v>
      </c>
      <c r="L437" s="8">
        <f t="shared" si="36"/>
        <v>149929278</v>
      </c>
      <c r="M437" s="8">
        <f t="shared" si="36"/>
        <v>164763556</v>
      </c>
      <c r="N437" s="8">
        <f t="shared" si="36"/>
        <v>208668379</v>
      </c>
      <c r="O437" s="8" t="str">
        <f t="shared" si="36"/>
        <v/>
      </c>
      <c r="P437" s="6"/>
      <c r="Q437" s="9" t="s">
        <v>14</v>
      </c>
    </row>
    <row r="438" spans="1:17" x14ac:dyDescent="0.3">
      <c r="B438" s="8">
        <f t="shared" si="36"/>
        <v>1583357</v>
      </c>
      <c r="C438" s="8">
        <f t="shared" si="36"/>
        <v>1934904.56</v>
      </c>
      <c r="D438" s="8">
        <f t="shared" si="36"/>
        <v>2576604.85</v>
      </c>
      <c r="E438" s="8">
        <f t="shared" si="36"/>
        <v>3162927.62</v>
      </c>
      <c r="F438" s="8">
        <f t="shared" si="36"/>
        <v>3787672.35</v>
      </c>
      <c r="G438" s="8">
        <f t="shared" si="36"/>
        <v>54859777.649999999</v>
      </c>
      <c r="H438" s="8">
        <f t="shared" si="36"/>
        <v>199337404</v>
      </c>
      <c r="I438" s="8">
        <f t="shared" si="36"/>
        <v>186276164.84</v>
      </c>
      <c r="J438" s="8">
        <f t="shared" si="36"/>
        <v>178846738.22999999</v>
      </c>
      <c r="K438" s="8">
        <f t="shared" si="36"/>
        <v>167962826.52000001</v>
      </c>
      <c r="L438" s="8">
        <f t="shared" si="36"/>
        <v>150171244.25999999</v>
      </c>
      <c r="M438" s="8">
        <f t="shared" si="36"/>
        <v>154332502.05000001</v>
      </c>
      <c r="N438" s="8">
        <f>IFERROR(VLOOKUP($B$434,$4:$126,MATCH($Q438&amp;"/"&amp;N$348,$2:$2,0),FALSE),IFERROR(VLOOKUP($B$434,$4:$126,MATCH($Q437&amp;"/"&amp;N$348,$2:$2,0),FALSE),IFERROR(VLOOKUP($B$434,$4:$126,MATCH($Q436&amp;"/"&amp;N$348,$2:$2,0),FALSE),IFERROR(VLOOKUP($B$434,$4:$126,MATCH($Q435&amp;"/"&amp;N$348,$2:$2,0),FALSE),""))))</f>
        <v>288376650.95999998</v>
      </c>
      <c r="O438" s="8">
        <f>IFERROR(VLOOKUP($B$434,$4:$126,MATCH($Q438&amp;"/"&amp;O$348,$2:$2,0),FALSE),IFERROR(VLOOKUP($B$434,$4:$126,MATCH($Q437&amp;"/"&amp;O$348,$2:$2,0),FALSE),IFERROR(VLOOKUP($B$434,$4:$126,MATCH($Q436&amp;"/"&amp;O$348,$2:$2,0),FALSE),IFERROR(VLOOKUP($B$434,$4:$126,MATCH($Q435&amp;"/"&amp;O$348,$2:$2,0),FALSE),""))))</f>
        <v>290703327</v>
      </c>
      <c r="P438" s="6"/>
      <c r="Q438" s="9" t="s">
        <v>15</v>
      </c>
    </row>
    <row r="439" spans="1:17" x14ac:dyDescent="0.3">
      <c r="B439" s="12">
        <f t="shared" ref="B439:M439" si="37">+B438/B$402</f>
        <v>3.9427561206389641E-2</v>
      </c>
      <c r="C439" s="12">
        <f t="shared" si="37"/>
        <v>4.3538273648086462E-2</v>
      </c>
      <c r="D439" s="12">
        <f t="shared" si="37"/>
        <v>5.3786709944678247E-2</v>
      </c>
      <c r="E439" s="12">
        <f t="shared" si="37"/>
        <v>5.715356049099507E-2</v>
      </c>
      <c r="F439" s="12">
        <f t="shared" si="37"/>
        <v>5.2754224590871555E-2</v>
      </c>
      <c r="G439" s="12">
        <f t="shared" si="37"/>
        <v>0.19004619946776166</v>
      </c>
      <c r="H439" s="12">
        <f t="shared" si="37"/>
        <v>0.61069629087626975</v>
      </c>
      <c r="I439" s="12">
        <f t="shared" si="37"/>
        <v>0.56604625492185656</v>
      </c>
      <c r="J439" s="12">
        <f t="shared" si="37"/>
        <v>0.50770070370990528</v>
      </c>
      <c r="K439" s="12">
        <f t="shared" si="37"/>
        <v>0.46617678369881876</v>
      </c>
      <c r="L439" s="12">
        <f t="shared" si="37"/>
        <v>0.40180498345703813</v>
      </c>
      <c r="M439" s="12">
        <f t="shared" si="37"/>
        <v>0.41087681177691177</v>
      </c>
      <c r="N439" s="12">
        <f>+N438/N$402</f>
        <v>0.55101607952645515</v>
      </c>
      <c r="O439" s="12">
        <f>+O438/O$402</f>
        <v>0.56657681521274739</v>
      </c>
      <c r="P439" s="6"/>
      <c r="Q439" s="11" t="s">
        <v>1747</v>
      </c>
    </row>
    <row r="440" spans="1:17" x14ac:dyDescent="0.3">
      <c r="B440" s="173" t="s">
        <v>800</v>
      </c>
      <c r="C440" s="173"/>
      <c r="D440" s="173"/>
      <c r="E440" s="173"/>
      <c r="F440" s="173"/>
      <c r="G440" s="173"/>
      <c r="H440" s="173"/>
      <c r="I440" s="173"/>
      <c r="J440" s="173"/>
      <c r="K440" s="173"/>
      <c r="L440" s="173"/>
      <c r="M440" s="173"/>
      <c r="N440" s="173"/>
      <c r="O440" s="173"/>
      <c r="P440" s="6"/>
      <c r="Q440" s="3"/>
    </row>
    <row r="441" spans="1:17" x14ac:dyDescent="0.3">
      <c r="B441" s="8">
        <f t="shared" ref="B441:O444" si="38">IFERROR(VLOOKUP($B$440,$4:$126,MATCH($Q441&amp;"/"&amp;B$348,$2:$2,0),FALSE),"")</f>
        <v>37611781</v>
      </c>
      <c r="C441" s="8">
        <f t="shared" si="38"/>
        <v>21632703</v>
      </c>
      <c r="D441" s="8">
        <f t="shared" si="38"/>
        <v>25154443</v>
      </c>
      <c r="E441" s="8">
        <f t="shared" si="38"/>
        <v>29929134</v>
      </c>
      <c r="F441" s="8">
        <f t="shared" si="38"/>
        <v>35792455</v>
      </c>
      <c r="G441" s="8">
        <f t="shared" si="38"/>
        <v>43086051</v>
      </c>
      <c r="H441" s="8">
        <f t="shared" si="38"/>
        <v>267169843</v>
      </c>
      <c r="I441" s="8">
        <f t="shared" si="38"/>
        <v>275945036</v>
      </c>
      <c r="J441" s="8">
        <f t="shared" si="38"/>
        <v>284946335</v>
      </c>
      <c r="K441" s="8">
        <f t="shared" si="38"/>
        <v>281701793</v>
      </c>
      <c r="L441" s="8">
        <f t="shared" si="38"/>
        <v>275869081</v>
      </c>
      <c r="M441" s="8">
        <f t="shared" si="38"/>
        <v>270868266</v>
      </c>
      <c r="N441" s="8">
        <f t="shared" si="38"/>
        <v>309379074</v>
      </c>
      <c r="O441" s="8">
        <f t="shared" si="38"/>
        <v>404308146</v>
      </c>
      <c r="P441" s="6"/>
      <c r="Q441" s="9" t="s">
        <v>12</v>
      </c>
    </row>
    <row r="442" spans="1:17" x14ac:dyDescent="0.3">
      <c r="B442" s="8">
        <f t="shared" si="38"/>
        <v>39780449</v>
      </c>
      <c r="C442" s="8">
        <f t="shared" si="38"/>
        <v>20924236</v>
      </c>
      <c r="D442" s="8">
        <f t="shared" si="38"/>
        <v>24696024</v>
      </c>
      <c r="E442" s="8">
        <f t="shared" si="38"/>
        <v>28859505</v>
      </c>
      <c r="F442" s="8">
        <f t="shared" si="38"/>
        <v>37128585</v>
      </c>
      <c r="G442" s="8">
        <f t="shared" si="38"/>
        <v>204740560</v>
      </c>
      <c r="H442" s="8">
        <f t="shared" si="38"/>
        <v>268763808</v>
      </c>
      <c r="I442" s="8">
        <f t="shared" si="38"/>
        <v>278156710</v>
      </c>
      <c r="J442" s="8">
        <f t="shared" si="38"/>
        <v>285251585</v>
      </c>
      <c r="K442" s="8">
        <f t="shared" si="38"/>
        <v>281475261</v>
      </c>
      <c r="L442" s="8">
        <f t="shared" si="38"/>
        <v>271802963</v>
      </c>
      <c r="M442" s="8">
        <f t="shared" si="38"/>
        <v>271842760</v>
      </c>
      <c r="N442" s="8">
        <f t="shared" si="38"/>
        <v>319533117</v>
      </c>
      <c r="O442" s="8">
        <f t="shared" si="38"/>
        <v>404400117</v>
      </c>
      <c r="P442" s="6"/>
      <c r="Q442" s="9" t="s">
        <v>13</v>
      </c>
    </row>
    <row r="443" spans="1:17" x14ac:dyDescent="0.3">
      <c r="B443" s="8">
        <f t="shared" si="38"/>
        <v>41414583</v>
      </c>
      <c r="C443" s="8">
        <f t="shared" si="38"/>
        <v>21535954</v>
      </c>
      <c r="D443" s="8">
        <f t="shared" si="38"/>
        <v>25235782</v>
      </c>
      <c r="E443" s="8">
        <f t="shared" si="38"/>
        <v>30106023</v>
      </c>
      <c r="F443" s="8">
        <f t="shared" si="38"/>
        <v>40544373</v>
      </c>
      <c r="G443" s="8">
        <f t="shared" si="38"/>
        <v>246885573</v>
      </c>
      <c r="H443" s="8">
        <f t="shared" si="38"/>
        <v>267907262</v>
      </c>
      <c r="I443" s="8">
        <f t="shared" si="38"/>
        <v>277475988</v>
      </c>
      <c r="J443" s="8">
        <f t="shared" si="38"/>
        <v>295738652</v>
      </c>
      <c r="K443" s="8">
        <f t="shared" si="38"/>
        <v>279912026</v>
      </c>
      <c r="L443" s="8">
        <f t="shared" si="38"/>
        <v>274936444</v>
      </c>
      <c r="M443" s="8">
        <f t="shared" si="38"/>
        <v>262326031</v>
      </c>
      <c r="N443" s="8">
        <f t="shared" si="38"/>
        <v>335884896</v>
      </c>
      <c r="O443" s="8" t="str">
        <f t="shared" si="38"/>
        <v/>
      </c>
      <c r="P443" s="6"/>
      <c r="Q443" s="9" t="s">
        <v>14</v>
      </c>
    </row>
    <row r="444" spans="1:17" x14ac:dyDescent="0.3">
      <c r="B444" s="8">
        <f t="shared" si="38"/>
        <v>23259102</v>
      </c>
      <c r="C444" s="8">
        <f t="shared" si="38"/>
        <v>25504921.23</v>
      </c>
      <c r="D444" s="8">
        <f t="shared" si="38"/>
        <v>29945931.420000002</v>
      </c>
      <c r="E444" s="8">
        <f t="shared" si="38"/>
        <v>33642013.710000001</v>
      </c>
      <c r="F444" s="8">
        <f t="shared" si="38"/>
        <v>44812372.780000001</v>
      </c>
      <c r="G444" s="8">
        <f t="shared" si="38"/>
        <v>255658055.13</v>
      </c>
      <c r="H444" s="8">
        <f t="shared" si="38"/>
        <v>291352204.81999999</v>
      </c>
      <c r="I444" s="8">
        <f t="shared" si="38"/>
        <v>287407200.89999998</v>
      </c>
      <c r="J444" s="8">
        <f t="shared" si="38"/>
        <v>292664848.55000001</v>
      </c>
      <c r="K444" s="8">
        <f t="shared" si="38"/>
        <v>280069785.41000003</v>
      </c>
      <c r="L444" s="8">
        <f t="shared" si="38"/>
        <v>273922932.19999999</v>
      </c>
      <c r="M444" s="8">
        <f t="shared" si="38"/>
        <v>267249657.75999999</v>
      </c>
      <c r="N444" s="8">
        <f>IFERROR(VLOOKUP($B$440,$4:$126,MATCH($Q444&amp;"/"&amp;N$348,$2:$2,0),FALSE),IFERROR(VLOOKUP($B$440,$4:$126,MATCH($Q443&amp;"/"&amp;N$348,$2:$2,0),FALSE),IFERROR(VLOOKUP($B$440,$4:$126,MATCH($Q442&amp;"/"&amp;N$348,$2:$2,0),FALSE),IFERROR(VLOOKUP($B$440,$4:$126,MATCH($Q441&amp;"/"&amp;N$348,$2:$2,0),FALSE),""))))</f>
        <v>411759299.76999998</v>
      </c>
      <c r="O444" s="8">
        <f>IFERROR(VLOOKUP($B$440,$4:$126,MATCH($Q444&amp;"/"&amp;O$348,$2:$2,0),FALSE),IFERROR(VLOOKUP($B$440,$4:$126,MATCH($Q443&amp;"/"&amp;O$348,$2:$2,0),FALSE),IFERROR(VLOOKUP($B$440,$4:$126,MATCH($Q442&amp;"/"&amp;O$348,$2:$2,0),FALSE),IFERROR(VLOOKUP($B$440,$4:$126,MATCH($Q441&amp;"/"&amp;O$348,$2:$2,0),FALSE),""))))</f>
        <v>404400117</v>
      </c>
      <c r="P444" s="6"/>
      <c r="Q444" s="9" t="s">
        <v>15</v>
      </c>
    </row>
    <row r="445" spans="1:17" x14ac:dyDescent="0.3">
      <c r="B445" s="12">
        <f t="shared" ref="B445:M445" si="39">+B444/B$402</f>
        <v>0.57918060659134973</v>
      </c>
      <c r="C445" s="12">
        <f t="shared" si="39"/>
        <v>0.57389923143528587</v>
      </c>
      <c r="D445" s="12">
        <f t="shared" si="39"/>
        <v>0.62512229118514884</v>
      </c>
      <c r="E445" s="12">
        <f t="shared" si="39"/>
        <v>0.60790542706550155</v>
      </c>
      <c r="F445" s="12">
        <f t="shared" si="39"/>
        <v>0.62414109765486425</v>
      </c>
      <c r="G445" s="12">
        <f t="shared" si="39"/>
        <v>0.88565509781602236</v>
      </c>
      <c r="H445" s="12">
        <f t="shared" si="39"/>
        <v>0.89259570583249503</v>
      </c>
      <c r="I445" s="12">
        <f t="shared" si="39"/>
        <v>0.8733579513340094</v>
      </c>
      <c r="J445" s="12">
        <f t="shared" si="39"/>
        <v>0.8308015624467443</v>
      </c>
      <c r="K445" s="12">
        <f t="shared" si="39"/>
        <v>0.77732695072326385</v>
      </c>
      <c r="L445" s="12">
        <f t="shared" si="39"/>
        <v>0.73292060529621128</v>
      </c>
      <c r="M445" s="12">
        <f t="shared" si="39"/>
        <v>0.71149424696895591</v>
      </c>
      <c r="N445" s="12">
        <f>+N444/N$402</f>
        <v>0.78676964418764472</v>
      </c>
      <c r="O445" s="12">
        <f>+O444/O$402</f>
        <v>0.78817030656660647</v>
      </c>
      <c r="P445" s="6"/>
      <c r="Q445" s="11" t="s">
        <v>1747</v>
      </c>
    </row>
    <row r="446" spans="1:17" x14ac:dyDescent="0.3">
      <c r="B446" s="176" t="s">
        <v>17</v>
      </c>
      <c r="C446" s="176"/>
      <c r="D446" s="176"/>
      <c r="E446" s="176"/>
      <c r="F446" s="176"/>
      <c r="G446" s="176"/>
      <c r="H446" s="176"/>
      <c r="I446" s="176"/>
      <c r="J446" s="176"/>
      <c r="K446" s="176"/>
      <c r="L446" s="176"/>
      <c r="M446" s="176"/>
      <c r="N446" s="176"/>
      <c r="O446" s="176"/>
      <c r="P446" s="6"/>
      <c r="Q446" s="11"/>
    </row>
    <row r="447" spans="1:17" x14ac:dyDescent="0.3">
      <c r="B447" s="177" t="s">
        <v>801</v>
      </c>
      <c r="C447" s="177"/>
      <c r="D447" s="177"/>
      <c r="E447" s="177"/>
      <c r="F447" s="177"/>
      <c r="G447" s="177"/>
      <c r="H447" s="177"/>
      <c r="I447" s="177"/>
      <c r="J447" s="177"/>
      <c r="K447" s="177"/>
      <c r="L447" s="177"/>
      <c r="M447" s="177"/>
      <c r="N447" s="177"/>
      <c r="O447" s="177"/>
    </row>
    <row r="448" spans="1:17" x14ac:dyDescent="0.3">
      <c r="B448" s="8">
        <f t="shared" ref="B448:O451" si="40">IFERROR(VLOOKUP($B$447,$4:$126,MATCH($Q448&amp;"/"&amp;B$348,$2:$2,0),FALSE),"")</f>
        <v>3760260</v>
      </c>
      <c r="C448" s="8">
        <f t="shared" si="40"/>
        <v>5656224</v>
      </c>
      <c r="D448" s="8">
        <f t="shared" si="40"/>
        <v>8381689</v>
      </c>
      <c r="E448" s="8">
        <f t="shared" si="40"/>
        <v>13794061</v>
      </c>
      <c r="F448" s="8">
        <f t="shared" si="40"/>
        <v>17982875</v>
      </c>
      <c r="G448" s="8">
        <f t="shared" si="40"/>
        <v>19230739</v>
      </c>
      <c r="H448" s="8">
        <f t="shared" si="40"/>
        <v>21202397</v>
      </c>
      <c r="I448" s="8">
        <f t="shared" si="40"/>
        <v>23940444</v>
      </c>
      <c r="J448" s="8">
        <f t="shared" si="40"/>
        <v>30958853</v>
      </c>
      <c r="K448" s="8">
        <f t="shared" si="40"/>
        <v>40108844</v>
      </c>
      <c r="L448" s="8">
        <f t="shared" si="40"/>
        <v>50893034</v>
      </c>
      <c r="M448" s="8">
        <f t="shared" si="40"/>
        <v>61248268</v>
      </c>
      <c r="N448" s="8">
        <f t="shared" si="40"/>
        <v>69834842</v>
      </c>
      <c r="O448" s="8">
        <f t="shared" si="40"/>
        <v>70704833</v>
      </c>
      <c r="P448" s="6"/>
      <c r="Q448" s="9" t="s">
        <v>12</v>
      </c>
    </row>
    <row r="449" spans="1:18" x14ac:dyDescent="0.3">
      <c r="B449" s="8">
        <f t="shared" si="40"/>
        <v>3056156</v>
      </c>
      <c r="C449" s="8">
        <f t="shared" si="40"/>
        <v>4194727</v>
      </c>
      <c r="D449" s="8">
        <f t="shared" si="40"/>
        <v>6556517</v>
      </c>
      <c r="E449" s="8">
        <f t="shared" si="40"/>
        <v>11470690</v>
      </c>
      <c r="F449" s="8">
        <f t="shared" si="40"/>
        <v>10023681</v>
      </c>
      <c r="G449" s="8">
        <f t="shared" si="40"/>
        <v>13795160</v>
      </c>
      <c r="H449" s="8">
        <f t="shared" si="40"/>
        <v>15328895</v>
      </c>
      <c r="I449" s="8">
        <f t="shared" si="40"/>
        <v>19893558</v>
      </c>
      <c r="J449" s="8">
        <f t="shared" si="40"/>
        <v>27070010</v>
      </c>
      <c r="K449" s="8">
        <f t="shared" si="40"/>
        <v>35524982</v>
      </c>
      <c r="L449" s="8">
        <f t="shared" si="40"/>
        <v>45542853</v>
      </c>
      <c r="M449" s="8">
        <f t="shared" si="40"/>
        <v>55015215</v>
      </c>
      <c r="N449" s="8">
        <f t="shared" si="40"/>
        <v>61243678</v>
      </c>
      <c r="O449" s="8">
        <f t="shared" si="40"/>
        <v>64561795</v>
      </c>
      <c r="P449" s="6"/>
      <c r="Q449" s="9" t="s">
        <v>13</v>
      </c>
    </row>
    <row r="450" spans="1:18" x14ac:dyDescent="0.3">
      <c r="B450" s="8">
        <f t="shared" si="40"/>
        <v>3899823</v>
      </c>
      <c r="C450" s="8">
        <f t="shared" si="40"/>
        <v>5610694</v>
      </c>
      <c r="D450" s="8">
        <f t="shared" si="40"/>
        <v>11959430</v>
      </c>
      <c r="E450" s="8">
        <f t="shared" si="40"/>
        <v>13643724</v>
      </c>
      <c r="F450" s="8">
        <f t="shared" si="40"/>
        <v>12926169</v>
      </c>
      <c r="G450" s="8">
        <f t="shared" si="40"/>
        <v>16454741</v>
      </c>
      <c r="H450" s="8">
        <f t="shared" si="40"/>
        <v>18016545</v>
      </c>
      <c r="I450" s="8">
        <f t="shared" si="40"/>
        <v>23041663</v>
      </c>
      <c r="J450" s="8">
        <f t="shared" si="40"/>
        <v>31055082</v>
      </c>
      <c r="K450" s="8">
        <f t="shared" si="40"/>
        <v>40495320</v>
      </c>
      <c r="L450" s="8">
        <f t="shared" si="40"/>
        <v>50476694</v>
      </c>
      <c r="M450" s="8">
        <f t="shared" si="40"/>
        <v>60379105</v>
      </c>
      <c r="N450" s="8">
        <f t="shared" si="40"/>
        <v>64992066</v>
      </c>
      <c r="O450" s="8" t="str">
        <f t="shared" si="40"/>
        <v/>
      </c>
      <c r="P450" s="6"/>
      <c r="Q450" s="9" t="s">
        <v>14</v>
      </c>
    </row>
    <row r="451" spans="1:18" x14ac:dyDescent="0.3">
      <c r="B451" s="8">
        <f t="shared" si="40"/>
        <v>4408990</v>
      </c>
      <c r="C451" s="8">
        <f t="shared" si="40"/>
        <v>6705795.1399999997</v>
      </c>
      <c r="D451" s="8">
        <f t="shared" si="40"/>
        <v>11710127.970000001</v>
      </c>
      <c r="E451" s="8">
        <f t="shared" si="40"/>
        <v>15224548.630000001</v>
      </c>
      <c r="F451" s="8">
        <f t="shared" si="40"/>
        <v>15688196.66</v>
      </c>
      <c r="G451" s="8">
        <f t="shared" si="40"/>
        <v>18497197.989999998</v>
      </c>
      <c r="H451" s="8">
        <f t="shared" si="40"/>
        <v>20532100.190000001</v>
      </c>
      <c r="I451" s="8">
        <f t="shared" si="40"/>
        <v>26894168.920000002</v>
      </c>
      <c r="J451" s="8">
        <f t="shared" si="40"/>
        <v>35343853.719999999</v>
      </c>
      <c r="K451" s="8">
        <f t="shared" si="40"/>
        <v>45728253.119999997</v>
      </c>
      <c r="L451" s="8">
        <f t="shared" si="40"/>
        <v>55731138.109999999</v>
      </c>
      <c r="M451" s="8">
        <f t="shared" si="40"/>
        <v>65853268.520000003</v>
      </c>
      <c r="N451" s="8">
        <f>IFERROR(VLOOKUP($B$447,$4:$126,MATCH($Q451&amp;"/"&amp;N$348,$2:$2,0),FALSE),IFERROR(VLOOKUP($B$447,$4:$126,MATCH($Q450&amp;"/"&amp;N$348,$2:$2,0),FALSE),IFERROR(VLOOKUP($B$447,$4:$126,MATCH($Q449&amp;"/"&amp;N$348,$2:$2,0),FALSE),IFERROR(VLOOKUP($B$447,$4:$126,MATCH($Q448&amp;"/"&amp;N$348,$2:$2,0),FALSE),""))))</f>
        <v>68357833.010000005</v>
      </c>
      <c r="O451" s="8">
        <f>IFERROR(VLOOKUP($B$447,$4:$126,MATCH($Q451&amp;"/"&amp;O$348,$2:$2,0),FALSE),IFERROR(VLOOKUP($B$447,$4:$126,MATCH($Q450&amp;"/"&amp;O$348,$2:$2,0),FALSE),IFERROR(VLOOKUP($B$447,$4:$126,MATCH($Q449&amp;"/"&amp;O$348,$2:$2,0),FALSE),IFERROR(VLOOKUP($B$447,$4:$126,MATCH($Q448&amp;"/"&amp;O$348,$2:$2,0),FALSE),""))))</f>
        <v>64561795</v>
      </c>
      <c r="P451" s="6"/>
      <c r="Q451" s="9" t="s">
        <v>15</v>
      </c>
    </row>
    <row r="452" spans="1:18" x14ac:dyDescent="0.3">
      <c r="A452" s="85"/>
      <c r="B452" s="12">
        <f t="shared" ref="B452:M452" si="41">+B451/B$402</f>
        <v>0.1097893419382741</v>
      </c>
      <c r="C452" s="12">
        <f t="shared" si="41"/>
        <v>0.15089051412092813</v>
      </c>
      <c r="D452" s="12">
        <f t="shared" si="41"/>
        <v>0.24444930177689214</v>
      </c>
      <c r="E452" s="12">
        <f t="shared" si="41"/>
        <v>0.27510498677576478</v>
      </c>
      <c r="F452" s="12">
        <f t="shared" si="41"/>
        <v>0.21850323194597362</v>
      </c>
      <c r="G452" s="12">
        <f t="shared" si="41"/>
        <v>6.407831619788236E-2</v>
      </c>
      <c r="H452" s="12">
        <f t="shared" si="41"/>
        <v>6.2902782811062152E-2</v>
      </c>
      <c r="I452" s="12">
        <f t="shared" si="41"/>
        <v>8.1724592137044083E-2</v>
      </c>
      <c r="J452" s="12">
        <f t="shared" si="41"/>
        <v>0.10033227098828905</v>
      </c>
      <c r="K452" s="12">
        <f t="shared" si="41"/>
        <v>0.12691766627962003</v>
      </c>
      <c r="L452" s="12">
        <f t="shared" si="41"/>
        <v>0.14911675758349649</v>
      </c>
      <c r="M452" s="12">
        <f t="shared" si="41"/>
        <v>0.17532004377030358</v>
      </c>
      <c r="N452" s="12">
        <f>+N451/N$402</f>
        <v>0.1306148227490127</v>
      </c>
      <c r="O452" s="12">
        <f>+O451/O$402</f>
        <v>0.12583005696222488</v>
      </c>
      <c r="P452" s="6"/>
      <c r="Q452" s="11" t="s">
        <v>1747</v>
      </c>
    </row>
    <row r="453" spans="1:18" x14ac:dyDescent="0.3">
      <c r="B453" s="176" t="s">
        <v>802</v>
      </c>
      <c r="C453" s="176"/>
      <c r="D453" s="176"/>
      <c r="E453" s="176"/>
      <c r="F453" s="176"/>
      <c r="G453" s="176"/>
      <c r="H453" s="176"/>
      <c r="I453" s="176"/>
      <c r="J453" s="176"/>
      <c r="K453" s="176"/>
      <c r="L453" s="176"/>
      <c r="M453" s="176"/>
      <c r="N453" s="176"/>
      <c r="O453" s="176"/>
    </row>
    <row r="454" spans="1:18" x14ac:dyDescent="0.3">
      <c r="B454" s="8">
        <f t="shared" ref="B454:O457" si="42">IFERROR(VLOOKUP($B$453,$4:$126,MATCH($Q454&amp;"/"&amp;B$348,$2:$2,0),FALSE),"")</f>
        <v>10621937</v>
      </c>
      <c r="C454" s="8">
        <f t="shared" si="42"/>
        <v>18080821</v>
      </c>
      <c r="D454" s="8">
        <f t="shared" si="42"/>
        <v>20226509</v>
      </c>
      <c r="E454" s="8">
        <f t="shared" si="42"/>
        <v>19859154</v>
      </c>
      <c r="F454" s="8">
        <f t="shared" si="42"/>
        <v>24126201</v>
      </c>
      <c r="G454" s="8">
        <f t="shared" si="42"/>
        <v>30096960</v>
      </c>
      <c r="H454" s="8">
        <f t="shared" si="42"/>
        <v>31388181</v>
      </c>
      <c r="I454" s="8">
        <f t="shared" si="42"/>
        <v>34142065</v>
      </c>
      <c r="J454" s="8">
        <f t="shared" si="42"/>
        <v>41253541</v>
      </c>
      <c r="K454" s="8">
        <f t="shared" si="42"/>
        <v>59764975</v>
      </c>
      <c r="L454" s="8">
        <f t="shared" si="42"/>
        <v>80438417</v>
      </c>
      <c r="M454" s="8">
        <f t="shared" si="42"/>
        <v>90160829</v>
      </c>
      <c r="N454" s="8">
        <f t="shared" si="42"/>
        <v>98403438</v>
      </c>
      <c r="O454" s="8">
        <f t="shared" si="42"/>
        <v>99642848</v>
      </c>
      <c r="P454" s="6"/>
      <c r="Q454" s="9" t="s">
        <v>12</v>
      </c>
    </row>
    <row r="455" spans="1:18" x14ac:dyDescent="0.3">
      <c r="B455" s="8">
        <f t="shared" si="42"/>
        <v>9610515</v>
      </c>
      <c r="C455" s="8">
        <f t="shared" si="42"/>
        <v>16395780</v>
      </c>
      <c r="D455" s="8">
        <f t="shared" si="42"/>
        <v>16646216</v>
      </c>
      <c r="E455" s="8">
        <f t="shared" si="42"/>
        <v>17599304</v>
      </c>
      <c r="F455" s="8">
        <f t="shared" si="42"/>
        <v>21243668</v>
      </c>
      <c r="G455" s="8">
        <f t="shared" si="42"/>
        <v>23184013</v>
      </c>
      <c r="H455" s="8">
        <f t="shared" si="42"/>
        <v>25516223</v>
      </c>
      <c r="I455" s="8">
        <f t="shared" si="42"/>
        <v>30265213</v>
      </c>
      <c r="J455" s="8">
        <f t="shared" si="42"/>
        <v>37168076</v>
      </c>
      <c r="K455" s="8">
        <f t="shared" si="42"/>
        <v>55225336</v>
      </c>
      <c r="L455" s="8">
        <f t="shared" si="42"/>
        <v>75203346</v>
      </c>
      <c r="M455" s="8">
        <f t="shared" si="42"/>
        <v>83260746</v>
      </c>
      <c r="N455" s="8">
        <f t="shared" si="42"/>
        <v>86588102</v>
      </c>
      <c r="O455" s="8">
        <f t="shared" si="42"/>
        <v>93844037</v>
      </c>
      <c r="P455" s="6"/>
      <c r="Q455" s="9" t="s">
        <v>13</v>
      </c>
    </row>
    <row r="456" spans="1:18" x14ac:dyDescent="0.3">
      <c r="B456" s="8">
        <f t="shared" si="42"/>
        <v>10414772</v>
      </c>
      <c r="C456" s="8">
        <f t="shared" si="42"/>
        <v>17719054</v>
      </c>
      <c r="D456" s="8">
        <f t="shared" si="42"/>
        <v>18034631</v>
      </c>
      <c r="E456" s="8">
        <f t="shared" si="42"/>
        <v>19833280</v>
      </c>
      <c r="F456" s="8">
        <f t="shared" si="42"/>
        <v>24006200</v>
      </c>
      <c r="G456" s="8">
        <f t="shared" si="42"/>
        <v>26524004</v>
      </c>
      <c r="H456" s="8">
        <f t="shared" si="42"/>
        <v>28211841</v>
      </c>
      <c r="I456" s="8">
        <f t="shared" si="42"/>
        <v>33655678</v>
      </c>
      <c r="J456" s="8">
        <f t="shared" si="42"/>
        <v>41017466</v>
      </c>
      <c r="K456" s="8">
        <f t="shared" si="42"/>
        <v>70113613</v>
      </c>
      <c r="L456" s="8">
        <f t="shared" si="42"/>
        <v>79548788</v>
      </c>
      <c r="M456" s="8">
        <f t="shared" si="42"/>
        <v>88302718</v>
      </c>
      <c r="N456" s="8">
        <f t="shared" si="42"/>
        <v>93047142</v>
      </c>
      <c r="O456" s="8" t="str">
        <f t="shared" si="42"/>
        <v/>
      </c>
      <c r="P456" s="6"/>
      <c r="Q456" s="9" t="s">
        <v>14</v>
      </c>
    </row>
    <row r="457" spans="1:18" x14ac:dyDescent="0.3">
      <c r="B457" s="8">
        <f t="shared" si="42"/>
        <v>16738676</v>
      </c>
      <c r="C457" s="8">
        <f t="shared" si="42"/>
        <v>18740325.07</v>
      </c>
      <c r="D457" s="8">
        <f t="shared" si="42"/>
        <v>17755671.460000001</v>
      </c>
      <c r="E457" s="8">
        <f t="shared" si="42"/>
        <v>21490604.780000001</v>
      </c>
      <c r="F457" s="8">
        <f t="shared" si="42"/>
        <v>26743766.149999999</v>
      </c>
      <c r="G457" s="8">
        <f t="shared" si="42"/>
        <v>28780947.07</v>
      </c>
      <c r="H457" s="8">
        <f t="shared" si="42"/>
        <v>30782206.48</v>
      </c>
      <c r="I457" s="8">
        <f t="shared" si="42"/>
        <v>37349441.460000001</v>
      </c>
      <c r="J457" s="8">
        <f t="shared" si="42"/>
        <v>55196167.479999997</v>
      </c>
      <c r="K457" s="8">
        <f t="shared" si="42"/>
        <v>75332915.599999994</v>
      </c>
      <c r="L457" s="8">
        <f t="shared" si="42"/>
        <v>84830803.480000004</v>
      </c>
      <c r="M457" s="8">
        <f t="shared" si="42"/>
        <v>93738858.640000001</v>
      </c>
      <c r="N457" s="8">
        <f>IFERROR(VLOOKUP($B$453,$4:$126,MATCH($Q457&amp;"/"&amp;N$348,$2:$2,0),FALSE),IFERROR(VLOOKUP($B$453,$4:$126,MATCH($Q456&amp;"/"&amp;N$348,$2:$2,0),FALSE),IFERROR(VLOOKUP($B$453,$4:$126,MATCH($Q455&amp;"/"&amp;N$348,$2:$2,0),FALSE),IFERROR(VLOOKUP($B$453,$4:$126,MATCH($Q454&amp;"/"&amp;N$348,$2:$2,0),FALSE),""))))</f>
        <v>96758743.980000004</v>
      </c>
      <c r="O457" s="8">
        <f>IFERROR(VLOOKUP($B$453,$4:$126,MATCH($Q457&amp;"/"&amp;O$348,$2:$2,0),FALSE),IFERROR(VLOOKUP($B$453,$4:$126,MATCH($Q456&amp;"/"&amp;O$348,$2:$2,0),FALSE),IFERROR(VLOOKUP($B$453,$4:$126,MATCH($Q455&amp;"/"&amp;O$348,$2:$2,0),FALSE),IFERROR(VLOOKUP($B$453,$4:$126,MATCH($Q454&amp;"/"&amp;O$348,$2:$2,0),FALSE),""))))</f>
        <v>93844037</v>
      </c>
      <c r="P457" s="6"/>
      <c r="Q457" s="9" t="s">
        <v>15</v>
      </c>
    </row>
    <row r="458" spans="1:18" x14ac:dyDescent="0.3">
      <c r="A458" s="85"/>
      <c r="B458" s="12">
        <f t="shared" ref="B458:M458" si="43">+B457/B$402</f>
        <v>0.41681387867923991</v>
      </c>
      <c r="C458" s="12">
        <f t="shared" si="43"/>
        <v>0.42168560559480778</v>
      </c>
      <c r="D458" s="12">
        <f t="shared" si="43"/>
        <v>0.37065021851993402</v>
      </c>
      <c r="E458" s="12">
        <f t="shared" si="43"/>
        <v>0.38833154844112361</v>
      </c>
      <c r="F458" s="12">
        <f t="shared" si="43"/>
        <v>0.37248381473198128</v>
      </c>
      <c r="G458" s="12">
        <f t="shared" si="43"/>
        <v>9.9703459292753996E-2</v>
      </c>
      <c r="H458" s="12">
        <f t="shared" si="43"/>
        <v>9.4305328278096137E-2</v>
      </c>
      <c r="I458" s="12">
        <f t="shared" si="43"/>
        <v>0.1134955268164094</v>
      </c>
      <c r="J458" s="12">
        <f t="shared" si="43"/>
        <v>0.15668797401072843</v>
      </c>
      <c r="K458" s="12">
        <f t="shared" si="43"/>
        <v>0.20908469468320642</v>
      </c>
      <c r="L458" s="12">
        <f t="shared" si="43"/>
        <v>0.22697714037658637</v>
      </c>
      <c r="M458" s="12">
        <f t="shared" si="43"/>
        <v>0.24955937904208828</v>
      </c>
      <c r="N458" s="12">
        <f>+N457/N$402</f>
        <v>0.18488190215912756</v>
      </c>
      <c r="O458" s="12">
        <f>+O457/O$402</f>
        <v>0.18290074681590154</v>
      </c>
      <c r="P458" s="6"/>
      <c r="Q458" s="11" t="s">
        <v>1747</v>
      </c>
    </row>
    <row r="459" spans="1:18" x14ac:dyDescent="0.3">
      <c r="B459" s="171" t="s">
        <v>18</v>
      </c>
      <c r="C459" s="171"/>
      <c r="D459" s="171"/>
      <c r="E459" s="171"/>
      <c r="F459" s="171"/>
      <c r="G459" s="171"/>
      <c r="H459" s="171"/>
      <c r="I459" s="171"/>
      <c r="J459" s="171"/>
      <c r="K459" s="171"/>
      <c r="L459" s="171"/>
      <c r="M459" s="171"/>
      <c r="N459" s="171"/>
      <c r="O459" s="171"/>
      <c r="P459" s="6"/>
      <c r="Q459" s="15"/>
    </row>
    <row r="460" spans="1:18" x14ac:dyDescent="0.3">
      <c r="B460" s="171" t="s">
        <v>864</v>
      </c>
      <c r="C460" s="171"/>
      <c r="D460" s="171"/>
      <c r="E460" s="171"/>
      <c r="F460" s="171"/>
      <c r="G460" s="171"/>
      <c r="H460" s="171"/>
      <c r="I460" s="171"/>
      <c r="J460" s="171"/>
      <c r="K460" s="171"/>
      <c r="L460" s="171"/>
      <c r="M460" s="171"/>
      <c r="N460" s="171"/>
      <c r="O460" s="171"/>
      <c r="P460" s="6"/>
      <c r="Q460" s="9"/>
    </row>
    <row r="461" spans="1:18" x14ac:dyDescent="0.3">
      <c r="B461" s="7">
        <f t="shared" ref="B461:O464" si="44">IFERROR(VLOOKUP($B$460,$130:$216,MATCH($Q461&amp;"/"&amp;B$348,$128:$128,0),FALSE),"")</f>
        <v>31450686</v>
      </c>
      <c r="C461" s="7">
        <f t="shared" si="44"/>
        <v>25917834</v>
      </c>
      <c r="D461" s="7">
        <f t="shared" si="44"/>
        <v>31981948</v>
      </c>
      <c r="E461" s="7">
        <f t="shared" si="44"/>
        <v>37170465</v>
      </c>
      <c r="F461" s="7">
        <f t="shared" si="44"/>
        <v>43014463</v>
      </c>
      <c r="G461" s="7">
        <f t="shared" si="44"/>
        <v>50439114</v>
      </c>
      <c r="H461" s="7">
        <f t="shared" si="44"/>
        <v>86158017</v>
      </c>
      <c r="I461" s="7">
        <f t="shared" si="44"/>
        <v>95553652</v>
      </c>
      <c r="J461" s="7">
        <f t="shared" si="44"/>
        <v>104968767</v>
      </c>
      <c r="K461" s="7">
        <f t="shared" si="44"/>
        <v>113328832</v>
      </c>
      <c r="L461" s="7">
        <f t="shared" si="44"/>
        <v>123651803</v>
      </c>
      <c r="M461" s="7">
        <f t="shared" si="44"/>
        <v>134317668</v>
      </c>
      <c r="N461" s="7">
        <f t="shared" si="44"/>
        <v>140970512</v>
      </c>
      <c r="O461" s="7">
        <f t="shared" si="44"/>
        <v>128548583</v>
      </c>
      <c r="P461" s="17"/>
      <c r="Q461" s="9" t="s">
        <v>12</v>
      </c>
      <c r="R461" s="88"/>
    </row>
    <row r="462" spans="1:18" x14ac:dyDescent="0.3">
      <c r="B462" s="7">
        <f t="shared" si="44"/>
        <v>30817922</v>
      </c>
      <c r="C462" s="7">
        <f t="shared" si="44"/>
        <v>27394918</v>
      </c>
      <c r="D462" s="7">
        <f t="shared" si="44"/>
        <v>33188480</v>
      </c>
      <c r="E462" s="7">
        <f t="shared" si="44"/>
        <v>38982979</v>
      </c>
      <c r="F462" s="7">
        <f t="shared" si="44"/>
        <v>45615209</v>
      </c>
      <c r="G462" s="7">
        <f t="shared" si="44"/>
        <v>51081934</v>
      </c>
      <c r="H462" s="7">
        <f t="shared" si="44"/>
        <v>88945118</v>
      </c>
      <c r="I462" s="7">
        <f t="shared" si="44"/>
        <v>97292252</v>
      </c>
      <c r="J462" s="7">
        <f t="shared" si="44"/>
        <v>109997677</v>
      </c>
      <c r="K462" s="7">
        <f t="shared" si="44"/>
        <v>116133912</v>
      </c>
      <c r="L462" s="7">
        <f t="shared" si="44"/>
        <v>124914898</v>
      </c>
      <c r="M462" s="7">
        <f t="shared" si="44"/>
        <v>138395714</v>
      </c>
      <c r="N462" s="7">
        <f t="shared" si="44"/>
        <v>123101061</v>
      </c>
      <c r="O462" s="7">
        <f t="shared" si="44"/>
        <v>132145662</v>
      </c>
      <c r="P462" s="17"/>
      <c r="Q462" s="9" t="s">
        <v>13</v>
      </c>
    </row>
    <row r="463" spans="1:18" x14ac:dyDescent="0.3">
      <c r="B463" s="7">
        <f t="shared" si="44"/>
        <v>33043923</v>
      </c>
      <c r="C463" s="7">
        <f t="shared" si="44"/>
        <v>28395618</v>
      </c>
      <c r="D463" s="7">
        <f t="shared" si="44"/>
        <v>33285270</v>
      </c>
      <c r="E463" s="7">
        <f t="shared" si="44"/>
        <v>40046338</v>
      </c>
      <c r="F463" s="7">
        <f t="shared" si="44"/>
        <v>48503536</v>
      </c>
      <c r="G463" s="7">
        <f t="shared" si="44"/>
        <v>82350552</v>
      </c>
      <c r="H463" s="7">
        <f t="shared" si="44"/>
        <v>87672418</v>
      </c>
      <c r="I463" s="7">
        <f t="shared" si="44"/>
        <v>96363864</v>
      </c>
      <c r="J463" s="7">
        <f t="shared" si="44"/>
        <v>108642041</v>
      </c>
      <c r="K463" s="7">
        <f t="shared" si="44"/>
        <v>118241828</v>
      </c>
      <c r="L463" s="7">
        <f t="shared" si="44"/>
        <v>125482337</v>
      </c>
      <c r="M463" s="7">
        <f t="shared" si="44"/>
        <v>135762706</v>
      </c>
      <c r="N463" s="7">
        <f t="shared" si="44"/>
        <v>129990020</v>
      </c>
      <c r="O463" s="7" t="str">
        <f t="shared" si="44"/>
        <v/>
      </c>
      <c r="P463" s="17"/>
      <c r="Q463" s="9" t="s">
        <v>14</v>
      </c>
    </row>
    <row r="464" spans="1:18" x14ac:dyDescent="0.3">
      <c r="B464" s="18">
        <f t="shared" si="44"/>
        <v>28770180</v>
      </c>
      <c r="C464" s="18">
        <f t="shared" si="44"/>
        <v>30668553.719999999</v>
      </c>
      <c r="D464" s="18">
        <f t="shared" si="44"/>
        <v>36498116.479999997</v>
      </c>
      <c r="E464" s="18">
        <f t="shared" si="44"/>
        <v>39160084.920000002</v>
      </c>
      <c r="F464" s="18">
        <f t="shared" si="44"/>
        <v>51568839.490000002</v>
      </c>
      <c r="G464" s="18">
        <f t="shared" si="44"/>
        <v>88413932.790000007</v>
      </c>
      <c r="H464" s="18">
        <f t="shared" si="44"/>
        <v>94990804.730000004</v>
      </c>
      <c r="I464" s="18">
        <f t="shared" si="44"/>
        <v>102607555.26000001</v>
      </c>
      <c r="J464" s="18">
        <f t="shared" si="44"/>
        <v>111103385.91</v>
      </c>
      <c r="K464" s="18">
        <f t="shared" si="44"/>
        <v>123364653.17</v>
      </c>
      <c r="L464" s="18">
        <f t="shared" si="44"/>
        <v>134503438.96000001</v>
      </c>
      <c r="M464" s="18">
        <f t="shared" si="44"/>
        <v>142510625.53999999</v>
      </c>
      <c r="N464" s="18">
        <f t="shared" si="44"/>
        <v>131822726.40000001</v>
      </c>
      <c r="O464" s="18" t="str">
        <f t="shared" si="44"/>
        <v/>
      </c>
      <c r="P464" s="17"/>
      <c r="Q464" s="9" t="s">
        <v>19</v>
      </c>
    </row>
    <row r="465" spans="1:17" x14ac:dyDescent="0.3">
      <c r="B465" s="16">
        <f>SUM(B461:B464)</f>
        <v>124082711</v>
      </c>
      <c r="C465" s="16">
        <f t="shared" ref="C465:M465" si="45">SUM(C461:C464)</f>
        <v>112376923.72</v>
      </c>
      <c r="D465" s="16">
        <f t="shared" si="45"/>
        <v>134953814.47999999</v>
      </c>
      <c r="E465" s="16">
        <f t="shared" si="45"/>
        <v>155359866.92000002</v>
      </c>
      <c r="F465" s="16">
        <f t="shared" si="45"/>
        <v>188702047.49000001</v>
      </c>
      <c r="G465" s="16">
        <f t="shared" si="45"/>
        <v>272285532.79000002</v>
      </c>
      <c r="H465" s="16">
        <f t="shared" si="45"/>
        <v>357766357.73000002</v>
      </c>
      <c r="I465" s="16">
        <f t="shared" si="45"/>
        <v>391817323.25999999</v>
      </c>
      <c r="J465" s="16">
        <f t="shared" si="45"/>
        <v>434711870.90999997</v>
      </c>
      <c r="K465" s="16">
        <f t="shared" si="45"/>
        <v>471069225.17000002</v>
      </c>
      <c r="L465" s="16">
        <f t="shared" si="45"/>
        <v>508552476.96000004</v>
      </c>
      <c r="M465" s="16">
        <f t="shared" si="45"/>
        <v>550986713.53999996</v>
      </c>
      <c r="N465" s="16">
        <f>IF(N462="",N461*4,IF(N463="",(N462+N461)*2,IF(N464="",((N463+N462+N461)/3)*4,SUM(N461:N464))))</f>
        <v>525884319.39999998</v>
      </c>
      <c r="O465" s="16">
        <f>IF(O462="",O461*4,IF(O463="",(O462+O461)*2,IF(O464="",((O463+O462+O461)/3)*4,SUM(O461:O464))))</f>
        <v>521388490</v>
      </c>
      <c r="P465" s="6"/>
      <c r="Q465" s="9" t="s">
        <v>15</v>
      </c>
    </row>
    <row r="466" spans="1:17" s="87" customFormat="1" x14ac:dyDescent="0.3">
      <c r="A466" s="86"/>
      <c r="B466" s="19"/>
      <c r="C466" s="20">
        <f t="shared" ref="C466:M466" si="46">C465/B465-1</f>
        <v>-9.4338584204531117E-2</v>
      </c>
      <c r="D466" s="20">
        <f t="shared" si="46"/>
        <v>0.20090326387873825</v>
      </c>
      <c r="E466" s="20">
        <f t="shared" si="46"/>
        <v>0.15120767440793004</v>
      </c>
      <c r="F466" s="20">
        <f t="shared" si="46"/>
        <v>0.21461257164418779</v>
      </c>
      <c r="G466" s="20">
        <f t="shared" si="46"/>
        <v>0.44293894216717167</v>
      </c>
      <c r="H466" s="20">
        <f t="shared" si="46"/>
        <v>0.31393818123244555</v>
      </c>
      <c r="I466" s="20">
        <f t="shared" si="46"/>
        <v>9.5176544116810646E-2</v>
      </c>
      <c r="J466" s="20">
        <f t="shared" si="46"/>
        <v>0.10947588353957549</v>
      </c>
      <c r="K466" s="20">
        <f t="shared" si="46"/>
        <v>8.3635522038751242E-2</v>
      </c>
      <c r="L466" s="20">
        <f t="shared" si="46"/>
        <v>7.9570580685828229E-2</v>
      </c>
      <c r="M466" s="20">
        <f t="shared" si="46"/>
        <v>8.3441215022019399E-2</v>
      </c>
      <c r="N466" s="12">
        <f>N465/M465-1</f>
        <v>-4.5558982681671578E-2</v>
      </c>
      <c r="O466" s="12">
        <f>O465/N465-1</f>
        <v>-8.5490843406957895E-3</v>
      </c>
      <c r="P466" s="17"/>
      <c r="Q466" s="14" t="s">
        <v>20</v>
      </c>
    </row>
    <row r="467" spans="1:17" x14ac:dyDescent="0.3">
      <c r="B467" s="171" t="s">
        <v>783</v>
      </c>
      <c r="C467" s="171"/>
      <c r="D467" s="171"/>
      <c r="E467" s="171"/>
      <c r="F467" s="171"/>
      <c r="G467" s="171"/>
      <c r="H467" s="171"/>
      <c r="I467" s="171"/>
      <c r="J467" s="171"/>
      <c r="K467" s="171"/>
      <c r="L467" s="171"/>
      <c r="M467" s="171"/>
      <c r="N467" s="171"/>
      <c r="O467" s="171"/>
      <c r="P467" s="6"/>
      <c r="Q467" s="9"/>
    </row>
    <row r="468" spans="1:17" x14ac:dyDescent="0.3">
      <c r="B468" s="7">
        <f t="shared" ref="B468:O471" si="47">IFERROR(VLOOKUP($B$467,$130:$216,MATCH($Q468&amp;"/"&amp;B$348,$128:$128,0),FALSE),"")</f>
        <v>1207163</v>
      </c>
      <c r="C468" s="7">
        <f t="shared" si="47"/>
        <v>1307386</v>
      </c>
      <c r="D468" s="7">
        <f t="shared" si="47"/>
        <v>1321883</v>
      </c>
      <c r="E468" s="7">
        <f t="shared" si="47"/>
        <v>1610751</v>
      </c>
      <c r="F468" s="7">
        <f t="shared" si="47"/>
        <v>1492490</v>
      </c>
      <c r="G468" s="7">
        <f t="shared" si="47"/>
        <v>2258403</v>
      </c>
      <c r="H468" s="7">
        <f t="shared" si="47"/>
        <v>2923276</v>
      </c>
      <c r="I468" s="7">
        <f t="shared" si="47"/>
        <v>3162157</v>
      </c>
      <c r="J468" s="7">
        <f t="shared" si="47"/>
        <v>3712618</v>
      </c>
      <c r="K468" s="7">
        <f t="shared" si="47"/>
        <v>4094488</v>
      </c>
      <c r="L468" s="7">
        <f t="shared" si="47"/>
        <v>4339655</v>
      </c>
      <c r="M468" s="7">
        <f t="shared" si="47"/>
        <v>4465610</v>
      </c>
      <c r="N468" s="7">
        <f t="shared" si="47"/>
        <v>4787011</v>
      </c>
      <c r="O468" s="7">
        <f t="shared" si="47"/>
        <v>4790420</v>
      </c>
      <c r="P468" s="6"/>
      <c r="Q468" s="9" t="s">
        <v>12</v>
      </c>
    </row>
    <row r="469" spans="1:17" x14ac:dyDescent="0.3">
      <c r="B469" s="7">
        <f t="shared" si="47"/>
        <v>1178089</v>
      </c>
      <c r="C469" s="7">
        <f t="shared" si="47"/>
        <v>1145514</v>
      </c>
      <c r="D469" s="7">
        <f t="shared" si="47"/>
        <v>1307115</v>
      </c>
      <c r="E469" s="7">
        <f t="shared" si="47"/>
        <v>1590375</v>
      </c>
      <c r="F469" s="7">
        <f t="shared" si="47"/>
        <v>1934688</v>
      </c>
      <c r="G469" s="7">
        <f t="shared" si="47"/>
        <v>2326848</v>
      </c>
      <c r="H469" s="7">
        <f t="shared" si="47"/>
        <v>3126178</v>
      </c>
      <c r="I469" s="7">
        <f t="shared" si="47"/>
        <v>3333320</v>
      </c>
      <c r="J469" s="7">
        <f t="shared" si="47"/>
        <v>4573992</v>
      </c>
      <c r="K469" s="7">
        <f t="shared" si="47"/>
        <v>4464309</v>
      </c>
      <c r="L469" s="7">
        <f t="shared" si="47"/>
        <v>4701357</v>
      </c>
      <c r="M469" s="7">
        <f t="shared" si="47"/>
        <v>4796823</v>
      </c>
      <c r="N469" s="7">
        <f t="shared" si="47"/>
        <v>4888055</v>
      </c>
      <c r="O469" s="7">
        <f t="shared" si="47"/>
        <v>5224269</v>
      </c>
      <c r="P469" s="6"/>
      <c r="Q469" s="9" t="s">
        <v>13</v>
      </c>
    </row>
    <row r="470" spans="1:17" x14ac:dyDescent="0.3">
      <c r="B470" s="7">
        <f t="shared" si="47"/>
        <v>1107407</v>
      </c>
      <c r="C470" s="7">
        <f t="shared" si="47"/>
        <v>1186110</v>
      </c>
      <c r="D470" s="7">
        <f t="shared" si="47"/>
        <v>1417359</v>
      </c>
      <c r="E470" s="7">
        <f t="shared" si="47"/>
        <v>1595604</v>
      </c>
      <c r="F470" s="7">
        <f t="shared" si="47"/>
        <v>2540123</v>
      </c>
      <c r="G470" s="7">
        <f t="shared" si="47"/>
        <v>3748413</v>
      </c>
      <c r="H470" s="7">
        <f t="shared" si="47"/>
        <v>3338085</v>
      </c>
      <c r="I470" s="7">
        <f t="shared" si="47"/>
        <v>3630498</v>
      </c>
      <c r="J470" s="7">
        <f t="shared" si="47"/>
        <v>4297996</v>
      </c>
      <c r="K470" s="7">
        <f t="shared" si="47"/>
        <v>4923553</v>
      </c>
      <c r="L470" s="7">
        <f t="shared" si="47"/>
        <v>4941596</v>
      </c>
      <c r="M470" s="7">
        <f t="shared" si="47"/>
        <v>5251591</v>
      </c>
      <c r="N470" s="7">
        <f t="shared" si="47"/>
        <v>5466550</v>
      </c>
      <c r="O470" s="7" t="str">
        <f t="shared" si="47"/>
        <v/>
      </c>
      <c r="P470" s="6"/>
      <c r="Q470" s="9" t="s">
        <v>14</v>
      </c>
    </row>
    <row r="471" spans="1:17" x14ac:dyDescent="0.3">
      <c r="B471" s="18">
        <f t="shared" si="47"/>
        <v>1363006</v>
      </c>
      <c r="C471" s="18">
        <f t="shared" si="47"/>
        <v>1447914.82</v>
      </c>
      <c r="D471" s="18">
        <f t="shared" si="47"/>
        <v>1744138.84</v>
      </c>
      <c r="E471" s="18">
        <f t="shared" si="47"/>
        <v>1066243.72</v>
      </c>
      <c r="F471" s="18">
        <f t="shared" si="47"/>
        <v>2375219</v>
      </c>
      <c r="G471" s="18">
        <f t="shared" si="47"/>
        <v>3500872.29</v>
      </c>
      <c r="H471" s="18">
        <f t="shared" si="47"/>
        <v>3532267.8</v>
      </c>
      <c r="I471" s="18">
        <f t="shared" si="47"/>
        <v>3745277.02</v>
      </c>
      <c r="J471" s="18">
        <f t="shared" si="47"/>
        <v>4335431.79</v>
      </c>
      <c r="K471" s="18">
        <f t="shared" si="47"/>
        <v>4612990.4800000004</v>
      </c>
      <c r="L471" s="18">
        <f t="shared" si="47"/>
        <v>5005008.55</v>
      </c>
      <c r="M471" s="18">
        <f t="shared" si="47"/>
        <v>5296947.2300000004</v>
      </c>
      <c r="N471" s="18">
        <f t="shared" si="47"/>
        <v>5181248.3499999996</v>
      </c>
      <c r="O471" s="18" t="str">
        <f t="shared" si="47"/>
        <v/>
      </c>
      <c r="P471" s="6"/>
      <c r="Q471" s="9" t="s">
        <v>19</v>
      </c>
    </row>
    <row r="472" spans="1:17" x14ac:dyDescent="0.3">
      <c r="B472" s="7">
        <f>SUM(B468:B471)</f>
        <v>4855665</v>
      </c>
      <c r="C472" s="112">
        <f t="shared" ref="C472:M472" si="48">SUM(C468:C471)</f>
        <v>5086924.82</v>
      </c>
      <c r="D472" s="112">
        <f t="shared" si="48"/>
        <v>5790495.8399999999</v>
      </c>
      <c r="E472" s="112">
        <f t="shared" si="48"/>
        <v>5862973.7199999997</v>
      </c>
      <c r="F472" s="112">
        <f t="shared" si="48"/>
        <v>8342520</v>
      </c>
      <c r="G472" s="112">
        <f t="shared" si="48"/>
        <v>11834536.289999999</v>
      </c>
      <c r="H472" s="112">
        <f t="shared" si="48"/>
        <v>12919806.800000001</v>
      </c>
      <c r="I472" s="112">
        <f t="shared" si="48"/>
        <v>13871252.02</v>
      </c>
      <c r="J472" s="112">
        <f t="shared" si="48"/>
        <v>16920037.789999999</v>
      </c>
      <c r="K472" s="112">
        <f t="shared" si="48"/>
        <v>18095340.48</v>
      </c>
      <c r="L472" s="112">
        <f t="shared" si="48"/>
        <v>18987616.550000001</v>
      </c>
      <c r="M472" s="112">
        <f t="shared" si="48"/>
        <v>19810971.23</v>
      </c>
      <c r="N472" s="112">
        <f>IF(N469="",N468*4,IF(N470="",(N469+N468)*2,IF(N471="",((N470+N469+N468)/3)*4,SUM(N468:N471))))</f>
        <v>20322864.350000001</v>
      </c>
      <c r="O472" s="112">
        <f>IF(O469="",O468*4,IF(O470="",(O469+O468)*2,IF(O471="",((O470+O469+O468)/3)*4,SUM(O468:O471))))</f>
        <v>20029378</v>
      </c>
      <c r="P472" s="6"/>
      <c r="Q472" s="9" t="s">
        <v>15</v>
      </c>
    </row>
    <row r="473" spans="1:17" x14ac:dyDescent="0.3">
      <c r="B473" s="171" t="s">
        <v>865</v>
      </c>
      <c r="C473" s="171"/>
      <c r="D473" s="171"/>
      <c r="E473" s="171"/>
      <c r="F473" s="171"/>
      <c r="G473" s="171"/>
      <c r="H473" s="171"/>
      <c r="I473" s="171"/>
      <c r="J473" s="171"/>
      <c r="K473" s="171"/>
      <c r="L473" s="171"/>
      <c r="M473" s="171"/>
      <c r="N473" s="171"/>
      <c r="O473" s="171"/>
      <c r="P473" s="6"/>
      <c r="Q473" s="9"/>
    </row>
    <row r="474" spans="1:17" x14ac:dyDescent="0.3">
      <c r="B474" s="7">
        <f t="shared" ref="B474:O477" si="49">IFERROR(VLOOKUP($B$473,$130:$216,MATCH($Q474&amp;"/"&amp;B$348,$128:$128,0),FALSE),"")</f>
        <v>64822</v>
      </c>
      <c r="C474" s="7">
        <f t="shared" si="49"/>
        <v>48963</v>
      </c>
      <c r="D474" s="7">
        <f t="shared" si="49"/>
        <v>120957</v>
      </c>
      <c r="E474" s="7">
        <f t="shared" si="49"/>
        <v>74568</v>
      </c>
      <c r="F474" s="7">
        <f t="shared" si="49"/>
        <v>159971</v>
      </c>
      <c r="G474" s="7">
        <f t="shared" si="49"/>
        <v>204422</v>
      </c>
      <c r="H474" s="7">
        <f t="shared" si="49"/>
        <v>67644</v>
      </c>
      <c r="I474" s="7">
        <f t="shared" si="49"/>
        <v>64897</v>
      </c>
      <c r="J474" s="7">
        <f t="shared" si="49"/>
        <v>45562</v>
      </c>
      <c r="K474" s="7">
        <f t="shared" si="49"/>
        <v>84175</v>
      </c>
      <c r="L474" s="7">
        <f t="shared" si="49"/>
        <v>54414</v>
      </c>
      <c r="M474" s="7">
        <f t="shared" si="49"/>
        <v>112436</v>
      </c>
      <c r="N474" s="7">
        <f t="shared" si="49"/>
        <v>42453</v>
      </c>
      <c r="O474" s="7">
        <f t="shared" si="49"/>
        <v>32869</v>
      </c>
      <c r="P474" s="6"/>
      <c r="Q474" s="9" t="s">
        <v>12</v>
      </c>
    </row>
    <row r="475" spans="1:17" x14ac:dyDescent="0.3">
      <c r="B475" s="7">
        <f t="shared" si="49"/>
        <v>66239</v>
      </c>
      <c r="C475" s="7">
        <f t="shared" si="49"/>
        <v>32030</v>
      </c>
      <c r="D475" s="7">
        <f t="shared" si="49"/>
        <v>132602</v>
      </c>
      <c r="E475" s="7">
        <f t="shared" si="49"/>
        <v>109225</v>
      </c>
      <c r="F475" s="7">
        <f t="shared" si="49"/>
        <v>181430</v>
      </c>
      <c r="G475" s="7">
        <f t="shared" si="49"/>
        <v>152311</v>
      </c>
      <c r="H475" s="7">
        <f t="shared" si="49"/>
        <v>61344</v>
      </c>
      <c r="I475" s="7">
        <f t="shared" si="49"/>
        <v>50589</v>
      </c>
      <c r="J475" s="7">
        <f t="shared" si="49"/>
        <v>49289</v>
      </c>
      <c r="K475" s="7">
        <f t="shared" si="49"/>
        <v>53717</v>
      </c>
      <c r="L475" s="7">
        <f t="shared" si="49"/>
        <v>90025</v>
      </c>
      <c r="M475" s="7">
        <f t="shared" si="49"/>
        <v>74303</v>
      </c>
      <c r="N475" s="7">
        <f t="shared" si="49"/>
        <v>38204</v>
      </c>
      <c r="O475" s="7">
        <f t="shared" si="49"/>
        <v>21512</v>
      </c>
      <c r="P475" s="6"/>
      <c r="Q475" s="9" t="s">
        <v>13</v>
      </c>
    </row>
    <row r="476" spans="1:17" x14ac:dyDescent="0.3">
      <c r="B476" s="7">
        <f t="shared" si="49"/>
        <v>68521</v>
      </c>
      <c r="C476" s="7">
        <f t="shared" si="49"/>
        <v>98056</v>
      </c>
      <c r="D476" s="7">
        <f t="shared" si="49"/>
        <v>31459</v>
      </c>
      <c r="E476" s="7">
        <f t="shared" si="49"/>
        <v>120372</v>
      </c>
      <c r="F476" s="7">
        <f t="shared" si="49"/>
        <v>181383</v>
      </c>
      <c r="G476" s="7">
        <f t="shared" si="49"/>
        <v>56740</v>
      </c>
      <c r="H476" s="7">
        <f t="shared" si="49"/>
        <v>54357</v>
      </c>
      <c r="I476" s="7">
        <f t="shared" si="49"/>
        <v>42657</v>
      </c>
      <c r="J476" s="7">
        <f t="shared" si="49"/>
        <v>59447</v>
      </c>
      <c r="K476" s="7">
        <f t="shared" si="49"/>
        <v>45139</v>
      </c>
      <c r="L476" s="7">
        <f t="shared" si="49"/>
        <v>70553</v>
      </c>
      <c r="M476" s="7">
        <f t="shared" si="49"/>
        <v>57951</v>
      </c>
      <c r="N476" s="7">
        <f t="shared" si="49"/>
        <v>32202</v>
      </c>
      <c r="O476" s="7" t="str">
        <f t="shared" si="49"/>
        <v/>
      </c>
      <c r="P476" s="6"/>
      <c r="Q476" s="9" t="s">
        <v>14</v>
      </c>
    </row>
    <row r="477" spans="1:17" x14ac:dyDescent="0.3">
      <c r="B477" s="18">
        <f t="shared" si="49"/>
        <v>75066</v>
      </c>
      <c r="C477" s="18">
        <f t="shared" si="49"/>
        <v>117880.13</v>
      </c>
      <c r="D477" s="18">
        <f t="shared" si="49"/>
        <v>54221.64</v>
      </c>
      <c r="E477" s="18">
        <f t="shared" si="49"/>
        <v>146471.91</v>
      </c>
      <c r="F477" s="18">
        <f t="shared" si="49"/>
        <v>209663.48</v>
      </c>
      <c r="G477" s="18">
        <f t="shared" si="49"/>
        <v>65045.48</v>
      </c>
      <c r="H477" s="18">
        <f t="shared" si="49"/>
        <v>54586.32</v>
      </c>
      <c r="I477" s="18">
        <f t="shared" si="49"/>
        <v>46520.29</v>
      </c>
      <c r="J477" s="18">
        <f t="shared" si="49"/>
        <v>75555.539999999994</v>
      </c>
      <c r="K477" s="18">
        <f t="shared" si="49"/>
        <v>55653.120000000003</v>
      </c>
      <c r="L477" s="18">
        <f t="shared" si="49"/>
        <v>64947.82</v>
      </c>
      <c r="M477" s="18">
        <f t="shared" si="49"/>
        <v>50033.760000000002</v>
      </c>
      <c r="N477" s="18">
        <f t="shared" si="49"/>
        <v>43976.25</v>
      </c>
      <c r="O477" s="18" t="str">
        <f t="shared" si="49"/>
        <v/>
      </c>
      <c r="P477" s="6"/>
      <c r="Q477" s="9" t="s">
        <v>19</v>
      </c>
    </row>
    <row r="478" spans="1:17" x14ac:dyDescent="0.3">
      <c r="B478" s="7">
        <f>SUM(B474:B477)</f>
        <v>274648</v>
      </c>
      <c r="C478" s="112">
        <f t="shared" ref="C478:M478" si="50">SUM(C474:C477)</f>
        <v>296929.13</v>
      </c>
      <c r="D478" s="112">
        <f t="shared" si="50"/>
        <v>339239.64</v>
      </c>
      <c r="E478" s="112">
        <f t="shared" si="50"/>
        <v>450636.91000000003</v>
      </c>
      <c r="F478" s="112">
        <f t="shared" si="50"/>
        <v>732447.48</v>
      </c>
      <c r="G478" s="112">
        <f t="shared" si="50"/>
        <v>478518.48</v>
      </c>
      <c r="H478" s="112">
        <f t="shared" si="50"/>
        <v>237931.32</v>
      </c>
      <c r="I478" s="112">
        <f t="shared" si="50"/>
        <v>204663.29</v>
      </c>
      <c r="J478" s="112">
        <f t="shared" si="50"/>
        <v>229853.53999999998</v>
      </c>
      <c r="K478" s="112">
        <f t="shared" si="50"/>
        <v>238684.12</v>
      </c>
      <c r="L478" s="112">
        <f t="shared" si="50"/>
        <v>279939.82</v>
      </c>
      <c r="M478" s="112">
        <f t="shared" si="50"/>
        <v>294723.76</v>
      </c>
      <c r="N478" s="112">
        <f>IF(N475="",N474*4,IF(N476="",(N475+N474)*2,IF(N477="",((N476+N475+N474)/3)*4,SUM(N474:N477))))</f>
        <v>156835.25</v>
      </c>
      <c r="O478" s="112">
        <f>IF(O475="",O474*4,IF(O476="",(O475+O474)*2,IF(O477="",((O476+O475+O474)/3)*4,SUM(O474:O477))))</f>
        <v>108762</v>
      </c>
      <c r="P478" s="6"/>
      <c r="Q478" s="9" t="s">
        <v>15</v>
      </c>
    </row>
    <row r="479" spans="1:17" x14ac:dyDescent="0.3">
      <c r="B479" s="171" t="s">
        <v>873</v>
      </c>
      <c r="C479" s="171"/>
      <c r="D479" s="171"/>
      <c r="E479" s="171"/>
      <c r="F479" s="171"/>
      <c r="G479" s="171"/>
      <c r="H479" s="171"/>
      <c r="I479" s="171"/>
      <c r="J479" s="171"/>
      <c r="K479" s="171"/>
      <c r="L479" s="171"/>
      <c r="M479" s="171"/>
      <c r="N479" s="171"/>
      <c r="O479" s="171"/>
      <c r="P479" s="6"/>
      <c r="Q479" s="9"/>
    </row>
    <row r="480" spans="1:17" x14ac:dyDescent="0.3">
      <c r="B480" s="7">
        <f t="shared" ref="B480:O483" si="51">IFERROR(VLOOKUP($B$479,$130:$216,MATCH($Q480&amp;"/"&amp;B$348,$128:$128,0),FALSE),"")</f>
        <v>0</v>
      </c>
      <c r="C480" s="7">
        <f t="shared" si="51"/>
        <v>0</v>
      </c>
      <c r="D480" s="7">
        <f t="shared" si="51"/>
        <v>0</v>
      </c>
      <c r="E480" s="7">
        <f t="shared" si="51"/>
        <v>0</v>
      </c>
      <c r="F480" s="7">
        <f t="shared" si="51"/>
        <v>0</v>
      </c>
      <c r="G480" s="7">
        <f t="shared" si="51"/>
        <v>0</v>
      </c>
      <c r="H480" s="7">
        <f t="shared" si="51"/>
        <v>0</v>
      </c>
      <c r="I480" s="7">
        <f t="shared" si="51"/>
        <v>0</v>
      </c>
      <c r="J480" s="7">
        <f t="shared" si="51"/>
        <v>0</v>
      </c>
      <c r="K480" s="7">
        <f t="shared" si="51"/>
        <v>0</v>
      </c>
      <c r="L480" s="7">
        <f t="shared" si="51"/>
        <v>0</v>
      </c>
      <c r="M480" s="7">
        <f t="shared" si="51"/>
        <v>0</v>
      </c>
      <c r="N480" s="7">
        <f t="shared" si="51"/>
        <v>0</v>
      </c>
      <c r="O480" s="7">
        <f t="shared" si="51"/>
        <v>35738</v>
      </c>
      <c r="P480" s="6"/>
      <c r="Q480" s="9" t="s">
        <v>12</v>
      </c>
    </row>
    <row r="481" spans="2:17" x14ac:dyDescent="0.3">
      <c r="B481" s="7">
        <f t="shared" si="51"/>
        <v>0</v>
      </c>
      <c r="C481" s="7">
        <f t="shared" si="51"/>
        <v>0</v>
      </c>
      <c r="D481" s="7">
        <f t="shared" si="51"/>
        <v>0</v>
      </c>
      <c r="E481" s="7">
        <f t="shared" si="51"/>
        <v>0</v>
      </c>
      <c r="F481" s="7">
        <f t="shared" si="51"/>
        <v>0</v>
      </c>
      <c r="G481" s="7">
        <f t="shared" si="51"/>
        <v>0</v>
      </c>
      <c r="H481" s="7">
        <f t="shared" si="51"/>
        <v>0</v>
      </c>
      <c r="I481" s="7">
        <f t="shared" si="51"/>
        <v>0</v>
      </c>
      <c r="J481" s="7">
        <f t="shared" si="51"/>
        <v>0</v>
      </c>
      <c r="K481" s="7">
        <f t="shared" si="51"/>
        <v>0</v>
      </c>
      <c r="L481" s="7">
        <f t="shared" si="51"/>
        <v>0</v>
      </c>
      <c r="M481" s="7">
        <f t="shared" si="51"/>
        <v>0</v>
      </c>
      <c r="N481" s="7">
        <f t="shared" si="51"/>
        <v>-235</v>
      </c>
      <c r="O481" s="7">
        <f t="shared" si="51"/>
        <v>-129095</v>
      </c>
      <c r="P481" s="6"/>
      <c r="Q481" s="9" t="s">
        <v>13</v>
      </c>
    </row>
    <row r="482" spans="2:17" x14ac:dyDescent="0.3">
      <c r="B482" s="7">
        <f t="shared" si="51"/>
        <v>0</v>
      </c>
      <c r="C482" s="7">
        <f t="shared" si="51"/>
        <v>0</v>
      </c>
      <c r="D482" s="7">
        <f t="shared" si="51"/>
        <v>0</v>
      </c>
      <c r="E482" s="7">
        <f t="shared" si="51"/>
        <v>0</v>
      </c>
      <c r="F482" s="7">
        <f t="shared" si="51"/>
        <v>0</v>
      </c>
      <c r="G482" s="7">
        <f t="shared" si="51"/>
        <v>0</v>
      </c>
      <c r="H482" s="7">
        <f t="shared" si="51"/>
        <v>0</v>
      </c>
      <c r="I482" s="7">
        <f t="shared" si="51"/>
        <v>0</v>
      </c>
      <c r="J482" s="7">
        <f t="shared" si="51"/>
        <v>0</v>
      </c>
      <c r="K482" s="7">
        <f t="shared" si="51"/>
        <v>0</v>
      </c>
      <c r="L482" s="7">
        <f t="shared" si="51"/>
        <v>0</v>
      </c>
      <c r="M482" s="7">
        <f t="shared" si="51"/>
        <v>0</v>
      </c>
      <c r="N482" s="7">
        <f t="shared" si="51"/>
        <v>-523</v>
      </c>
      <c r="O482" s="7" t="str">
        <f t="shared" si="51"/>
        <v/>
      </c>
      <c r="P482" s="6"/>
      <c r="Q482" s="9" t="s">
        <v>14</v>
      </c>
    </row>
    <row r="483" spans="2:17" x14ac:dyDescent="0.3">
      <c r="B483" s="18">
        <f t="shared" si="51"/>
        <v>0</v>
      </c>
      <c r="C483" s="18">
        <f t="shared" si="51"/>
        <v>0</v>
      </c>
      <c r="D483" s="18">
        <f t="shared" si="51"/>
        <v>0</v>
      </c>
      <c r="E483" s="18">
        <f t="shared" si="51"/>
        <v>0</v>
      </c>
      <c r="F483" s="18">
        <f t="shared" si="51"/>
        <v>0</v>
      </c>
      <c r="G483" s="18">
        <f t="shared" si="51"/>
        <v>0</v>
      </c>
      <c r="H483" s="18">
        <f t="shared" si="51"/>
        <v>0</v>
      </c>
      <c r="I483" s="18">
        <f t="shared" si="51"/>
        <v>0</v>
      </c>
      <c r="J483" s="18">
        <f t="shared" si="51"/>
        <v>0</v>
      </c>
      <c r="K483" s="18">
        <f t="shared" si="51"/>
        <v>0</v>
      </c>
      <c r="L483" s="18">
        <f t="shared" si="51"/>
        <v>0</v>
      </c>
      <c r="M483" s="18">
        <f t="shared" si="51"/>
        <v>0</v>
      </c>
      <c r="N483" s="18">
        <f t="shared" si="51"/>
        <v>-62657.21</v>
      </c>
      <c r="O483" s="18" t="str">
        <f t="shared" si="51"/>
        <v/>
      </c>
      <c r="P483" s="6"/>
      <c r="Q483" s="9" t="s">
        <v>19</v>
      </c>
    </row>
    <row r="484" spans="2:17" x14ac:dyDescent="0.3">
      <c r="B484" s="7">
        <f>SUM(B480:B483)</f>
        <v>0</v>
      </c>
      <c r="C484" s="112">
        <f t="shared" ref="C484:M484" si="52">SUM(C480:C483)</f>
        <v>0</v>
      </c>
      <c r="D484" s="112">
        <f t="shared" si="52"/>
        <v>0</v>
      </c>
      <c r="E484" s="112">
        <f t="shared" si="52"/>
        <v>0</v>
      </c>
      <c r="F484" s="112">
        <f t="shared" si="52"/>
        <v>0</v>
      </c>
      <c r="G484" s="112">
        <f t="shared" si="52"/>
        <v>0</v>
      </c>
      <c r="H484" s="112">
        <f t="shared" si="52"/>
        <v>0</v>
      </c>
      <c r="I484" s="112">
        <f t="shared" si="52"/>
        <v>0</v>
      </c>
      <c r="J484" s="112">
        <f t="shared" si="52"/>
        <v>0</v>
      </c>
      <c r="K484" s="112">
        <f t="shared" si="52"/>
        <v>0</v>
      </c>
      <c r="L484" s="112">
        <f t="shared" si="52"/>
        <v>0</v>
      </c>
      <c r="M484" s="112">
        <f t="shared" si="52"/>
        <v>0</v>
      </c>
      <c r="N484" s="112">
        <f>IF(N481="",N480*4,IF(N482="",(N481+N480)*2,IF(N483="",((N482+N481+N480)/3)*4,SUM(N480:N483))))</f>
        <v>-63415.21</v>
      </c>
      <c r="O484" s="112">
        <f>IF(O481="",O480*4,IF(O482="",(O481+O480)*2,IF(O483="",((O482+O481+O480)/3)*4,SUM(O480:O483))))</f>
        <v>-186714</v>
      </c>
      <c r="P484" s="6"/>
      <c r="Q484" s="9" t="s">
        <v>15</v>
      </c>
    </row>
    <row r="485" spans="2:17" x14ac:dyDescent="0.3">
      <c r="B485" s="171" t="s">
        <v>874</v>
      </c>
      <c r="C485" s="171"/>
      <c r="D485" s="171"/>
      <c r="E485" s="171"/>
      <c r="F485" s="171"/>
      <c r="G485" s="171"/>
      <c r="H485" s="171"/>
      <c r="I485" s="171"/>
      <c r="J485" s="171"/>
      <c r="K485" s="171"/>
      <c r="L485" s="171"/>
      <c r="M485" s="171"/>
      <c r="N485" s="171"/>
      <c r="O485" s="171"/>
      <c r="P485" s="6"/>
      <c r="Q485" s="9"/>
    </row>
    <row r="486" spans="2:17" x14ac:dyDescent="0.3">
      <c r="B486" s="7">
        <f t="shared" ref="B486:O489" si="53">IFERROR(VLOOKUP($B$485,$130:$216,MATCH($Q486&amp;"/"&amp;B$348,$128:$128,0),FALSE),"")</f>
        <v>137694</v>
      </c>
      <c r="C486" s="7">
        <f t="shared" si="53"/>
        <v>2294</v>
      </c>
      <c r="D486" s="7">
        <f t="shared" si="53"/>
        <v>-9258</v>
      </c>
      <c r="E486" s="7">
        <f t="shared" si="53"/>
        <v>45073</v>
      </c>
      <c r="F486" s="7">
        <f t="shared" si="53"/>
        <v>7524</v>
      </c>
      <c r="G486" s="7">
        <f t="shared" si="53"/>
        <v>3055</v>
      </c>
      <c r="H486" s="7">
        <f t="shared" si="53"/>
        <v>176962</v>
      </c>
      <c r="I486" s="7">
        <f t="shared" si="53"/>
        <v>-19335</v>
      </c>
      <c r="J486" s="7">
        <f t="shared" si="53"/>
        <v>58587</v>
      </c>
      <c r="K486" s="7">
        <f t="shared" si="53"/>
        <v>5036</v>
      </c>
      <c r="L486" s="7">
        <f t="shared" si="53"/>
        <v>-6799</v>
      </c>
      <c r="M486" s="7">
        <f t="shared" si="53"/>
        <v>-2012</v>
      </c>
      <c r="N486" s="7">
        <f t="shared" si="53"/>
        <v>55990</v>
      </c>
      <c r="O486" s="7">
        <f t="shared" si="53"/>
        <v>59449</v>
      </c>
      <c r="P486" s="6"/>
      <c r="Q486" s="9" t="s">
        <v>12</v>
      </c>
    </row>
    <row r="487" spans="2:17" x14ac:dyDescent="0.3">
      <c r="B487" s="7">
        <f t="shared" si="53"/>
        <v>76014</v>
      </c>
      <c r="C487" s="7">
        <f t="shared" si="53"/>
        <v>-4873</v>
      </c>
      <c r="D487" s="7">
        <f t="shared" si="53"/>
        <v>-14876</v>
      </c>
      <c r="E487" s="7">
        <f t="shared" si="53"/>
        <v>57863</v>
      </c>
      <c r="F487" s="7">
        <f t="shared" si="53"/>
        <v>-28559</v>
      </c>
      <c r="G487" s="7">
        <f t="shared" si="53"/>
        <v>37253</v>
      </c>
      <c r="H487" s="7">
        <f t="shared" si="53"/>
        <v>1262</v>
      </c>
      <c r="I487" s="7">
        <f t="shared" si="53"/>
        <v>-36122</v>
      </c>
      <c r="J487" s="7">
        <f t="shared" si="53"/>
        <v>7685</v>
      </c>
      <c r="K487" s="7">
        <f t="shared" si="53"/>
        <v>-18376</v>
      </c>
      <c r="L487" s="7">
        <f t="shared" si="53"/>
        <v>-3933</v>
      </c>
      <c r="M487" s="7">
        <f t="shared" si="53"/>
        <v>58902</v>
      </c>
      <c r="N487" s="7">
        <f t="shared" si="53"/>
        <v>-2482</v>
      </c>
      <c r="O487" s="7">
        <f t="shared" si="53"/>
        <v>283552</v>
      </c>
      <c r="P487" s="6"/>
      <c r="Q487" s="9" t="s">
        <v>13</v>
      </c>
    </row>
    <row r="488" spans="2:17" x14ac:dyDescent="0.3">
      <c r="B488" s="7">
        <f t="shared" si="53"/>
        <v>23427</v>
      </c>
      <c r="C488" s="7">
        <f t="shared" si="53"/>
        <v>138</v>
      </c>
      <c r="D488" s="7">
        <f t="shared" si="53"/>
        <v>8351</v>
      </c>
      <c r="E488" s="7">
        <f t="shared" si="53"/>
        <v>53625</v>
      </c>
      <c r="F488" s="7">
        <f t="shared" si="53"/>
        <v>41999</v>
      </c>
      <c r="G488" s="7">
        <f t="shared" si="53"/>
        <v>-391277</v>
      </c>
      <c r="H488" s="7">
        <f t="shared" si="53"/>
        <v>236946</v>
      </c>
      <c r="I488" s="7">
        <f t="shared" si="53"/>
        <v>25535</v>
      </c>
      <c r="J488" s="7">
        <f t="shared" si="53"/>
        <v>28142</v>
      </c>
      <c r="K488" s="7">
        <f t="shared" si="53"/>
        <v>4550</v>
      </c>
      <c r="L488" s="7">
        <f t="shared" si="53"/>
        <v>57790</v>
      </c>
      <c r="M488" s="7">
        <f t="shared" si="53"/>
        <v>-22214</v>
      </c>
      <c r="N488" s="7">
        <f t="shared" si="53"/>
        <v>11306</v>
      </c>
      <c r="O488" s="7" t="str">
        <f t="shared" si="53"/>
        <v/>
      </c>
      <c r="P488" s="6"/>
      <c r="Q488" s="9" t="s">
        <v>14</v>
      </c>
    </row>
    <row r="489" spans="2:17" x14ac:dyDescent="0.3">
      <c r="B489" s="18">
        <f t="shared" si="53"/>
        <v>4301</v>
      </c>
      <c r="C489" s="18">
        <f t="shared" si="53"/>
        <v>-3582.48</v>
      </c>
      <c r="D489" s="18">
        <f t="shared" si="53"/>
        <v>-90825.25</v>
      </c>
      <c r="E489" s="18">
        <f t="shared" si="53"/>
        <v>59743.49</v>
      </c>
      <c r="F489" s="18">
        <f t="shared" si="53"/>
        <v>17623.25</v>
      </c>
      <c r="G489" s="18">
        <f t="shared" si="53"/>
        <v>-146982.76</v>
      </c>
      <c r="H489" s="18">
        <f t="shared" si="53"/>
        <v>-38190.019999999997</v>
      </c>
      <c r="I489" s="18">
        <f t="shared" si="53"/>
        <v>25740.9</v>
      </c>
      <c r="J489" s="18">
        <f t="shared" si="53"/>
        <v>-17328.46</v>
      </c>
      <c r="K489" s="18">
        <f t="shared" si="53"/>
        <v>8250.56</v>
      </c>
      <c r="L489" s="18">
        <f t="shared" si="53"/>
        <v>-7339.96</v>
      </c>
      <c r="M489" s="18">
        <f t="shared" si="53"/>
        <v>68901.240000000005</v>
      </c>
      <c r="N489" s="18">
        <f t="shared" si="53"/>
        <v>161162.67000000001</v>
      </c>
      <c r="O489" s="18" t="str">
        <f t="shared" si="53"/>
        <v/>
      </c>
      <c r="P489" s="6"/>
      <c r="Q489" s="9" t="s">
        <v>19</v>
      </c>
    </row>
    <row r="490" spans="2:17" x14ac:dyDescent="0.3">
      <c r="B490" s="7">
        <f>SUM(B486:B489)</f>
        <v>241436</v>
      </c>
      <c r="C490" s="112">
        <f t="shared" ref="C490:M490" si="54">SUM(C486:C489)</f>
        <v>-6023.48</v>
      </c>
      <c r="D490" s="112">
        <f t="shared" si="54"/>
        <v>-106608.25</v>
      </c>
      <c r="E490" s="112">
        <f t="shared" si="54"/>
        <v>216304.49</v>
      </c>
      <c r="F490" s="112">
        <f t="shared" si="54"/>
        <v>38587.25</v>
      </c>
      <c r="G490" s="112">
        <f t="shared" si="54"/>
        <v>-497951.76</v>
      </c>
      <c r="H490" s="112">
        <f t="shared" si="54"/>
        <v>376979.98</v>
      </c>
      <c r="I490" s="112">
        <f t="shared" si="54"/>
        <v>-4181.0999999999985</v>
      </c>
      <c r="J490" s="112">
        <f t="shared" si="54"/>
        <v>77085.540000000008</v>
      </c>
      <c r="K490" s="112">
        <f t="shared" si="54"/>
        <v>-539.44000000000051</v>
      </c>
      <c r="L490" s="112">
        <f t="shared" si="54"/>
        <v>39718.04</v>
      </c>
      <c r="M490" s="112">
        <f t="shared" si="54"/>
        <v>103577.24</v>
      </c>
      <c r="N490" s="112">
        <f>IF(N487="",N486*4,IF(N488="",(N487+N486)*2,IF(N489="",((N488+N487+N486)/3)*4,SUM(N486:N489))))</f>
        <v>225976.67</v>
      </c>
      <c r="O490" s="112">
        <f>IF(O487="",O486*4,IF(O488="",(O487+O486)*2,IF(O489="",((O488+O487+O486)/3)*4,SUM(O486:O489))))</f>
        <v>686002</v>
      </c>
      <c r="P490" s="6"/>
      <c r="Q490" s="9" t="s">
        <v>15</v>
      </c>
    </row>
    <row r="491" spans="2:17" s="2" customFormat="1" x14ac:dyDescent="0.3">
      <c r="B491" s="171" t="s">
        <v>867</v>
      </c>
      <c r="C491" s="171"/>
      <c r="D491" s="171"/>
      <c r="E491" s="171"/>
      <c r="F491" s="171"/>
      <c r="G491" s="171"/>
      <c r="H491" s="171"/>
      <c r="I491" s="171"/>
      <c r="J491" s="171"/>
      <c r="K491" s="171"/>
      <c r="L491" s="171"/>
      <c r="M491" s="171"/>
      <c r="N491" s="171"/>
      <c r="O491" s="171"/>
      <c r="P491" s="6"/>
      <c r="Q491" s="9"/>
    </row>
    <row r="492" spans="2:17" s="2" customFormat="1" x14ac:dyDescent="0.3">
      <c r="B492" s="7">
        <f t="shared" ref="B492:O495" si="55">IFERROR(VLOOKUP($B$491,$130:$216,MATCH($Q492&amp;"/"&amp;B$348,$128:$128,0),FALSE),"")</f>
        <v>32722671</v>
      </c>
      <c r="C492" s="7">
        <f t="shared" si="55"/>
        <v>27274183</v>
      </c>
      <c r="D492" s="7">
        <f t="shared" si="55"/>
        <v>33424788</v>
      </c>
      <c r="E492" s="7">
        <f t="shared" si="55"/>
        <v>38855784</v>
      </c>
      <c r="F492" s="7">
        <f t="shared" si="55"/>
        <v>44666924</v>
      </c>
      <c r="G492" s="7">
        <f t="shared" si="55"/>
        <v>52901939</v>
      </c>
      <c r="H492" s="7">
        <f t="shared" si="55"/>
        <v>89148937</v>
      </c>
      <c r="I492" s="7">
        <f t="shared" si="55"/>
        <v>98780706</v>
      </c>
      <c r="J492" s="7">
        <f t="shared" si="55"/>
        <v>108726947</v>
      </c>
      <c r="K492" s="7">
        <f t="shared" si="55"/>
        <v>117507495</v>
      </c>
      <c r="L492" s="7">
        <f t="shared" si="55"/>
        <v>128045872</v>
      </c>
      <c r="M492" s="7">
        <f t="shared" si="55"/>
        <v>138895714</v>
      </c>
      <c r="N492" s="7">
        <f t="shared" si="55"/>
        <v>145799976</v>
      </c>
      <c r="O492" s="7">
        <f t="shared" si="55"/>
        <v>133371872</v>
      </c>
      <c r="P492" s="6"/>
      <c r="Q492" s="9" t="s">
        <v>12</v>
      </c>
    </row>
    <row r="493" spans="2:17" s="2" customFormat="1" x14ac:dyDescent="0.3">
      <c r="B493" s="7">
        <f t="shared" si="55"/>
        <v>32062250</v>
      </c>
      <c r="C493" s="7">
        <f t="shared" si="55"/>
        <v>28572462</v>
      </c>
      <c r="D493" s="7">
        <f t="shared" si="55"/>
        <v>34628197</v>
      </c>
      <c r="E493" s="7">
        <f t="shared" si="55"/>
        <v>40682579</v>
      </c>
      <c r="F493" s="7">
        <f t="shared" si="55"/>
        <v>47731327</v>
      </c>
      <c r="G493" s="7">
        <f t="shared" si="55"/>
        <v>53561093</v>
      </c>
      <c r="H493" s="7">
        <f t="shared" si="55"/>
        <v>92132640</v>
      </c>
      <c r="I493" s="7">
        <f t="shared" si="55"/>
        <v>100676161</v>
      </c>
      <c r="J493" s="7">
        <f t="shared" si="55"/>
        <v>114620958</v>
      </c>
      <c r="K493" s="7">
        <f t="shared" si="55"/>
        <v>120651938</v>
      </c>
      <c r="L493" s="7">
        <f t="shared" si="55"/>
        <v>129706280</v>
      </c>
      <c r="M493" s="7">
        <f t="shared" si="55"/>
        <v>143266840</v>
      </c>
      <c r="N493" s="7">
        <f t="shared" si="55"/>
        <v>128027320</v>
      </c>
      <c r="O493" s="7">
        <f t="shared" si="55"/>
        <v>137391443</v>
      </c>
      <c r="P493" s="6"/>
      <c r="Q493" s="9" t="s">
        <v>13</v>
      </c>
    </row>
    <row r="494" spans="2:17" s="2" customFormat="1" x14ac:dyDescent="0.3">
      <c r="B494" s="7">
        <f t="shared" si="55"/>
        <v>34219851</v>
      </c>
      <c r="C494" s="7">
        <f t="shared" si="55"/>
        <v>29679784</v>
      </c>
      <c r="D494" s="7">
        <f t="shared" si="55"/>
        <v>34734088</v>
      </c>
      <c r="E494" s="7">
        <f t="shared" si="55"/>
        <v>41762314</v>
      </c>
      <c r="F494" s="7">
        <f t="shared" si="55"/>
        <v>51225042</v>
      </c>
      <c r="G494" s="7">
        <f t="shared" si="55"/>
        <v>86155705</v>
      </c>
      <c r="H494" s="7">
        <f t="shared" si="55"/>
        <v>91064860</v>
      </c>
      <c r="I494" s="7">
        <f t="shared" si="55"/>
        <v>100037019</v>
      </c>
      <c r="J494" s="7">
        <f t="shared" si="55"/>
        <v>112999484</v>
      </c>
      <c r="K494" s="7">
        <f t="shared" si="55"/>
        <v>123210520</v>
      </c>
      <c r="L494" s="7">
        <f t="shared" si="55"/>
        <v>130494486</v>
      </c>
      <c r="M494" s="7">
        <f t="shared" si="55"/>
        <v>141072248</v>
      </c>
      <c r="N494" s="7">
        <f t="shared" si="55"/>
        <v>135488772</v>
      </c>
      <c r="O494" s="7" t="str">
        <f t="shared" si="55"/>
        <v/>
      </c>
      <c r="P494" s="6"/>
      <c r="Q494" s="9" t="s">
        <v>14</v>
      </c>
    </row>
    <row r="495" spans="2:17" s="2" customFormat="1" x14ac:dyDescent="0.3">
      <c r="B495" s="7">
        <f t="shared" si="55"/>
        <v>30208252</v>
      </c>
      <c r="C495" s="7">
        <f t="shared" si="55"/>
        <v>32234348.670000002</v>
      </c>
      <c r="D495" s="7">
        <f t="shared" si="55"/>
        <v>38296476.960000001</v>
      </c>
      <c r="E495" s="7">
        <f t="shared" si="55"/>
        <v>40372800.539999999</v>
      </c>
      <c r="F495" s="7">
        <f t="shared" si="55"/>
        <v>54153721.960000001</v>
      </c>
      <c r="G495" s="7">
        <f t="shared" si="55"/>
        <v>91979850.560000002</v>
      </c>
      <c r="H495" s="7">
        <f t="shared" si="55"/>
        <v>98577658.849999994</v>
      </c>
      <c r="I495" s="7">
        <f t="shared" si="55"/>
        <v>106399352.56999999</v>
      </c>
      <c r="J495" s="7">
        <f t="shared" si="55"/>
        <v>115514373.23999999</v>
      </c>
      <c r="K495" s="7">
        <f t="shared" si="55"/>
        <v>128033296.77</v>
      </c>
      <c r="L495" s="7">
        <f t="shared" si="55"/>
        <v>139573395.33000001</v>
      </c>
      <c r="M495" s="7">
        <f t="shared" si="55"/>
        <v>147857606.53</v>
      </c>
      <c r="N495" s="7">
        <f t="shared" si="55"/>
        <v>137047950.99000001</v>
      </c>
      <c r="O495" s="7" t="str">
        <f t="shared" si="55"/>
        <v/>
      </c>
      <c r="P495" s="6"/>
      <c r="Q495" s="9" t="s">
        <v>19</v>
      </c>
    </row>
    <row r="496" spans="2:17" s="2" customFormat="1" x14ac:dyDescent="0.3">
      <c r="B496" s="16">
        <f>SUM(B492:B495)</f>
        <v>129213024</v>
      </c>
      <c r="C496" s="16">
        <f t="shared" ref="C496:M496" si="56">SUM(C492:C495)</f>
        <v>117760777.67</v>
      </c>
      <c r="D496" s="16">
        <f t="shared" si="56"/>
        <v>141083549.96000001</v>
      </c>
      <c r="E496" s="16">
        <f t="shared" si="56"/>
        <v>161673477.53999999</v>
      </c>
      <c r="F496" s="16">
        <f t="shared" si="56"/>
        <v>197777014.96000001</v>
      </c>
      <c r="G496" s="16">
        <f t="shared" si="56"/>
        <v>284598587.56</v>
      </c>
      <c r="H496" s="16">
        <f t="shared" si="56"/>
        <v>370924095.85000002</v>
      </c>
      <c r="I496" s="16">
        <f t="shared" si="56"/>
        <v>405893238.56999999</v>
      </c>
      <c r="J496" s="16">
        <f t="shared" si="56"/>
        <v>451861762.24000001</v>
      </c>
      <c r="K496" s="16">
        <f t="shared" si="56"/>
        <v>489403249.76999998</v>
      </c>
      <c r="L496" s="16">
        <f t="shared" si="56"/>
        <v>527820033.33000004</v>
      </c>
      <c r="M496" s="16">
        <f t="shared" si="56"/>
        <v>571092408.52999997</v>
      </c>
      <c r="N496" s="16">
        <f>IF(N493="",N492*4,IF(N494="",(N493+N492)*2,IF(N495="",((N494+N493+N492)/3)*4,SUM(N492:N495))))</f>
        <v>546364018.99000001</v>
      </c>
      <c r="O496" s="16">
        <f>IF(O493="",O492*4,IF(O494="",(O493+O492)*2,IF(O495="",((O494+O493+O492)/3)*4,SUM(O492:O495))))</f>
        <v>541526630</v>
      </c>
      <c r="P496" s="6"/>
      <c r="Q496" s="9" t="s">
        <v>15</v>
      </c>
    </row>
    <row r="497" spans="1:17" x14ac:dyDescent="0.3">
      <c r="B497" s="173" t="s">
        <v>21</v>
      </c>
      <c r="C497" s="173"/>
      <c r="D497" s="173"/>
      <c r="E497" s="173"/>
      <c r="F497" s="173"/>
      <c r="G497" s="173"/>
      <c r="H497" s="173"/>
      <c r="I497" s="173"/>
      <c r="J497" s="173"/>
      <c r="K497" s="173"/>
      <c r="L497" s="173"/>
      <c r="M497" s="173"/>
      <c r="N497" s="173"/>
      <c r="O497" s="173"/>
      <c r="P497" s="6"/>
      <c r="Q497" s="9"/>
    </row>
    <row r="498" spans="1:17" x14ac:dyDescent="0.3">
      <c r="B498" s="174" t="s">
        <v>868</v>
      </c>
      <c r="C498" s="174"/>
      <c r="D498" s="174"/>
      <c r="E498" s="174"/>
      <c r="F498" s="174"/>
      <c r="G498" s="174"/>
      <c r="H498" s="174"/>
      <c r="I498" s="174"/>
      <c r="J498" s="174"/>
      <c r="K498" s="174"/>
      <c r="L498" s="174"/>
      <c r="M498" s="174"/>
      <c r="N498" s="174"/>
      <c r="O498" s="174"/>
      <c r="P498" s="6"/>
      <c r="Q498" s="9"/>
    </row>
    <row r="499" spans="1:17" x14ac:dyDescent="0.3">
      <c r="B499" s="7">
        <f t="shared" ref="B499:O502" si="57">IFERROR(VLOOKUP($B$498,$130:$216,MATCH($Q499&amp;"/"&amp;B$348,$128:$128,0),FALSE),"")</f>
        <v>24190319</v>
      </c>
      <c r="C499" s="7">
        <f t="shared" si="57"/>
        <v>19129633</v>
      </c>
      <c r="D499" s="7">
        <f t="shared" si="57"/>
        <v>23508220</v>
      </c>
      <c r="E499" s="7">
        <f t="shared" si="57"/>
        <v>27958524</v>
      </c>
      <c r="F499" s="7">
        <f t="shared" si="57"/>
        <v>31966248</v>
      </c>
      <c r="G499" s="7">
        <f t="shared" si="57"/>
        <v>37388877</v>
      </c>
      <c r="H499" s="7">
        <f t="shared" si="57"/>
        <v>68151816</v>
      </c>
      <c r="I499" s="7">
        <f t="shared" si="57"/>
        <v>75124884</v>
      </c>
      <c r="J499" s="7">
        <f t="shared" si="57"/>
        <v>82252728</v>
      </c>
      <c r="K499" s="7">
        <f t="shared" si="57"/>
        <v>88434390</v>
      </c>
      <c r="L499" s="7">
        <f t="shared" si="57"/>
        <v>96214167</v>
      </c>
      <c r="M499" s="7">
        <f t="shared" si="57"/>
        <v>104244085</v>
      </c>
      <c r="N499" s="7">
        <f t="shared" si="57"/>
        <v>109788727</v>
      </c>
      <c r="O499" s="7">
        <f t="shared" si="57"/>
        <v>101269499</v>
      </c>
      <c r="P499" s="6"/>
      <c r="Q499" s="9" t="s">
        <v>12</v>
      </c>
    </row>
    <row r="500" spans="1:17" x14ac:dyDescent="0.3">
      <c r="B500" s="7">
        <f t="shared" si="57"/>
        <v>23352368</v>
      </c>
      <c r="C500" s="7">
        <f t="shared" si="57"/>
        <v>20099355</v>
      </c>
      <c r="D500" s="7">
        <f t="shared" si="57"/>
        <v>24179394</v>
      </c>
      <c r="E500" s="7">
        <f t="shared" si="57"/>
        <v>29317441</v>
      </c>
      <c r="F500" s="7">
        <f t="shared" si="57"/>
        <v>33724856</v>
      </c>
      <c r="G500" s="7">
        <f t="shared" si="57"/>
        <v>37655206</v>
      </c>
      <c r="H500" s="7">
        <f t="shared" si="57"/>
        <v>70030538</v>
      </c>
      <c r="I500" s="7">
        <f t="shared" si="57"/>
        <v>76134726</v>
      </c>
      <c r="J500" s="7">
        <f t="shared" si="57"/>
        <v>86035371</v>
      </c>
      <c r="K500" s="7">
        <f t="shared" si="57"/>
        <v>90333235</v>
      </c>
      <c r="L500" s="7">
        <f t="shared" si="57"/>
        <v>97508629</v>
      </c>
      <c r="M500" s="7">
        <f t="shared" si="57"/>
        <v>107180802</v>
      </c>
      <c r="N500" s="7">
        <f t="shared" si="57"/>
        <v>96659238</v>
      </c>
      <c r="O500" s="7">
        <f t="shared" si="57"/>
        <v>104082818</v>
      </c>
      <c r="P500" s="6"/>
      <c r="Q500" s="9" t="s">
        <v>13</v>
      </c>
    </row>
    <row r="501" spans="1:17" x14ac:dyDescent="0.3">
      <c r="B501" s="7">
        <f t="shared" si="57"/>
        <v>25160698</v>
      </c>
      <c r="C501" s="7">
        <f t="shared" si="57"/>
        <v>20835831</v>
      </c>
      <c r="D501" s="7">
        <f t="shared" si="57"/>
        <v>24302607</v>
      </c>
      <c r="E501" s="7">
        <f t="shared" si="57"/>
        <v>29934076</v>
      </c>
      <c r="F501" s="7">
        <f t="shared" si="57"/>
        <v>35981672</v>
      </c>
      <c r="G501" s="7">
        <f t="shared" si="57"/>
        <v>65137805</v>
      </c>
      <c r="H501" s="7">
        <f t="shared" si="57"/>
        <v>68841769</v>
      </c>
      <c r="I501" s="7">
        <f t="shared" si="57"/>
        <v>75068073</v>
      </c>
      <c r="J501" s="7">
        <f t="shared" si="57"/>
        <v>84599591</v>
      </c>
      <c r="K501" s="7">
        <f t="shared" si="57"/>
        <v>91742078</v>
      </c>
      <c r="L501" s="7">
        <f t="shared" si="57"/>
        <v>97474391</v>
      </c>
      <c r="M501" s="7">
        <f t="shared" si="57"/>
        <v>104585596</v>
      </c>
      <c r="N501" s="7">
        <f t="shared" si="57"/>
        <v>101422483</v>
      </c>
      <c r="O501" s="7" t="str">
        <f t="shared" si="57"/>
        <v/>
      </c>
      <c r="P501" s="6"/>
      <c r="Q501" s="9" t="s">
        <v>14</v>
      </c>
    </row>
    <row r="502" spans="1:17" x14ac:dyDescent="0.3">
      <c r="B502" s="18">
        <f t="shared" si="57"/>
        <v>21650557</v>
      </c>
      <c r="C502" s="18">
        <f t="shared" si="57"/>
        <v>22653316.27</v>
      </c>
      <c r="D502" s="18">
        <f t="shared" si="57"/>
        <v>26846817.199999999</v>
      </c>
      <c r="E502" s="18">
        <f t="shared" si="57"/>
        <v>29652526.469999999</v>
      </c>
      <c r="F502" s="18">
        <f t="shared" si="57"/>
        <v>38418391.670000002</v>
      </c>
      <c r="G502" s="18">
        <f t="shared" si="57"/>
        <v>70474869.730000004</v>
      </c>
      <c r="H502" s="18">
        <f t="shared" si="57"/>
        <v>74419302.129999995</v>
      </c>
      <c r="I502" s="18">
        <f t="shared" si="57"/>
        <v>80190984.370000005</v>
      </c>
      <c r="J502" s="18">
        <f t="shared" si="57"/>
        <v>86800357.959999993</v>
      </c>
      <c r="K502" s="18">
        <f t="shared" si="57"/>
        <v>95492591.769999996</v>
      </c>
      <c r="L502" s="18">
        <f t="shared" si="57"/>
        <v>104120052.86</v>
      </c>
      <c r="M502" s="18">
        <f t="shared" si="57"/>
        <v>110138600.89</v>
      </c>
      <c r="N502" s="18">
        <f t="shared" si="57"/>
        <v>103009578.81</v>
      </c>
      <c r="O502" s="18" t="str">
        <f t="shared" si="57"/>
        <v/>
      </c>
      <c r="P502" s="6"/>
      <c r="Q502" s="9" t="s">
        <v>19</v>
      </c>
    </row>
    <row r="503" spans="1:17" x14ac:dyDescent="0.3">
      <c r="B503" s="18">
        <f>SUM(B499:B502)</f>
        <v>94353942</v>
      </c>
      <c r="C503" s="18">
        <f t="shared" ref="C503:M503" si="58">SUM(C499:C502)</f>
        <v>82718135.269999996</v>
      </c>
      <c r="D503" s="18">
        <f t="shared" si="58"/>
        <v>98837038.200000003</v>
      </c>
      <c r="E503" s="18">
        <f t="shared" si="58"/>
        <v>116862567.47</v>
      </c>
      <c r="F503" s="18">
        <f t="shared" si="58"/>
        <v>140091167.67000002</v>
      </c>
      <c r="G503" s="18">
        <f t="shared" si="58"/>
        <v>210656757.73000002</v>
      </c>
      <c r="H503" s="18">
        <f t="shared" si="58"/>
        <v>281443425.13</v>
      </c>
      <c r="I503" s="18">
        <f t="shared" si="58"/>
        <v>306518667.37</v>
      </c>
      <c r="J503" s="18">
        <f t="shared" si="58"/>
        <v>339688047.95999998</v>
      </c>
      <c r="K503" s="18">
        <f t="shared" si="58"/>
        <v>366002294.76999998</v>
      </c>
      <c r="L503" s="18">
        <f t="shared" si="58"/>
        <v>395317239.86000001</v>
      </c>
      <c r="M503" s="18">
        <f t="shared" si="58"/>
        <v>426149083.88999999</v>
      </c>
      <c r="N503" s="18">
        <f>IF(N500="",N499*4,IF(N501="",(N500+N499)*2,IF(N502="",((N501+N500+N499)/3)*4,SUM(N499:N502))))</f>
        <v>410880026.81</v>
      </c>
      <c r="O503" s="18">
        <f>IF(O500="",O499*4,IF(O501="",(O500+O499)*2,IF(O502="",((O501+O500+O499)/3)*4,SUM(O499:O502))))</f>
        <v>410704634</v>
      </c>
      <c r="P503" s="6"/>
      <c r="Q503" s="9" t="s">
        <v>15</v>
      </c>
    </row>
    <row r="504" spans="1:17" x14ac:dyDescent="0.3">
      <c r="B504" s="21">
        <f>B503/B$465</f>
        <v>0.76041167411308408</v>
      </c>
      <c r="C504" s="22">
        <f>C503/C$465</f>
        <v>0.73607759077034107</v>
      </c>
      <c r="D504" s="22">
        <f t="shared" ref="D504:O504" si="59">D503/D$465</f>
        <v>0.73237676593904311</v>
      </c>
      <c r="E504" s="22">
        <f t="shared" si="59"/>
        <v>0.75220563577192323</v>
      </c>
      <c r="F504" s="22">
        <f t="shared" si="59"/>
        <v>0.74239346914041271</v>
      </c>
      <c r="G504" s="22">
        <f t="shared" si="59"/>
        <v>0.77366122089368905</v>
      </c>
      <c r="H504" s="22">
        <f t="shared" si="59"/>
        <v>0.78666822368580669</v>
      </c>
      <c r="I504" s="22">
        <f t="shared" si="59"/>
        <v>0.78229993717404378</v>
      </c>
      <c r="J504" s="22">
        <f t="shared" si="59"/>
        <v>0.78140964324005513</v>
      </c>
      <c r="K504" s="22">
        <f t="shared" si="59"/>
        <v>0.77696074210306698</v>
      </c>
      <c r="L504" s="22">
        <f t="shared" si="59"/>
        <v>0.77733814654312161</v>
      </c>
      <c r="M504" s="22">
        <f t="shared" si="59"/>
        <v>0.77342896555900864</v>
      </c>
      <c r="N504" s="23">
        <f t="shared" si="59"/>
        <v>0.78131256562049156</v>
      </c>
      <c r="O504" s="23">
        <f t="shared" si="59"/>
        <v>0.78771327307206185</v>
      </c>
      <c r="P504" s="6"/>
      <c r="Q504" s="11" t="s">
        <v>1747</v>
      </c>
    </row>
    <row r="505" spans="1:17" s="87" customFormat="1" x14ac:dyDescent="0.3">
      <c r="A505" s="86"/>
      <c r="B505" s="19"/>
      <c r="C505" s="12">
        <f t="shared" ref="C505:M505" si="60">C503/B503-1</f>
        <v>-0.12332083306068975</v>
      </c>
      <c r="D505" s="12">
        <f t="shared" si="60"/>
        <v>0.19486540499717919</v>
      </c>
      <c r="E505" s="12">
        <f t="shared" si="60"/>
        <v>0.18237625892355003</v>
      </c>
      <c r="F505" s="12">
        <f t="shared" si="60"/>
        <v>0.19876852531040856</v>
      </c>
      <c r="G505" s="12">
        <f t="shared" si="60"/>
        <v>0.50371191298958218</v>
      </c>
      <c r="H505" s="12">
        <f t="shared" si="60"/>
        <v>0.33602846717468071</v>
      </c>
      <c r="I505" s="12">
        <f t="shared" si="60"/>
        <v>8.9095143112395192E-2</v>
      </c>
      <c r="J505" s="12">
        <f t="shared" si="60"/>
        <v>0.10821324806936161</v>
      </c>
      <c r="K505" s="12">
        <f t="shared" si="60"/>
        <v>7.7465919004305439E-2</v>
      </c>
      <c r="L505" s="12">
        <f t="shared" si="60"/>
        <v>8.0094976203419321E-2</v>
      </c>
      <c r="M505" s="12">
        <f t="shared" si="60"/>
        <v>7.7992662401768609E-2</v>
      </c>
      <c r="N505" s="12">
        <f>N503/M503-1</f>
        <v>-3.5830317739088069E-2</v>
      </c>
      <c r="O505" s="12">
        <f>O503/N503-1</f>
        <v>-4.2687110240358095E-4</v>
      </c>
      <c r="P505" s="17"/>
      <c r="Q505" s="14" t="s">
        <v>20</v>
      </c>
    </row>
    <row r="506" spans="1:17" x14ac:dyDescent="0.3">
      <c r="B506" s="176" t="s">
        <v>22</v>
      </c>
      <c r="C506" s="176"/>
      <c r="D506" s="176"/>
      <c r="E506" s="176"/>
      <c r="F506" s="176"/>
      <c r="G506" s="176"/>
      <c r="H506" s="176"/>
      <c r="I506" s="176"/>
      <c r="J506" s="176"/>
      <c r="K506" s="176"/>
      <c r="L506" s="176"/>
      <c r="M506" s="176"/>
      <c r="N506" s="176"/>
      <c r="O506" s="176"/>
      <c r="P506" s="6"/>
      <c r="Q506" s="9"/>
    </row>
    <row r="507" spans="1:17" x14ac:dyDescent="0.3">
      <c r="B507" s="7">
        <f t="shared" ref="B507:O511" si="61">IFERROR(B461-B499,"")</f>
        <v>7260367</v>
      </c>
      <c r="C507" s="7">
        <f t="shared" si="61"/>
        <v>6788201</v>
      </c>
      <c r="D507" s="7">
        <f t="shared" si="61"/>
        <v>8473728</v>
      </c>
      <c r="E507" s="7">
        <f t="shared" si="61"/>
        <v>9211941</v>
      </c>
      <c r="F507" s="7">
        <f t="shared" si="61"/>
        <v>11048215</v>
      </c>
      <c r="G507" s="7">
        <f t="shared" si="61"/>
        <v>13050237</v>
      </c>
      <c r="H507" s="7">
        <f t="shared" si="61"/>
        <v>18006201</v>
      </c>
      <c r="I507" s="7">
        <f t="shared" si="61"/>
        <v>20428768</v>
      </c>
      <c r="J507" s="7">
        <f t="shared" si="61"/>
        <v>22716039</v>
      </c>
      <c r="K507" s="7">
        <f t="shared" si="61"/>
        <v>24894442</v>
      </c>
      <c r="L507" s="7">
        <f t="shared" si="61"/>
        <v>27437636</v>
      </c>
      <c r="M507" s="7">
        <f t="shared" si="61"/>
        <v>30073583</v>
      </c>
      <c r="N507" s="7">
        <f t="shared" si="61"/>
        <v>31181785</v>
      </c>
      <c r="O507" s="7">
        <f t="shared" si="61"/>
        <v>27279084</v>
      </c>
      <c r="P507" s="6"/>
      <c r="Q507" s="9" t="s">
        <v>12</v>
      </c>
    </row>
    <row r="508" spans="1:17" x14ac:dyDescent="0.3">
      <c r="B508" s="7">
        <f t="shared" si="61"/>
        <v>7465554</v>
      </c>
      <c r="C508" s="7">
        <f t="shared" si="61"/>
        <v>7295563</v>
      </c>
      <c r="D508" s="7">
        <f t="shared" si="61"/>
        <v>9009086</v>
      </c>
      <c r="E508" s="7">
        <f t="shared" si="61"/>
        <v>9665538</v>
      </c>
      <c r="F508" s="7">
        <f t="shared" si="61"/>
        <v>11890353</v>
      </c>
      <c r="G508" s="7">
        <f t="shared" si="61"/>
        <v>13426728</v>
      </c>
      <c r="H508" s="7">
        <f t="shared" si="61"/>
        <v>18914580</v>
      </c>
      <c r="I508" s="7">
        <f t="shared" si="61"/>
        <v>21157526</v>
      </c>
      <c r="J508" s="7">
        <f t="shared" si="61"/>
        <v>23962306</v>
      </c>
      <c r="K508" s="7">
        <f t="shared" si="61"/>
        <v>25800677</v>
      </c>
      <c r="L508" s="7">
        <f t="shared" si="61"/>
        <v>27406269</v>
      </c>
      <c r="M508" s="7">
        <f t="shared" si="61"/>
        <v>31214912</v>
      </c>
      <c r="N508" s="7">
        <f t="shared" si="61"/>
        <v>26441823</v>
      </c>
      <c r="O508" s="7">
        <f t="shared" si="61"/>
        <v>28062844</v>
      </c>
      <c r="P508" s="6"/>
      <c r="Q508" s="9" t="s">
        <v>13</v>
      </c>
    </row>
    <row r="509" spans="1:17" x14ac:dyDescent="0.3">
      <c r="B509" s="7">
        <f t="shared" si="61"/>
        <v>7883225</v>
      </c>
      <c r="C509" s="7">
        <f t="shared" si="61"/>
        <v>7559787</v>
      </c>
      <c r="D509" s="7">
        <f t="shared" si="61"/>
        <v>8982663</v>
      </c>
      <c r="E509" s="7">
        <f t="shared" si="61"/>
        <v>10112262</v>
      </c>
      <c r="F509" s="7">
        <f t="shared" si="61"/>
        <v>12521864</v>
      </c>
      <c r="G509" s="7">
        <f t="shared" si="61"/>
        <v>17212747</v>
      </c>
      <c r="H509" s="7">
        <f t="shared" si="61"/>
        <v>18830649</v>
      </c>
      <c r="I509" s="7">
        <f t="shared" si="61"/>
        <v>21295791</v>
      </c>
      <c r="J509" s="7">
        <f t="shared" si="61"/>
        <v>24042450</v>
      </c>
      <c r="K509" s="7">
        <f t="shared" si="61"/>
        <v>26499750</v>
      </c>
      <c r="L509" s="7">
        <f t="shared" si="61"/>
        <v>28007946</v>
      </c>
      <c r="M509" s="7">
        <f t="shared" si="61"/>
        <v>31177110</v>
      </c>
      <c r="N509" s="7">
        <f t="shared" si="61"/>
        <v>28567537</v>
      </c>
      <c r="O509" s="7" t="str">
        <f t="shared" si="61"/>
        <v/>
      </c>
      <c r="P509" s="6"/>
      <c r="Q509" s="9" t="s">
        <v>14</v>
      </c>
    </row>
    <row r="510" spans="1:17" x14ac:dyDescent="0.3">
      <c r="B510" s="18">
        <f t="shared" si="61"/>
        <v>7119623</v>
      </c>
      <c r="C510" s="18">
        <f t="shared" si="61"/>
        <v>8015237.4499999993</v>
      </c>
      <c r="D510" s="18">
        <f t="shared" si="61"/>
        <v>9651299.2799999975</v>
      </c>
      <c r="E510" s="18">
        <f t="shared" si="61"/>
        <v>9507558.450000003</v>
      </c>
      <c r="F510" s="18">
        <f t="shared" si="61"/>
        <v>13150447.82</v>
      </c>
      <c r="G510" s="18">
        <f t="shared" si="61"/>
        <v>17939063.060000002</v>
      </c>
      <c r="H510" s="18">
        <f t="shared" si="61"/>
        <v>20571502.600000009</v>
      </c>
      <c r="I510" s="18">
        <f t="shared" si="61"/>
        <v>22416570.890000001</v>
      </c>
      <c r="J510" s="18">
        <f t="shared" si="61"/>
        <v>24303027.950000003</v>
      </c>
      <c r="K510" s="18">
        <f t="shared" si="61"/>
        <v>27872061.400000006</v>
      </c>
      <c r="L510" s="18">
        <f t="shared" si="61"/>
        <v>30383386.100000009</v>
      </c>
      <c r="M510" s="18">
        <f t="shared" si="61"/>
        <v>32372024.649999991</v>
      </c>
      <c r="N510" s="18">
        <f t="shared" si="61"/>
        <v>28813147.590000004</v>
      </c>
      <c r="O510" s="18" t="str">
        <f t="shared" si="61"/>
        <v/>
      </c>
      <c r="P510" s="6"/>
      <c r="Q510" s="9" t="s">
        <v>19</v>
      </c>
    </row>
    <row r="511" spans="1:17" x14ac:dyDescent="0.3">
      <c r="B511" s="16">
        <f t="shared" si="61"/>
        <v>29728769</v>
      </c>
      <c r="C511" s="16">
        <f t="shared" si="61"/>
        <v>29658788.450000003</v>
      </c>
      <c r="D511" s="16">
        <f t="shared" si="61"/>
        <v>36116776.279999986</v>
      </c>
      <c r="E511" s="16">
        <f t="shared" si="61"/>
        <v>38497299.450000018</v>
      </c>
      <c r="F511" s="16">
        <f t="shared" si="61"/>
        <v>48610879.819999993</v>
      </c>
      <c r="G511" s="16">
        <f t="shared" si="61"/>
        <v>61628775.060000002</v>
      </c>
      <c r="H511" s="16">
        <f t="shared" si="61"/>
        <v>76322932.600000024</v>
      </c>
      <c r="I511" s="16">
        <f t="shared" si="61"/>
        <v>85298655.889999986</v>
      </c>
      <c r="J511" s="16">
        <f t="shared" si="61"/>
        <v>95023822.949999988</v>
      </c>
      <c r="K511" s="16">
        <f t="shared" si="61"/>
        <v>105066930.40000004</v>
      </c>
      <c r="L511" s="16">
        <f t="shared" si="61"/>
        <v>113235237.10000002</v>
      </c>
      <c r="M511" s="16">
        <f t="shared" si="61"/>
        <v>124837629.64999998</v>
      </c>
      <c r="N511" s="16">
        <f t="shared" si="61"/>
        <v>115004292.58999997</v>
      </c>
      <c r="O511" s="16">
        <f t="shared" si="61"/>
        <v>110683856</v>
      </c>
      <c r="P511" s="6"/>
      <c r="Q511" s="9" t="s">
        <v>15</v>
      </c>
    </row>
    <row r="512" spans="1:17" x14ac:dyDescent="0.3">
      <c r="B512" s="10">
        <f t="shared" ref="B512:O512" si="62">B511/B$465</f>
        <v>0.23958832588691586</v>
      </c>
      <c r="C512" s="10">
        <f t="shared" si="62"/>
        <v>0.26392240922965893</v>
      </c>
      <c r="D512" s="10">
        <f t="shared" si="62"/>
        <v>0.26762323406095684</v>
      </c>
      <c r="E512" s="10">
        <f t="shared" si="62"/>
        <v>0.24779436422807677</v>
      </c>
      <c r="F512" s="10">
        <f t="shared" si="62"/>
        <v>0.25760653085958729</v>
      </c>
      <c r="G512" s="10">
        <f t="shared" si="62"/>
        <v>0.22633877910631095</v>
      </c>
      <c r="H512" s="10">
        <f t="shared" si="62"/>
        <v>0.21333177631419328</v>
      </c>
      <c r="I512" s="10">
        <f t="shared" si="62"/>
        <v>0.21770006282595619</v>
      </c>
      <c r="J512" s="10">
        <f t="shared" si="62"/>
        <v>0.21859035675994487</v>
      </c>
      <c r="K512" s="10">
        <f t="shared" si="62"/>
        <v>0.22303925789693299</v>
      </c>
      <c r="L512" s="10">
        <f t="shared" si="62"/>
        <v>0.22266185345687833</v>
      </c>
      <c r="M512" s="10">
        <f t="shared" si="62"/>
        <v>0.22657103444099136</v>
      </c>
      <c r="N512" s="10">
        <f t="shared" si="62"/>
        <v>0.21868743437950849</v>
      </c>
      <c r="O512" s="10">
        <f t="shared" si="62"/>
        <v>0.21228672692793812</v>
      </c>
      <c r="P512" s="6"/>
      <c r="Q512" s="24" t="s">
        <v>23</v>
      </c>
    </row>
    <row r="513" spans="1:17" s="87" customFormat="1" x14ac:dyDescent="0.3">
      <c r="A513" s="86"/>
      <c r="B513" s="19"/>
      <c r="C513" s="12">
        <f t="shared" ref="C513:M513" si="63">C511/B511-1</f>
        <v>-2.3539672967958225E-3</v>
      </c>
      <c r="D513" s="12">
        <f t="shared" si="63"/>
        <v>0.21774280634851695</v>
      </c>
      <c r="E513" s="12">
        <f t="shared" si="63"/>
        <v>6.5911839737431643E-2</v>
      </c>
      <c r="F513" s="12">
        <f t="shared" si="63"/>
        <v>0.26270882670966089</v>
      </c>
      <c r="G513" s="12">
        <f t="shared" si="63"/>
        <v>0.26779797625971069</v>
      </c>
      <c r="H513" s="12">
        <f t="shared" si="63"/>
        <v>0.23843014120748318</v>
      </c>
      <c r="I513" s="12">
        <f t="shared" si="63"/>
        <v>0.11760191837806766</v>
      </c>
      <c r="J513" s="12">
        <f t="shared" si="63"/>
        <v>0.11401313371855992</v>
      </c>
      <c r="K513" s="12">
        <f t="shared" si="63"/>
        <v>0.10569041676301083</v>
      </c>
      <c r="L513" s="12">
        <f t="shared" si="63"/>
        <v>7.7743840701374411E-2</v>
      </c>
      <c r="M513" s="12">
        <f t="shared" si="63"/>
        <v>0.10246273904786074</v>
      </c>
      <c r="N513" s="12">
        <f>N511/M511-1</f>
        <v>-7.8769014499627699E-2</v>
      </c>
      <c r="O513" s="12">
        <f>O511/N511-1</f>
        <v>-3.7567611544750745E-2</v>
      </c>
      <c r="P513" s="17"/>
      <c r="Q513" s="14" t="s">
        <v>20</v>
      </c>
    </row>
    <row r="514" spans="1:17" x14ac:dyDescent="0.3">
      <c r="B514" s="173" t="s">
        <v>24</v>
      </c>
      <c r="C514" s="173"/>
      <c r="D514" s="173"/>
      <c r="E514" s="173"/>
      <c r="F514" s="173"/>
      <c r="G514" s="173"/>
      <c r="H514" s="173"/>
      <c r="I514" s="173"/>
      <c r="J514" s="173"/>
      <c r="K514" s="173"/>
      <c r="L514" s="173"/>
      <c r="M514" s="173"/>
      <c r="N514" s="173"/>
      <c r="O514" s="173"/>
      <c r="P514" s="6"/>
      <c r="Q514" s="3"/>
    </row>
    <row r="515" spans="1:17" x14ac:dyDescent="0.3">
      <c r="B515" s="174" t="s">
        <v>870</v>
      </c>
      <c r="C515" s="174"/>
      <c r="D515" s="174"/>
      <c r="E515" s="174"/>
      <c r="F515" s="174"/>
      <c r="G515" s="174"/>
      <c r="H515" s="174"/>
      <c r="I515" s="174"/>
      <c r="J515" s="174"/>
      <c r="K515" s="174"/>
      <c r="L515" s="174"/>
      <c r="M515" s="174"/>
      <c r="N515" s="174"/>
      <c r="O515" s="174"/>
      <c r="P515" s="6"/>
      <c r="Q515" s="3"/>
    </row>
    <row r="516" spans="1:17" x14ac:dyDescent="0.3">
      <c r="B516" s="7">
        <f t="shared" ref="B516:O519" si="64">IFERROR(VLOOKUP($B$515,$130:$216,MATCH($Q516&amp;"/"&amp;B$348,$128:$128,0),FALSE),"")</f>
        <v>0</v>
      </c>
      <c r="C516" s="7">
        <f t="shared" si="64"/>
        <v>0</v>
      </c>
      <c r="D516" s="7">
        <f t="shared" si="64"/>
        <v>5470380</v>
      </c>
      <c r="E516" s="7">
        <f t="shared" si="64"/>
        <v>6297196</v>
      </c>
      <c r="F516" s="7">
        <f t="shared" si="64"/>
        <v>7492022</v>
      </c>
      <c r="G516" s="7">
        <f t="shared" si="64"/>
        <v>9736244</v>
      </c>
      <c r="H516" s="7">
        <f t="shared" si="64"/>
        <v>12262903</v>
      </c>
      <c r="I516" s="7">
        <f t="shared" si="64"/>
        <v>14153287</v>
      </c>
      <c r="J516" s="7">
        <f t="shared" si="64"/>
        <v>16509115</v>
      </c>
      <c r="K516" s="7">
        <f t="shared" si="64"/>
        <v>17840384</v>
      </c>
      <c r="L516" s="7">
        <f t="shared" si="64"/>
        <v>19838773</v>
      </c>
      <c r="M516" s="7">
        <f t="shared" si="64"/>
        <v>21834905</v>
      </c>
      <c r="N516" s="7">
        <f t="shared" si="64"/>
        <v>22878915</v>
      </c>
      <c r="O516" s="7">
        <f t="shared" si="64"/>
        <v>22111956</v>
      </c>
      <c r="P516" s="6"/>
      <c r="Q516" s="9" t="s">
        <v>12</v>
      </c>
    </row>
    <row r="517" spans="1:17" x14ac:dyDescent="0.3">
      <c r="B517" s="7">
        <f t="shared" si="64"/>
        <v>0</v>
      </c>
      <c r="C517" s="7">
        <f t="shared" si="64"/>
        <v>4978867</v>
      </c>
      <c r="D517" s="7">
        <f t="shared" si="64"/>
        <v>5829805</v>
      </c>
      <c r="E517" s="7">
        <f t="shared" si="64"/>
        <v>6906899</v>
      </c>
      <c r="F517" s="7">
        <f t="shared" si="64"/>
        <v>8924611</v>
      </c>
      <c r="G517" s="7">
        <f t="shared" si="64"/>
        <v>10551328</v>
      </c>
      <c r="H517" s="7">
        <f t="shared" si="64"/>
        <v>14133158</v>
      </c>
      <c r="I517" s="7">
        <f t="shared" si="64"/>
        <v>15481647</v>
      </c>
      <c r="J517" s="7">
        <f t="shared" si="64"/>
        <v>18435327</v>
      </c>
      <c r="K517" s="7">
        <f t="shared" si="64"/>
        <v>19150619</v>
      </c>
      <c r="L517" s="7">
        <f t="shared" si="64"/>
        <v>20770693</v>
      </c>
      <c r="M517" s="7">
        <f t="shared" si="64"/>
        <v>23869872</v>
      </c>
      <c r="N517" s="7">
        <f t="shared" si="64"/>
        <v>22042799</v>
      </c>
      <c r="O517" s="7">
        <f t="shared" si="64"/>
        <v>23338931</v>
      </c>
      <c r="P517" s="6"/>
      <c r="Q517" s="9" t="s">
        <v>13</v>
      </c>
    </row>
    <row r="518" spans="1:17" x14ac:dyDescent="0.3">
      <c r="B518" s="7">
        <f t="shared" si="64"/>
        <v>0</v>
      </c>
      <c r="C518" s="7">
        <f t="shared" si="64"/>
        <v>5119062</v>
      </c>
      <c r="D518" s="7">
        <f t="shared" si="64"/>
        <v>5997966</v>
      </c>
      <c r="E518" s="7">
        <f t="shared" si="64"/>
        <v>7120128</v>
      </c>
      <c r="F518" s="7">
        <f t="shared" si="64"/>
        <v>9747647</v>
      </c>
      <c r="G518" s="7">
        <f t="shared" si="64"/>
        <v>12773097</v>
      </c>
      <c r="H518" s="7">
        <f t="shared" si="64"/>
        <v>13913869</v>
      </c>
      <c r="I518" s="7">
        <f t="shared" si="64"/>
        <v>15994853</v>
      </c>
      <c r="J518" s="7">
        <f t="shared" si="64"/>
        <v>18063436</v>
      </c>
      <c r="K518" s="7">
        <f t="shared" si="64"/>
        <v>20003348</v>
      </c>
      <c r="L518" s="7">
        <f t="shared" si="64"/>
        <v>21170349</v>
      </c>
      <c r="M518" s="7">
        <f t="shared" si="64"/>
        <v>23638917</v>
      </c>
      <c r="N518" s="7">
        <f t="shared" si="64"/>
        <v>23032080</v>
      </c>
      <c r="O518" s="7" t="str">
        <f t="shared" si="64"/>
        <v/>
      </c>
      <c r="P518" s="6"/>
      <c r="Q518" s="9" t="s">
        <v>14</v>
      </c>
    </row>
    <row r="519" spans="1:17" x14ac:dyDescent="0.3">
      <c r="B519" s="18">
        <f t="shared" si="64"/>
        <v>0</v>
      </c>
      <c r="C519" s="18">
        <f t="shared" si="64"/>
        <v>5825006.0199999996</v>
      </c>
      <c r="D519" s="18">
        <f t="shared" si="64"/>
        <v>6902481.8899999997</v>
      </c>
      <c r="E519" s="18">
        <f t="shared" si="64"/>
        <v>6809280.0899999999</v>
      </c>
      <c r="F519" s="18">
        <f t="shared" si="64"/>
        <v>10096698.83</v>
      </c>
      <c r="G519" s="18">
        <f t="shared" si="64"/>
        <v>13343917.699999999</v>
      </c>
      <c r="H519" s="18">
        <f t="shared" si="64"/>
        <v>15758619.890000001</v>
      </c>
      <c r="I519" s="18">
        <f t="shared" si="64"/>
        <v>16379404.73</v>
      </c>
      <c r="J519" s="18">
        <f t="shared" si="64"/>
        <v>18182706.100000001</v>
      </c>
      <c r="K519" s="18">
        <f t="shared" si="64"/>
        <v>20305500.359999999</v>
      </c>
      <c r="L519" s="18">
        <f t="shared" si="64"/>
        <v>22706258.989999998</v>
      </c>
      <c r="M519" s="18">
        <f t="shared" si="64"/>
        <v>24046681.350000001</v>
      </c>
      <c r="N519" s="18">
        <f t="shared" si="64"/>
        <v>23181756.809999999</v>
      </c>
      <c r="O519" s="18" t="str">
        <f t="shared" si="64"/>
        <v/>
      </c>
      <c r="P519" s="6"/>
      <c r="Q519" s="9" t="s">
        <v>19</v>
      </c>
    </row>
    <row r="520" spans="1:17" x14ac:dyDescent="0.3">
      <c r="B520" s="18">
        <f>SUM(B516:B519)</f>
        <v>0</v>
      </c>
      <c r="C520" s="18">
        <f t="shared" ref="C520:M520" si="65">SUM(C516:C519)</f>
        <v>15922935.02</v>
      </c>
      <c r="D520" s="18">
        <f t="shared" si="65"/>
        <v>24200632.890000001</v>
      </c>
      <c r="E520" s="18">
        <f t="shared" si="65"/>
        <v>27133503.09</v>
      </c>
      <c r="F520" s="18">
        <f t="shared" si="65"/>
        <v>36260978.829999998</v>
      </c>
      <c r="G520" s="18">
        <f t="shared" si="65"/>
        <v>46404586.700000003</v>
      </c>
      <c r="H520" s="18">
        <f t="shared" si="65"/>
        <v>56068549.890000001</v>
      </c>
      <c r="I520" s="18">
        <f t="shared" si="65"/>
        <v>62009191.730000004</v>
      </c>
      <c r="J520" s="18">
        <f t="shared" si="65"/>
        <v>71190584.099999994</v>
      </c>
      <c r="K520" s="18">
        <f t="shared" si="65"/>
        <v>77299851.359999999</v>
      </c>
      <c r="L520" s="18">
        <f t="shared" si="65"/>
        <v>84486073.989999995</v>
      </c>
      <c r="M520" s="18">
        <f t="shared" si="65"/>
        <v>93390375.349999994</v>
      </c>
      <c r="N520" s="18">
        <f>IF(N517="",N516*4,IF(N518="",(N517+N516)*2,IF(N519="",((N518+N517+N516)/3)*4,SUM(N516:N519))))</f>
        <v>91135550.810000002</v>
      </c>
      <c r="O520" s="18">
        <f>IF(O517="",O516*4,IF(O518="",(O517+O516)*2,IF(O519="",((O518+O517+O516)/3)*4,SUM(O516:O519))))</f>
        <v>90901774</v>
      </c>
      <c r="P520" s="6"/>
      <c r="Q520" s="9" t="s">
        <v>15</v>
      </c>
    </row>
    <row r="521" spans="1:17" x14ac:dyDescent="0.3">
      <c r="B521" s="10">
        <f t="shared" ref="B521:M521" si="66">+B520/(B$465+B$472)</f>
        <v>0</v>
      </c>
      <c r="C521" s="10">
        <f t="shared" si="66"/>
        <v>0.13555604739595908</v>
      </c>
      <c r="D521" s="10">
        <f t="shared" si="66"/>
        <v>0.17194750420089311</v>
      </c>
      <c r="E521" s="10">
        <f t="shared" si="66"/>
        <v>0.16829813308268973</v>
      </c>
      <c r="F521" s="10">
        <f t="shared" si="66"/>
        <v>0.18402425041147222</v>
      </c>
      <c r="G521" s="10">
        <f t="shared" si="66"/>
        <v>0.16332738074526446</v>
      </c>
      <c r="H521" s="10">
        <f t="shared" si="66"/>
        <v>0.15125611704739605</v>
      </c>
      <c r="I521" s="10">
        <f t="shared" si="66"/>
        <v>0.15284924325808835</v>
      </c>
      <c r="J521" s="10">
        <f t="shared" si="66"/>
        <v>0.1576296597486182</v>
      </c>
      <c r="K521" s="10">
        <f t="shared" si="66"/>
        <v>0.15802422495031759</v>
      </c>
      <c r="L521" s="10">
        <f t="shared" si="66"/>
        <v>0.16015100089904064</v>
      </c>
      <c r="M521" s="10">
        <f t="shared" si="66"/>
        <v>0.16361379494317882</v>
      </c>
      <c r="N521" s="10">
        <f>+N520/(N$465+N$472)</f>
        <v>0.16685161514044258</v>
      </c>
      <c r="O521" s="10">
        <f>+O520/(O$465+O$472)</f>
        <v>0.16789577768423408</v>
      </c>
      <c r="P521" s="6"/>
      <c r="Q521" s="11" t="s">
        <v>1747</v>
      </c>
    </row>
    <row r="522" spans="1:17" s="87" customFormat="1" x14ac:dyDescent="0.3">
      <c r="A522" s="86"/>
      <c r="B522" s="19"/>
      <c r="C522" s="12" t="e">
        <f t="shared" ref="C522:M522" si="67">C520/B520-1</f>
        <v>#DIV/0!</v>
      </c>
      <c r="D522" s="12">
        <f t="shared" si="67"/>
        <v>0.51986005466974516</v>
      </c>
      <c r="E522" s="12">
        <f t="shared" si="67"/>
        <v>0.12118981405696605</v>
      </c>
      <c r="F522" s="12">
        <f t="shared" si="67"/>
        <v>0.33639135019627853</v>
      </c>
      <c r="G522" s="12">
        <f t="shared" si="67"/>
        <v>0.27973894244707576</v>
      </c>
      <c r="H522" s="12">
        <f t="shared" si="67"/>
        <v>0.20825448252510781</v>
      </c>
      <c r="I522" s="12">
        <f t="shared" si="67"/>
        <v>0.10595319214880461</v>
      </c>
      <c r="J522" s="12">
        <f t="shared" si="67"/>
        <v>0.1480650225208151</v>
      </c>
      <c r="K522" s="12">
        <f t="shared" si="67"/>
        <v>8.5815664209447196E-2</v>
      </c>
      <c r="L522" s="12">
        <f t="shared" si="67"/>
        <v>9.2965542670093937E-2</v>
      </c>
      <c r="M522" s="12">
        <f t="shared" si="67"/>
        <v>0.1053937168515362</v>
      </c>
      <c r="N522" s="12">
        <f>N520/M520-1</f>
        <v>-2.4144078354429666E-2</v>
      </c>
      <c r="O522" s="12">
        <f>O520/N520-1</f>
        <v>-2.5651549578866728E-3</v>
      </c>
      <c r="P522" s="17"/>
      <c r="Q522" s="14" t="s">
        <v>20</v>
      </c>
    </row>
    <row r="523" spans="1:17" x14ac:dyDescent="0.3">
      <c r="B523" s="174" t="s">
        <v>871</v>
      </c>
      <c r="C523" s="174"/>
      <c r="D523" s="174"/>
      <c r="E523" s="174"/>
      <c r="F523" s="174"/>
      <c r="G523" s="174"/>
      <c r="H523" s="174"/>
      <c r="I523" s="174"/>
      <c r="J523" s="174"/>
      <c r="K523" s="174"/>
      <c r="L523" s="174"/>
      <c r="M523" s="174"/>
      <c r="N523" s="174"/>
      <c r="O523" s="174"/>
      <c r="P523" s="6"/>
      <c r="Q523" s="3"/>
    </row>
    <row r="524" spans="1:17" x14ac:dyDescent="0.3">
      <c r="B524" s="7">
        <f t="shared" ref="B524:O527" si="68">IFERROR(VLOOKUP($B$523,$130:$216,MATCH($Q524&amp;"/"&amp;B$348,$128:$128,0),FALSE),"")</f>
        <v>0</v>
      </c>
      <c r="C524" s="7">
        <f t="shared" si="68"/>
        <v>0</v>
      </c>
      <c r="D524" s="7">
        <f t="shared" si="68"/>
        <v>2074622</v>
      </c>
      <c r="E524" s="7">
        <f t="shared" si="68"/>
        <v>1635101</v>
      </c>
      <c r="F524" s="7">
        <f t="shared" si="68"/>
        <v>1578186</v>
      </c>
      <c r="G524" s="7">
        <f t="shared" si="68"/>
        <v>1845280</v>
      </c>
      <c r="H524" s="7">
        <f t="shared" si="68"/>
        <v>4185904</v>
      </c>
      <c r="I524" s="7">
        <f t="shared" si="68"/>
        <v>2932172</v>
      </c>
      <c r="J524" s="7">
        <f t="shared" si="68"/>
        <v>2910563</v>
      </c>
      <c r="K524" s="7">
        <f t="shared" si="68"/>
        <v>3438191</v>
      </c>
      <c r="L524" s="7">
        <f t="shared" si="68"/>
        <v>3565464</v>
      </c>
      <c r="M524" s="7">
        <f t="shared" si="68"/>
        <v>3985139</v>
      </c>
      <c r="N524" s="7">
        <f t="shared" si="68"/>
        <v>4427930</v>
      </c>
      <c r="O524" s="7">
        <f t="shared" si="68"/>
        <v>4105185</v>
      </c>
      <c r="P524" s="6"/>
      <c r="Q524" s="9" t="s">
        <v>12</v>
      </c>
    </row>
    <row r="525" spans="1:17" x14ac:dyDescent="0.3">
      <c r="B525" s="7">
        <f t="shared" si="68"/>
        <v>0</v>
      </c>
      <c r="C525" s="7">
        <f t="shared" si="68"/>
        <v>1691075</v>
      </c>
      <c r="D525" s="7">
        <f t="shared" si="68"/>
        <v>2148519</v>
      </c>
      <c r="E525" s="7">
        <f t="shared" si="68"/>
        <v>1385612</v>
      </c>
      <c r="F525" s="7">
        <f t="shared" si="68"/>
        <v>1600694</v>
      </c>
      <c r="G525" s="7">
        <f t="shared" si="68"/>
        <v>2072594</v>
      </c>
      <c r="H525" s="7">
        <f t="shared" si="68"/>
        <v>2752164</v>
      </c>
      <c r="I525" s="7">
        <f t="shared" si="68"/>
        <v>2972431</v>
      </c>
      <c r="J525" s="7">
        <f t="shared" si="68"/>
        <v>3015486</v>
      </c>
      <c r="K525" s="7">
        <f t="shared" si="68"/>
        <v>3593686</v>
      </c>
      <c r="L525" s="7">
        <f t="shared" si="68"/>
        <v>3833537</v>
      </c>
      <c r="M525" s="7">
        <f t="shared" si="68"/>
        <v>4978941</v>
      </c>
      <c r="N525" s="7">
        <f t="shared" si="68"/>
        <v>3969995</v>
      </c>
      <c r="O525" s="7">
        <f t="shared" si="68"/>
        <v>4098901</v>
      </c>
      <c r="P525" s="6"/>
      <c r="Q525" s="9" t="s">
        <v>13</v>
      </c>
    </row>
    <row r="526" spans="1:17" x14ac:dyDescent="0.3">
      <c r="B526" s="7">
        <f t="shared" si="68"/>
        <v>0</v>
      </c>
      <c r="C526" s="7">
        <f t="shared" si="68"/>
        <v>1732415</v>
      </c>
      <c r="D526" s="7">
        <f t="shared" si="68"/>
        <v>2106579</v>
      </c>
      <c r="E526" s="7">
        <f t="shared" si="68"/>
        <v>1740916</v>
      </c>
      <c r="F526" s="7">
        <f t="shared" si="68"/>
        <v>1790613</v>
      </c>
      <c r="G526" s="7">
        <f t="shared" si="68"/>
        <v>3662460</v>
      </c>
      <c r="H526" s="7">
        <f t="shared" si="68"/>
        <v>2818995</v>
      </c>
      <c r="I526" s="7">
        <f t="shared" si="68"/>
        <v>2911367</v>
      </c>
      <c r="J526" s="7">
        <f t="shared" si="68"/>
        <v>3219615</v>
      </c>
      <c r="K526" s="7">
        <f t="shared" si="68"/>
        <v>3621147</v>
      </c>
      <c r="L526" s="7">
        <f t="shared" si="68"/>
        <v>3827296</v>
      </c>
      <c r="M526" s="7">
        <f t="shared" si="68"/>
        <v>4390407</v>
      </c>
      <c r="N526" s="7">
        <f t="shared" si="68"/>
        <v>4274607</v>
      </c>
      <c r="O526" s="7" t="str">
        <f t="shared" si="68"/>
        <v/>
      </c>
      <c r="P526" s="6"/>
      <c r="Q526" s="9" t="s">
        <v>14</v>
      </c>
    </row>
    <row r="527" spans="1:17" x14ac:dyDescent="0.3">
      <c r="B527" s="18">
        <f t="shared" si="68"/>
        <v>0</v>
      </c>
      <c r="C527" s="18">
        <f t="shared" si="68"/>
        <v>2353796.77</v>
      </c>
      <c r="D527" s="18">
        <f t="shared" si="68"/>
        <v>2191932.77</v>
      </c>
      <c r="E527" s="18">
        <f t="shared" si="68"/>
        <v>1831646.34</v>
      </c>
      <c r="F527" s="18">
        <f t="shared" si="68"/>
        <v>2143274.4500000002</v>
      </c>
      <c r="G527" s="18">
        <f t="shared" si="68"/>
        <v>4324291.6900000004</v>
      </c>
      <c r="H527" s="18">
        <f t="shared" si="68"/>
        <v>3002406.5</v>
      </c>
      <c r="I527" s="18">
        <f t="shared" si="68"/>
        <v>3076004.44</v>
      </c>
      <c r="J527" s="18">
        <f t="shared" si="68"/>
        <v>3329803.99</v>
      </c>
      <c r="K527" s="18">
        <f t="shared" si="68"/>
        <v>3948853.25</v>
      </c>
      <c r="L527" s="18">
        <f t="shared" si="68"/>
        <v>4482760.22</v>
      </c>
      <c r="M527" s="18">
        <f t="shared" si="68"/>
        <v>4817202.34</v>
      </c>
      <c r="N527" s="18">
        <f t="shared" si="68"/>
        <v>4050115.07</v>
      </c>
      <c r="O527" s="18" t="str">
        <f t="shared" si="68"/>
        <v/>
      </c>
      <c r="P527" s="6"/>
      <c r="Q527" s="9" t="s">
        <v>19</v>
      </c>
    </row>
    <row r="528" spans="1:17" x14ac:dyDescent="0.3">
      <c r="B528" s="18">
        <f>SUM(B524:B527)</f>
        <v>0</v>
      </c>
      <c r="C528" s="18">
        <f t="shared" ref="C528:M528" si="69">SUM(C524:C527)</f>
        <v>5777286.7699999996</v>
      </c>
      <c r="D528" s="18">
        <f t="shared" si="69"/>
        <v>8521652.7699999996</v>
      </c>
      <c r="E528" s="18">
        <f t="shared" si="69"/>
        <v>6593275.3399999999</v>
      </c>
      <c r="F528" s="18">
        <f t="shared" si="69"/>
        <v>7112767.4500000002</v>
      </c>
      <c r="G528" s="18">
        <f t="shared" si="69"/>
        <v>11904625.690000001</v>
      </c>
      <c r="H528" s="18">
        <f t="shared" si="69"/>
        <v>12759469.5</v>
      </c>
      <c r="I528" s="18">
        <f t="shared" si="69"/>
        <v>11891974.439999999</v>
      </c>
      <c r="J528" s="18">
        <f t="shared" si="69"/>
        <v>12475467.99</v>
      </c>
      <c r="K528" s="18">
        <f t="shared" si="69"/>
        <v>14601877.25</v>
      </c>
      <c r="L528" s="18">
        <f t="shared" si="69"/>
        <v>15709057.219999999</v>
      </c>
      <c r="M528" s="18">
        <f t="shared" si="69"/>
        <v>18171689.34</v>
      </c>
      <c r="N528" s="18">
        <f>IF(N525="",N524*4,IF(N526="",(N525+N524)*2,IF(N527="",((N526+N525+N524)/3)*4,SUM(N524:N527))))</f>
        <v>16722647.07</v>
      </c>
      <c r="O528" s="18">
        <f>IF(O525="",O524*4,IF(O526="",(O525+O524)*2,IF(O527="",((O526+O525+O524)/3)*4,SUM(O524:O527))))</f>
        <v>16408172</v>
      </c>
      <c r="P528" s="6"/>
      <c r="Q528" s="9" t="s">
        <v>15</v>
      </c>
    </row>
    <row r="529" spans="1:17" x14ac:dyDescent="0.3">
      <c r="B529" s="10">
        <f t="shared" ref="B529:O529" si="70">+B528/(B$465+B$472)</f>
        <v>0</v>
      </c>
      <c r="C529" s="10">
        <f t="shared" si="70"/>
        <v>4.9183530437730029E-2</v>
      </c>
      <c r="D529" s="10">
        <f t="shared" si="70"/>
        <v>6.0547049828337245E-2</v>
      </c>
      <c r="E529" s="10">
        <f t="shared" si="70"/>
        <v>4.0895417261145706E-2</v>
      </c>
      <c r="F529" s="10">
        <f t="shared" si="70"/>
        <v>3.6097252213568243E-2</v>
      </c>
      <c r="G529" s="10">
        <f t="shared" si="70"/>
        <v>4.1899981682209153E-2</v>
      </c>
      <c r="H529" s="10">
        <f t="shared" si="70"/>
        <v>3.4421218596539668E-2</v>
      </c>
      <c r="I529" s="10">
        <f t="shared" si="70"/>
        <v>2.9313062197505423E-2</v>
      </c>
      <c r="J529" s="10">
        <f t="shared" si="70"/>
        <v>2.7623088071677696E-2</v>
      </c>
      <c r="K529" s="10">
        <f t="shared" si="70"/>
        <v>2.9850643884225508E-2</v>
      </c>
      <c r="L529" s="10">
        <f t="shared" si="70"/>
        <v>2.9777939939084872E-2</v>
      </c>
      <c r="M529" s="10">
        <f t="shared" si="70"/>
        <v>3.1835604496752976E-2</v>
      </c>
      <c r="N529" s="10">
        <f t="shared" si="70"/>
        <v>3.0615941290244884E-2</v>
      </c>
      <c r="O529" s="10">
        <f t="shared" si="70"/>
        <v>3.0305929984564158E-2</v>
      </c>
      <c r="P529" s="6"/>
      <c r="Q529" s="11" t="s">
        <v>1747</v>
      </c>
    </row>
    <row r="530" spans="1:17" s="87" customFormat="1" x14ac:dyDescent="0.3">
      <c r="A530" s="86"/>
      <c r="B530" s="19"/>
      <c r="C530" s="12" t="e">
        <f t="shared" ref="C530:M530" si="71">C528/B528-1</f>
        <v>#DIV/0!</v>
      </c>
      <c r="D530" s="12">
        <f t="shared" si="71"/>
        <v>0.47502679185855956</v>
      </c>
      <c r="E530" s="12">
        <f t="shared" si="71"/>
        <v>-0.22629148148217726</v>
      </c>
      <c r="F530" s="12">
        <f t="shared" si="71"/>
        <v>7.8791205161469868E-2</v>
      </c>
      <c r="G530" s="12">
        <f t="shared" si="71"/>
        <v>0.67369814543845385</v>
      </c>
      <c r="H530" s="12">
        <f t="shared" si="71"/>
        <v>7.1807701666594559E-2</v>
      </c>
      <c r="I530" s="12">
        <f t="shared" si="71"/>
        <v>-6.7988332900517534E-2</v>
      </c>
      <c r="J530" s="12">
        <f t="shared" si="71"/>
        <v>4.9066162473184738E-2</v>
      </c>
      <c r="K530" s="12">
        <f t="shared" si="71"/>
        <v>0.17044725389896964</v>
      </c>
      <c r="L530" s="12">
        <f t="shared" si="71"/>
        <v>7.5824495100450084E-2</v>
      </c>
      <c r="M530" s="12">
        <f t="shared" si="71"/>
        <v>0.15676511234962587</v>
      </c>
      <c r="N530" s="12">
        <f>N528/M528-1</f>
        <v>-7.9741747885284875E-2</v>
      </c>
      <c r="O530" s="12">
        <f>O528/N528-1</f>
        <v>-1.8805340367683776E-2</v>
      </c>
      <c r="P530" s="17"/>
      <c r="Q530" s="14" t="s">
        <v>20</v>
      </c>
    </row>
    <row r="531" spans="1:17" x14ac:dyDescent="0.3">
      <c r="B531" s="173" t="s">
        <v>869</v>
      </c>
      <c r="C531" s="173"/>
      <c r="D531" s="173"/>
      <c r="E531" s="173"/>
      <c r="F531" s="173"/>
      <c r="G531" s="173"/>
      <c r="H531" s="173"/>
      <c r="I531" s="173"/>
      <c r="J531" s="173"/>
      <c r="K531" s="173"/>
      <c r="L531" s="173"/>
      <c r="M531" s="173"/>
      <c r="N531" s="173"/>
      <c r="O531" s="173"/>
      <c r="P531" s="6"/>
      <c r="Q531" s="3"/>
    </row>
    <row r="532" spans="1:17" x14ac:dyDescent="0.3">
      <c r="B532" s="7">
        <f t="shared" ref="B532:O535" si="72">IFERROR(VLOOKUP($B$531,$130:$216,MATCH($Q532&amp;"/"&amp;B$348,$128:$128,0),FALSE),"")</f>
        <v>7152108</v>
      </c>
      <c r="C532" s="7">
        <f t="shared" si="72"/>
        <v>6305166</v>
      </c>
      <c r="D532" s="7">
        <f t="shared" si="72"/>
        <v>7545002</v>
      </c>
      <c r="E532" s="7">
        <f t="shared" si="72"/>
        <v>7932297</v>
      </c>
      <c r="F532" s="7">
        <f t="shared" si="72"/>
        <v>9070208</v>
      </c>
      <c r="G532" s="7">
        <f t="shared" si="72"/>
        <v>11581524</v>
      </c>
      <c r="H532" s="7">
        <f t="shared" si="72"/>
        <v>16448807</v>
      </c>
      <c r="I532" s="7">
        <f t="shared" si="72"/>
        <v>17085459</v>
      </c>
      <c r="J532" s="7">
        <f t="shared" si="72"/>
        <v>19419678</v>
      </c>
      <c r="K532" s="7">
        <f t="shared" si="72"/>
        <v>21278575</v>
      </c>
      <c r="L532" s="7">
        <f t="shared" si="72"/>
        <v>23404237</v>
      </c>
      <c r="M532" s="7">
        <f t="shared" si="72"/>
        <v>25820044</v>
      </c>
      <c r="N532" s="7">
        <f t="shared" si="72"/>
        <v>27306845</v>
      </c>
      <c r="O532" s="7">
        <f t="shared" si="72"/>
        <v>26217141</v>
      </c>
      <c r="P532" s="6"/>
      <c r="Q532" s="9" t="s">
        <v>12</v>
      </c>
    </row>
    <row r="533" spans="1:17" x14ac:dyDescent="0.3">
      <c r="B533" s="7">
        <f t="shared" si="72"/>
        <v>7957131</v>
      </c>
      <c r="C533" s="7">
        <f t="shared" si="72"/>
        <v>6669942</v>
      </c>
      <c r="D533" s="7">
        <f t="shared" si="72"/>
        <v>7978324</v>
      </c>
      <c r="E533" s="7">
        <f t="shared" si="72"/>
        <v>8292511</v>
      </c>
      <c r="F533" s="7">
        <f t="shared" si="72"/>
        <v>10525305</v>
      </c>
      <c r="G533" s="7">
        <f t="shared" si="72"/>
        <v>12623922</v>
      </c>
      <c r="H533" s="7">
        <f t="shared" si="72"/>
        <v>16885322</v>
      </c>
      <c r="I533" s="7">
        <f t="shared" si="72"/>
        <v>18454078</v>
      </c>
      <c r="J533" s="7">
        <f t="shared" si="72"/>
        <v>21450813</v>
      </c>
      <c r="K533" s="7">
        <f t="shared" si="72"/>
        <v>22744305</v>
      </c>
      <c r="L533" s="7">
        <f t="shared" si="72"/>
        <v>24604230</v>
      </c>
      <c r="M533" s="7">
        <f t="shared" si="72"/>
        <v>28848813</v>
      </c>
      <c r="N533" s="7">
        <f t="shared" si="72"/>
        <v>26012794</v>
      </c>
      <c r="O533" s="7">
        <f t="shared" si="72"/>
        <v>27437832</v>
      </c>
      <c r="P533" s="6"/>
      <c r="Q533" s="9" t="s">
        <v>13</v>
      </c>
    </row>
    <row r="534" spans="1:17" x14ac:dyDescent="0.3">
      <c r="B534" s="7">
        <f t="shared" si="72"/>
        <v>8184598</v>
      </c>
      <c r="C534" s="7">
        <f t="shared" si="72"/>
        <v>6851477</v>
      </c>
      <c r="D534" s="7">
        <f t="shared" si="72"/>
        <v>8104545</v>
      </c>
      <c r="E534" s="7">
        <f t="shared" si="72"/>
        <v>8861044</v>
      </c>
      <c r="F534" s="7">
        <f t="shared" si="72"/>
        <v>11538260</v>
      </c>
      <c r="G534" s="7">
        <f t="shared" si="72"/>
        <v>16435557</v>
      </c>
      <c r="H534" s="7">
        <f t="shared" si="72"/>
        <v>16732864</v>
      </c>
      <c r="I534" s="7">
        <f t="shared" si="72"/>
        <v>18906220</v>
      </c>
      <c r="J534" s="7">
        <f t="shared" si="72"/>
        <v>21283051</v>
      </c>
      <c r="K534" s="7">
        <f t="shared" si="72"/>
        <v>23624495</v>
      </c>
      <c r="L534" s="7">
        <f t="shared" si="72"/>
        <v>24997645</v>
      </c>
      <c r="M534" s="7">
        <f t="shared" si="72"/>
        <v>28029324</v>
      </c>
      <c r="N534" s="7">
        <f t="shared" si="72"/>
        <v>27306687</v>
      </c>
      <c r="O534" s="7" t="str">
        <f t="shared" si="72"/>
        <v/>
      </c>
      <c r="P534" s="6"/>
      <c r="Q534" s="9" t="s">
        <v>14</v>
      </c>
    </row>
    <row r="535" spans="1:17" x14ac:dyDescent="0.3">
      <c r="B535" s="18">
        <f t="shared" si="72"/>
        <v>7773556</v>
      </c>
      <c r="C535" s="18">
        <f t="shared" si="72"/>
        <v>8178802.79</v>
      </c>
      <c r="D535" s="18">
        <f t="shared" si="72"/>
        <v>9094414.6600000001</v>
      </c>
      <c r="E535" s="18">
        <f t="shared" si="72"/>
        <v>8640926.4299999997</v>
      </c>
      <c r="F535" s="18">
        <f t="shared" si="72"/>
        <v>12239973.279999999</v>
      </c>
      <c r="G535" s="18">
        <f t="shared" si="72"/>
        <v>17668209.390000001</v>
      </c>
      <c r="H535" s="18">
        <f t="shared" si="72"/>
        <v>18761026.390000001</v>
      </c>
      <c r="I535" s="18">
        <f t="shared" si="72"/>
        <v>19455409.170000002</v>
      </c>
      <c r="J535" s="18">
        <f t="shared" si="72"/>
        <v>21512510.09</v>
      </c>
      <c r="K535" s="18">
        <f t="shared" si="72"/>
        <v>24254353.609999999</v>
      </c>
      <c r="L535" s="18">
        <f t="shared" si="72"/>
        <v>27189019.210000001</v>
      </c>
      <c r="M535" s="18">
        <f t="shared" si="72"/>
        <v>28863883.68</v>
      </c>
      <c r="N535" s="18">
        <f t="shared" si="72"/>
        <v>27231871.879999999</v>
      </c>
      <c r="O535" s="18" t="str">
        <f t="shared" si="72"/>
        <v/>
      </c>
      <c r="P535" s="6"/>
      <c r="Q535" s="9" t="s">
        <v>19</v>
      </c>
    </row>
    <row r="536" spans="1:17" x14ac:dyDescent="0.3">
      <c r="B536" s="25">
        <f t="shared" ref="B536:M536" si="73">SUM(B532:B535)</f>
        <v>31067393</v>
      </c>
      <c r="C536" s="25">
        <f t="shared" si="73"/>
        <v>28005387.789999999</v>
      </c>
      <c r="D536" s="25">
        <f t="shared" si="73"/>
        <v>32722285.66</v>
      </c>
      <c r="E536" s="25">
        <f t="shared" si="73"/>
        <v>33726778.43</v>
      </c>
      <c r="F536" s="25">
        <f t="shared" si="73"/>
        <v>43373746.280000001</v>
      </c>
      <c r="G536" s="25">
        <f t="shared" si="73"/>
        <v>58309212.390000001</v>
      </c>
      <c r="H536" s="25">
        <f t="shared" si="73"/>
        <v>68828019.390000001</v>
      </c>
      <c r="I536" s="25">
        <f t="shared" si="73"/>
        <v>73901166.170000002</v>
      </c>
      <c r="J536" s="25">
        <f t="shared" si="73"/>
        <v>83666052.090000004</v>
      </c>
      <c r="K536" s="25">
        <f t="shared" si="73"/>
        <v>91901728.609999999</v>
      </c>
      <c r="L536" s="25">
        <f t="shared" si="73"/>
        <v>100195131.21000001</v>
      </c>
      <c r="M536" s="25">
        <f t="shared" si="73"/>
        <v>111562064.68000001</v>
      </c>
      <c r="N536" s="25">
        <f>IF(N533="",N532*4,IF(N534="",(N533+N532)*2,IF(N535="",((N534+N533+N532)/3)*4,SUM(N532:N535))))</f>
        <v>107858197.88</v>
      </c>
      <c r="O536" s="25">
        <f>IF(O533="",O532*4,IF(O534="",(O533+O532)*2,IF(O535="",((O534+O533+O532)/3)*4,SUM(O532:O535))))</f>
        <v>107309946</v>
      </c>
      <c r="P536" s="6"/>
      <c r="Q536" s="9" t="s">
        <v>15</v>
      </c>
    </row>
    <row r="537" spans="1:17" x14ac:dyDescent="0.3">
      <c r="B537" s="21">
        <f t="shared" ref="B537:O537" si="74">+B536/(B$465+B$472)</f>
        <v>0.24094760585475344</v>
      </c>
      <c r="C537" s="10">
        <f t="shared" si="74"/>
        <v>0.23841708013221888</v>
      </c>
      <c r="D537" s="10">
        <f t="shared" si="74"/>
        <v>0.23249455402923033</v>
      </c>
      <c r="E537" s="10">
        <f t="shared" si="74"/>
        <v>0.20919355034383544</v>
      </c>
      <c r="F537" s="10">
        <f t="shared" si="74"/>
        <v>0.22012150262504046</v>
      </c>
      <c r="G537" s="10">
        <f t="shared" si="74"/>
        <v>0.20522736242747358</v>
      </c>
      <c r="H537" s="10">
        <f t="shared" si="74"/>
        <v>0.18567733564393574</v>
      </c>
      <c r="I537" s="10">
        <f t="shared" si="74"/>
        <v>0.18216230545559378</v>
      </c>
      <c r="J537" s="10">
        <f t="shared" si="74"/>
        <v>0.18525274782029591</v>
      </c>
      <c r="K537" s="10">
        <f t="shared" si="74"/>
        <v>0.1878748688345431</v>
      </c>
      <c r="L537" s="10">
        <f t="shared" si="74"/>
        <v>0.18992894083812553</v>
      </c>
      <c r="M537" s="10">
        <f t="shared" si="74"/>
        <v>0.19544939942241246</v>
      </c>
      <c r="N537" s="10">
        <f t="shared" si="74"/>
        <v>0.19746755643068745</v>
      </c>
      <c r="O537" s="10">
        <f t="shared" si="74"/>
        <v>0.19820170766879824</v>
      </c>
      <c r="P537" s="6"/>
      <c r="Q537" s="11" t="s">
        <v>1747</v>
      </c>
    </row>
    <row r="538" spans="1:17" s="87" customFormat="1" x14ac:dyDescent="0.3">
      <c r="A538" s="86"/>
      <c r="B538" s="19"/>
      <c r="C538" s="12">
        <f t="shared" ref="C538:M538" si="75">C536/B536-1</f>
        <v>-9.8560095145415083E-2</v>
      </c>
      <c r="D538" s="12">
        <f t="shared" si="75"/>
        <v>0.16842822907398847</v>
      </c>
      <c r="E538" s="12">
        <f t="shared" si="75"/>
        <v>3.069751240598384E-2</v>
      </c>
      <c r="F538" s="12">
        <f t="shared" si="75"/>
        <v>0.28603288837747431</v>
      </c>
      <c r="G538" s="12">
        <f t="shared" si="75"/>
        <v>0.34434346559745688</v>
      </c>
      <c r="H538" s="12">
        <f t="shared" si="75"/>
        <v>0.18039700021405136</v>
      </c>
      <c r="I538" s="12">
        <f t="shared" si="75"/>
        <v>7.3707580502266667E-2</v>
      </c>
      <c r="J538" s="12">
        <f t="shared" si="75"/>
        <v>0.13213439551870065</v>
      </c>
      <c r="K538" s="12">
        <f t="shared" si="75"/>
        <v>9.8435103775911914E-2</v>
      </c>
      <c r="L538" s="12">
        <f t="shared" si="75"/>
        <v>9.0242074065814526E-2</v>
      </c>
      <c r="M538" s="12">
        <f t="shared" si="75"/>
        <v>0.1134479623184077</v>
      </c>
      <c r="N538" s="12">
        <f>N536/M536-1</f>
        <v>-3.3200056046148174E-2</v>
      </c>
      <c r="O538" s="12">
        <f>O536/N536-1</f>
        <v>-5.0830802922366969E-3</v>
      </c>
      <c r="P538" s="17"/>
      <c r="Q538" s="14" t="s">
        <v>20</v>
      </c>
    </row>
    <row r="539" spans="1:17" x14ac:dyDescent="0.3">
      <c r="B539" s="174" t="s">
        <v>7</v>
      </c>
      <c r="C539" s="174"/>
      <c r="D539" s="174"/>
      <c r="E539" s="174"/>
      <c r="F539" s="174"/>
      <c r="G539" s="174"/>
      <c r="H539" s="174"/>
      <c r="I539" s="174"/>
      <c r="J539" s="174"/>
      <c r="K539" s="174"/>
      <c r="L539" s="174"/>
      <c r="M539" s="174"/>
      <c r="N539" s="174"/>
      <c r="O539" s="174"/>
      <c r="P539" s="6"/>
      <c r="Q539" s="3"/>
    </row>
    <row r="540" spans="1:17" x14ac:dyDescent="0.3">
      <c r="B540" s="7">
        <f t="shared" ref="B540:O543" si="76">IFERROR(VLOOKUP($B$539,$130:$216,MATCH($Q540&amp;"/"&amp;B$348,$128:$128,0),FALSE),"")</f>
        <v>2160</v>
      </c>
      <c r="C540" s="7">
        <f t="shared" si="76"/>
        <v>118819</v>
      </c>
      <c r="D540" s="7">
        <f t="shared" si="76"/>
        <v>60761</v>
      </c>
      <c r="E540" s="7">
        <f t="shared" si="76"/>
        <v>67241</v>
      </c>
      <c r="F540" s="7">
        <f t="shared" si="76"/>
        <v>96861</v>
      </c>
      <c r="G540" s="7">
        <f t="shared" si="76"/>
        <v>0</v>
      </c>
      <c r="H540" s="7">
        <f t="shared" si="76"/>
        <v>0</v>
      </c>
      <c r="I540" s="7">
        <f t="shared" si="76"/>
        <v>0</v>
      </c>
      <c r="J540" s="7">
        <f t="shared" si="76"/>
        <v>0</v>
      </c>
      <c r="K540" s="7">
        <f t="shared" si="76"/>
        <v>0</v>
      </c>
      <c r="L540" s="7">
        <f t="shared" si="76"/>
        <v>0</v>
      </c>
      <c r="M540" s="7">
        <f t="shared" si="76"/>
        <v>0</v>
      </c>
      <c r="N540" s="7">
        <f t="shared" si="76"/>
        <v>0</v>
      </c>
      <c r="O540" s="7">
        <f t="shared" si="76"/>
        <v>0</v>
      </c>
      <c r="P540" s="6"/>
      <c r="Q540" s="9" t="s">
        <v>12</v>
      </c>
    </row>
    <row r="541" spans="1:17" x14ac:dyDescent="0.3">
      <c r="B541" s="7">
        <f t="shared" si="76"/>
        <v>2160</v>
      </c>
      <c r="C541" s="7">
        <f t="shared" si="76"/>
        <v>118032</v>
      </c>
      <c r="D541" s="7">
        <f t="shared" si="76"/>
        <v>63978</v>
      </c>
      <c r="E541" s="7">
        <f t="shared" si="76"/>
        <v>130668</v>
      </c>
      <c r="F541" s="7">
        <f t="shared" si="76"/>
        <v>126754</v>
      </c>
      <c r="G541" s="7">
        <f t="shared" si="76"/>
        <v>0</v>
      </c>
      <c r="H541" s="7">
        <f t="shared" si="76"/>
        <v>0</v>
      </c>
      <c r="I541" s="7">
        <f t="shared" si="76"/>
        <v>0</v>
      </c>
      <c r="J541" s="7">
        <f t="shared" si="76"/>
        <v>0</v>
      </c>
      <c r="K541" s="7">
        <f t="shared" si="76"/>
        <v>0</v>
      </c>
      <c r="L541" s="7">
        <f t="shared" si="76"/>
        <v>0</v>
      </c>
      <c r="M541" s="7">
        <f t="shared" si="76"/>
        <v>0</v>
      </c>
      <c r="N541" s="7">
        <f t="shared" si="76"/>
        <v>0</v>
      </c>
      <c r="O541" s="7">
        <f t="shared" si="76"/>
        <v>0</v>
      </c>
      <c r="P541" s="6"/>
      <c r="Q541" s="9" t="s">
        <v>13</v>
      </c>
    </row>
    <row r="542" spans="1:17" x14ac:dyDescent="0.3">
      <c r="B542" s="7">
        <f t="shared" si="76"/>
        <v>2162</v>
      </c>
      <c r="C542" s="7">
        <f t="shared" si="76"/>
        <v>118991</v>
      </c>
      <c r="D542" s="7">
        <f t="shared" si="76"/>
        <v>66508</v>
      </c>
      <c r="E542" s="7">
        <f t="shared" si="76"/>
        <v>54529</v>
      </c>
      <c r="F542" s="7">
        <f t="shared" si="76"/>
        <v>76860</v>
      </c>
      <c r="G542" s="7">
        <f t="shared" si="76"/>
        <v>0</v>
      </c>
      <c r="H542" s="7">
        <f t="shared" si="76"/>
        <v>0</v>
      </c>
      <c r="I542" s="7">
        <f t="shared" si="76"/>
        <v>0</v>
      </c>
      <c r="J542" s="7">
        <f t="shared" si="76"/>
        <v>0</v>
      </c>
      <c r="K542" s="7">
        <f t="shared" si="76"/>
        <v>0</v>
      </c>
      <c r="L542" s="7">
        <f t="shared" si="76"/>
        <v>0</v>
      </c>
      <c r="M542" s="7">
        <f t="shared" si="76"/>
        <v>0</v>
      </c>
      <c r="N542" s="7">
        <f t="shared" si="76"/>
        <v>0</v>
      </c>
      <c r="O542" s="7" t="str">
        <f t="shared" si="76"/>
        <v/>
      </c>
      <c r="P542" s="6"/>
      <c r="Q542" s="9" t="s">
        <v>14</v>
      </c>
    </row>
    <row r="543" spans="1:17" x14ac:dyDescent="0.3">
      <c r="B543" s="18">
        <f t="shared" si="76"/>
        <v>2159</v>
      </c>
      <c r="C543" s="18">
        <f t="shared" si="76"/>
        <v>-114189.02</v>
      </c>
      <c r="D543" s="18">
        <f t="shared" si="76"/>
        <v>69133.48</v>
      </c>
      <c r="E543" s="18">
        <f t="shared" si="76"/>
        <v>53214.68</v>
      </c>
      <c r="F543" s="18">
        <f t="shared" si="76"/>
        <v>62064.15</v>
      </c>
      <c r="G543" s="18">
        <f t="shared" si="76"/>
        <v>0</v>
      </c>
      <c r="H543" s="18">
        <f t="shared" si="76"/>
        <v>0</v>
      </c>
      <c r="I543" s="18">
        <f t="shared" si="76"/>
        <v>0</v>
      </c>
      <c r="J543" s="18">
        <f t="shared" si="76"/>
        <v>0</v>
      </c>
      <c r="K543" s="18">
        <f t="shared" si="76"/>
        <v>0</v>
      </c>
      <c r="L543" s="18">
        <f t="shared" si="76"/>
        <v>0</v>
      </c>
      <c r="M543" s="18">
        <f t="shared" si="76"/>
        <v>0</v>
      </c>
      <c r="N543" s="18">
        <f t="shared" si="76"/>
        <v>0</v>
      </c>
      <c r="O543" s="18" t="str">
        <f t="shared" si="76"/>
        <v/>
      </c>
      <c r="P543" s="6"/>
      <c r="Q543" s="9" t="s">
        <v>19</v>
      </c>
    </row>
    <row r="544" spans="1:17" x14ac:dyDescent="0.3">
      <c r="B544" s="18">
        <f>SUM(B540:B543)</f>
        <v>8641</v>
      </c>
      <c r="C544" s="18">
        <f t="shared" ref="C544:M544" si="77">SUM(C540:C543)</f>
        <v>241652.97999999998</v>
      </c>
      <c r="D544" s="18">
        <f t="shared" si="77"/>
        <v>260380.47999999998</v>
      </c>
      <c r="E544" s="18">
        <f t="shared" si="77"/>
        <v>305652.68</v>
      </c>
      <c r="F544" s="18">
        <f t="shared" si="77"/>
        <v>362539.15</v>
      </c>
      <c r="G544" s="18">
        <f t="shared" si="77"/>
        <v>0</v>
      </c>
      <c r="H544" s="18">
        <f t="shared" si="77"/>
        <v>0</v>
      </c>
      <c r="I544" s="18">
        <f t="shared" si="77"/>
        <v>0</v>
      </c>
      <c r="J544" s="18">
        <f t="shared" si="77"/>
        <v>0</v>
      </c>
      <c r="K544" s="18">
        <f t="shared" si="77"/>
        <v>0</v>
      </c>
      <c r="L544" s="18">
        <f t="shared" si="77"/>
        <v>0</v>
      </c>
      <c r="M544" s="18">
        <f t="shared" si="77"/>
        <v>0</v>
      </c>
      <c r="N544" s="18">
        <f>IF(N541="",N540*4,IF(N542="",(N541+N540)*2,IF(N543="",((N542+N541+N540)/3)*4,SUM(N540:N543))))</f>
        <v>0</v>
      </c>
      <c r="O544" s="18">
        <f>IF(O541="",O540*4,IF(O542="",(O541+O540)*2,IF(O543="",((O542+O541+O540)/3)*4,SUM(O540:O543))))</f>
        <v>0</v>
      </c>
      <c r="P544" s="6"/>
      <c r="Q544" s="9" t="s">
        <v>15</v>
      </c>
    </row>
    <row r="545" spans="1:17" x14ac:dyDescent="0.3">
      <c r="B545" s="21">
        <f t="shared" ref="B545:O545" si="78">+B544/(B$465+B$472)</f>
        <v>6.7016510274644692E-5</v>
      </c>
      <c r="C545" s="22">
        <f t="shared" si="78"/>
        <v>2.0572540658559289E-3</v>
      </c>
      <c r="D545" s="22">
        <f t="shared" si="78"/>
        <v>1.8500249097671659E-3</v>
      </c>
      <c r="E545" s="22">
        <f t="shared" si="78"/>
        <v>1.8958398126882176E-3</v>
      </c>
      <c r="F545" s="22">
        <f t="shared" si="78"/>
        <v>1.8398840151652436E-3</v>
      </c>
      <c r="G545" s="22">
        <f t="shared" si="78"/>
        <v>0</v>
      </c>
      <c r="H545" s="22">
        <f t="shared" si="78"/>
        <v>0</v>
      </c>
      <c r="I545" s="22">
        <f t="shared" si="78"/>
        <v>0</v>
      </c>
      <c r="J545" s="22">
        <f t="shared" si="78"/>
        <v>0</v>
      </c>
      <c r="K545" s="22">
        <f t="shared" si="78"/>
        <v>0</v>
      </c>
      <c r="L545" s="22">
        <f t="shared" si="78"/>
        <v>0</v>
      </c>
      <c r="M545" s="22">
        <f t="shared" si="78"/>
        <v>0</v>
      </c>
      <c r="N545" s="23">
        <f t="shared" si="78"/>
        <v>0</v>
      </c>
      <c r="O545" s="23">
        <f t="shared" si="78"/>
        <v>0</v>
      </c>
      <c r="P545" s="6"/>
      <c r="Q545" s="11" t="s">
        <v>1747</v>
      </c>
    </row>
    <row r="546" spans="1:17" x14ac:dyDescent="0.3">
      <c r="B546" s="176" t="s">
        <v>25</v>
      </c>
      <c r="C546" s="176"/>
      <c r="D546" s="176"/>
      <c r="E546" s="176"/>
      <c r="F546" s="176"/>
      <c r="G546" s="176"/>
      <c r="H546" s="176"/>
      <c r="I546" s="176"/>
      <c r="J546" s="176"/>
      <c r="K546" s="176"/>
      <c r="L546" s="176"/>
      <c r="M546" s="176"/>
      <c r="N546" s="176"/>
      <c r="O546" s="176"/>
      <c r="P546" s="6"/>
      <c r="Q546" s="3"/>
    </row>
    <row r="547" spans="1:17" x14ac:dyDescent="0.3">
      <c r="B547" s="7">
        <f t="shared" ref="B547:O551" si="79">IFERROR(B507+B468-B532-B540,"")</f>
        <v>1313262</v>
      </c>
      <c r="C547" s="7">
        <f t="shared" si="79"/>
        <v>1671602</v>
      </c>
      <c r="D547" s="7">
        <f t="shared" si="79"/>
        <v>2189848</v>
      </c>
      <c r="E547" s="7">
        <f t="shared" si="79"/>
        <v>2823154</v>
      </c>
      <c r="F547" s="7">
        <f t="shared" si="79"/>
        <v>3373636</v>
      </c>
      <c r="G547" s="7">
        <f t="shared" si="79"/>
        <v>3727116</v>
      </c>
      <c r="H547" s="7">
        <f t="shared" si="79"/>
        <v>4480670</v>
      </c>
      <c r="I547" s="7">
        <f t="shared" si="79"/>
        <v>6505466</v>
      </c>
      <c r="J547" s="7">
        <f t="shared" si="79"/>
        <v>7008979</v>
      </c>
      <c r="K547" s="7">
        <f t="shared" si="79"/>
        <v>7710355</v>
      </c>
      <c r="L547" s="7">
        <f t="shared" si="79"/>
        <v>8373054</v>
      </c>
      <c r="M547" s="7">
        <f t="shared" si="79"/>
        <v>8719149</v>
      </c>
      <c r="N547" s="7">
        <f t="shared" si="79"/>
        <v>8661951</v>
      </c>
      <c r="O547" s="7">
        <f t="shared" si="79"/>
        <v>5852363</v>
      </c>
      <c r="P547" s="6"/>
      <c r="Q547" s="9" t="s">
        <v>12</v>
      </c>
    </row>
    <row r="548" spans="1:17" x14ac:dyDescent="0.3">
      <c r="B548" s="7">
        <f t="shared" si="79"/>
        <v>684352</v>
      </c>
      <c r="C548" s="7">
        <f t="shared" si="79"/>
        <v>1653103</v>
      </c>
      <c r="D548" s="7">
        <f t="shared" si="79"/>
        <v>2273899</v>
      </c>
      <c r="E548" s="7">
        <f t="shared" si="79"/>
        <v>2832734</v>
      </c>
      <c r="F548" s="7">
        <f t="shared" si="79"/>
        <v>3172982</v>
      </c>
      <c r="G548" s="7">
        <f t="shared" si="79"/>
        <v>3129654</v>
      </c>
      <c r="H548" s="7">
        <f t="shared" si="79"/>
        <v>5155436</v>
      </c>
      <c r="I548" s="7">
        <f t="shared" si="79"/>
        <v>6036768</v>
      </c>
      <c r="J548" s="7">
        <f t="shared" si="79"/>
        <v>7085485</v>
      </c>
      <c r="K548" s="7">
        <f t="shared" si="79"/>
        <v>7520681</v>
      </c>
      <c r="L548" s="7">
        <f t="shared" si="79"/>
        <v>7503396</v>
      </c>
      <c r="M548" s="7">
        <f t="shared" si="79"/>
        <v>7162922</v>
      </c>
      <c r="N548" s="7">
        <f t="shared" si="79"/>
        <v>5317084</v>
      </c>
      <c r="O548" s="7">
        <f t="shared" si="79"/>
        <v>5849281</v>
      </c>
      <c r="P548" s="6"/>
      <c r="Q548" s="9" t="s">
        <v>13</v>
      </c>
    </row>
    <row r="549" spans="1:17" x14ac:dyDescent="0.3">
      <c r="B549" s="7">
        <f t="shared" si="79"/>
        <v>803872</v>
      </c>
      <c r="C549" s="7">
        <f t="shared" si="79"/>
        <v>1775429</v>
      </c>
      <c r="D549" s="7">
        <f t="shared" si="79"/>
        <v>2228969</v>
      </c>
      <c r="E549" s="7">
        <f t="shared" si="79"/>
        <v>2792293</v>
      </c>
      <c r="F549" s="7">
        <f t="shared" si="79"/>
        <v>3446867</v>
      </c>
      <c r="G549" s="7">
        <f t="shared" si="79"/>
        <v>4525603</v>
      </c>
      <c r="H549" s="7">
        <f t="shared" si="79"/>
        <v>5435870</v>
      </c>
      <c r="I549" s="7">
        <f t="shared" si="79"/>
        <v>6020069</v>
      </c>
      <c r="J549" s="7">
        <f t="shared" si="79"/>
        <v>7057395</v>
      </c>
      <c r="K549" s="7">
        <f t="shared" si="79"/>
        <v>7798808</v>
      </c>
      <c r="L549" s="7">
        <f t="shared" si="79"/>
        <v>7951897</v>
      </c>
      <c r="M549" s="7">
        <f t="shared" si="79"/>
        <v>8399377</v>
      </c>
      <c r="N549" s="7">
        <f t="shared" si="79"/>
        <v>6727400</v>
      </c>
      <c r="O549" s="7" t="str">
        <f t="shared" si="79"/>
        <v/>
      </c>
      <c r="P549" s="6"/>
      <c r="Q549" s="9" t="s">
        <v>14</v>
      </c>
    </row>
    <row r="550" spans="1:17" x14ac:dyDescent="0.3">
      <c r="B550" s="18">
        <f t="shared" si="79"/>
        <v>706914</v>
      </c>
      <c r="C550" s="18">
        <f t="shared" si="79"/>
        <v>1398538.4999999995</v>
      </c>
      <c r="D550" s="18">
        <f t="shared" si="79"/>
        <v>2231889.9799999972</v>
      </c>
      <c r="E550" s="18">
        <f t="shared" si="79"/>
        <v>1879661.060000004</v>
      </c>
      <c r="F550" s="18">
        <f t="shared" si="79"/>
        <v>3223629.3900000011</v>
      </c>
      <c r="G550" s="18">
        <f t="shared" si="79"/>
        <v>3771725.9600000009</v>
      </c>
      <c r="H550" s="18">
        <f t="shared" si="79"/>
        <v>5342744.0100000091</v>
      </c>
      <c r="I550" s="18">
        <f t="shared" si="79"/>
        <v>6706438.7399999984</v>
      </c>
      <c r="J550" s="18">
        <f t="shared" si="79"/>
        <v>7125949.6500000022</v>
      </c>
      <c r="K550" s="18">
        <f t="shared" si="79"/>
        <v>8230698.270000007</v>
      </c>
      <c r="L550" s="18">
        <f t="shared" si="79"/>
        <v>8199375.4400000051</v>
      </c>
      <c r="M550" s="18">
        <f t="shared" si="79"/>
        <v>8805088.1999999955</v>
      </c>
      <c r="N550" s="18">
        <f t="shared" si="79"/>
        <v>6762524.0600000061</v>
      </c>
      <c r="O550" s="18" t="str">
        <f t="shared" si="79"/>
        <v/>
      </c>
      <c r="P550" s="6"/>
      <c r="Q550" s="9" t="s">
        <v>19</v>
      </c>
    </row>
    <row r="551" spans="1:17" x14ac:dyDescent="0.3">
      <c r="B551" s="25">
        <f t="shared" si="79"/>
        <v>3508400</v>
      </c>
      <c r="C551" s="18">
        <f t="shared" si="79"/>
        <v>6498672.5000000037</v>
      </c>
      <c r="D551" s="18">
        <f t="shared" si="79"/>
        <v>8924605.9799999893</v>
      </c>
      <c r="E551" s="18">
        <f t="shared" si="79"/>
        <v>10327842.060000017</v>
      </c>
      <c r="F551" s="18">
        <f t="shared" si="79"/>
        <v>13217114.389999991</v>
      </c>
      <c r="G551" s="18">
        <f t="shared" si="79"/>
        <v>15154098.959999993</v>
      </c>
      <c r="H551" s="18">
        <f t="shared" si="79"/>
        <v>20414720.01000002</v>
      </c>
      <c r="I551" s="18">
        <f t="shared" si="79"/>
        <v>25268741.73999998</v>
      </c>
      <c r="J551" s="18">
        <f t="shared" si="79"/>
        <v>28277808.649999976</v>
      </c>
      <c r="K551" s="18">
        <f t="shared" si="79"/>
        <v>31260542.270000041</v>
      </c>
      <c r="L551" s="18">
        <f t="shared" si="79"/>
        <v>32027722.440000013</v>
      </c>
      <c r="M551" s="18">
        <f t="shared" si="79"/>
        <v>33086536.199999958</v>
      </c>
      <c r="N551" s="18">
        <f t="shared" si="79"/>
        <v>27468959.059999973</v>
      </c>
      <c r="O551" s="18">
        <f t="shared" si="79"/>
        <v>23403288</v>
      </c>
      <c r="P551" s="6"/>
      <c r="Q551" s="9" t="s">
        <v>15</v>
      </c>
    </row>
    <row r="552" spans="1:17" x14ac:dyDescent="0.3">
      <c r="B552" s="10">
        <f t="shared" ref="B552:O552" si="80">+B551/(B$465+B$472)</f>
        <v>2.720989754051191E-2</v>
      </c>
      <c r="C552" s="10">
        <f t="shared" si="80"/>
        <v>5.5324872978148754E-2</v>
      </c>
      <c r="D552" s="10">
        <f t="shared" si="80"/>
        <v>6.3410065811603814E-2</v>
      </c>
      <c r="E552" s="10">
        <f t="shared" si="80"/>
        <v>6.4059422467697413E-2</v>
      </c>
      <c r="F552" s="10">
        <f t="shared" si="80"/>
        <v>6.7076776377865674E-2</v>
      </c>
      <c r="G552" s="10">
        <f t="shared" si="80"/>
        <v>5.3336953665645614E-2</v>
      </c>
      <c r="H552" s="10">
        <f t="shared" si="80"/>
        <v>5.5072786533277358E-2</v>
      </c>
      <c r="I552" s="10">
        <f t="shared" si="80"/>
        <v>6.2286057039096766E-2</v>
      </c>
      <c r="J552" s="10">
        <f t="shared" si="80"/>
        <v>6.2612512768188244E-2</v>
      </c>
      <c r="K552" s="10">
        <f t="shared" si="80"/>
        <v>6.3905982700241476E-2</v>
      </c>
      <c r="L552" s="10">
        <f t="shared" si="80"/>
        <v>6.0711447023680858E-2</v>
      </c>
      <c r="M552" s="10">
        <f t="shared" si="80"/>
        <v>5.7965435184503263E-2</v>
      </c>
      <c r="N552" s="10">
        <f t="shared" si="80"/>
        <v>5.0290365775512325E-2</v>
      </c>
      <c r="O552" s="10">
        <f t="shared" si="80"/>
        <v>4.3225924712185525E-2</v>
      </c>
      <c r="P552" s="6"/>
      <c r="Q552" s="11" t="s">
        <v>26</v>
      </c>
    </row>
    <row r="553" spans="1:17" s="87" customFormat="1" x14ac:dyDescent="0.3">
      <c r="A553" s="86"/>
      <c r="B553" s="19"/>
      <c r="C553" s="12">
        <f t="shared" ref="C553:M553" si="81">C551/B551-1</f>
        <v>0.85231800820887127</v>
      </c>
      <c r="D553" s="12">
        <f t="shared" si="81"/>
        <v>0.37329677407193307</v>
      </c>
      <c r="E553" s="12">
        <f t="shared" si="81"/>
        <v>0.15723227256695416</v>
      </c>
      <c r="F553" s="12">
        <f t="shared" si="81"/>
        <v>0.27975566562836929</v>
      </c>
      <c r="G553" s="12">
        <f t="shared" si="81"/>
        <v>0.14655124506340922</v>
      </c>
      <c r="H553" s="12">
        <f t="shared" si="81"/>
        <v>0.34714179073831453</v>
      </c>
      <c r="I553" s="12">
        <f t="shared" si="81"/>
        <v>0.23777067369144667</v>
      </c>
      <c r="J553" s="12">
        <f t="shared" si="81"/>
        <v>0.11908257803105005</v>
      </c>
      <c r="K553" s="12">
        <f t="shared" si="81"/>
        <v>0.10547965922387936</v>
      </c>
      <c r="L553" s="12">
        <f t="shared" si="81"/>
        <v>2.4541486304804572E-2</v>
      </c>
      <c r="M553" s="12">
        <f t="shared" si="81"/>
        <v>3.3059289869378006E-2</v>
      </c>
      <c r="N553" s="12">
        <f>N551/M551-1</f>
        <v>-0.16978438317154498</v>
      </c>
      <c r="O553" s="12">
        <f>O551/N551-1</f>
        <v>-0.14800965158961421</v>
      </c>
      <c r="P553" s="17"/>
      <c r="Q553" s="14" t="s">
        <v>20</v>
      </c>
    </row>
    <row r="554" spans="1:17" x14ac:dyDescent="0.3">
      <c r="B554" s="176" t="s">
        <v>27</v>
      </c>
      <c r="C554" s="176"/>
      <c r="D554" s="176"/>
      <c r="E554" s="176"/>
      <c r="F554" s="176"/>
      <c r="G554" s="176"/>
      <c r="H554" s="176"/>
      <c r="I554" s="176"/>
      <c r="J554" s="176"/>
      <c r="K554" s="176"/>
      <c r="L554" s="176"/>
      <c r="M554" s="176"/>
      <c r="N554" s="176"/>
      <c r="O554" s="176"/>
      <c r="P554" s="6"/>
      <c r="Q554" s="11"/>
    </row>
    <row r="555" spans="1:17" x14ac:dyDescent="0.3">
      <c r="B555" s="7">
        <f t="shared" ref="B555:O555" si="82">IFERROR(B547+B593,"")</f>
        <v>2025992</v>
      </c>
      <c r="C555" s="7">
        <f t="shared" si="82"/>
        <v>2349468</v>
      </c>
      <c r="D555" s="7">
        <f t="shared" si="82"/>
        <v>2928620</v>
      </c>
      <c r="E555" s="7">
        <f t="shared" si="82"/>
        <v>3606852</v>
      </c>
      <c r="F555" s="7">
        <f t="shared" si="82"/>
        <v>4196691</v>
      </c>
      <c r="G555" s="7">
        <f t="shared" si="82"/>
        <v>4616891</v>
      </c>
      <c r="H555" s="7">
        <f t="shared" si="82"/>
        <v>5966643</v>
      </c>
      <c r="I555" s="7">
        <f t="shared" si="82"/>
        <v>8209391</v>
      </c>
      <c r="J555" s="7">
        <f t="shared" si="82"/>
        <v>8948947</v>
      </c>
      <c r="K555" s="7">
        <f t="shared" si="82"/>
        <v>9997126</v>
      </c>
      <c r="L555" s="7">
        <f t="shared" si="82"/>
        <v>10863481</v>
      </c>
      <c r="M555" s="7">
        <f t="shared" si="82"/>
        <v>11390494</v>
      </c>
      <c r="N555" s="7">
        <f t="shared" si="82"/>
        <v>13642128</v>
      </c>
      <c r="O555" s="7">
        <f t="shared" si="82"/>
        <v>11221440</v>
      </c>
      <c r="P555" s="6"/>
      <c r="Q555" s="9" t="s">
        <v>12</v>
      </c>
    </row>
    <row r="556" spans="1:17" x14ac:dyDescent="0.3">
      <c r="B556" s="7">
        <f t="shared" ref="B556:O558" si="83">IFERROR(B548+B594-B593,"")</f>
        <v>1437410</v>
      </c>
      <c r="C556" s="7">
        <f t="shared" si="83"/>
        <v>2353496</v>
      </c>
      <c r="D556" s="7">
        <f t="shared" si="83"/>
        <v>3034184</v>
      </c>
      <c r="E556" s="7">
        <f t="shared" si="83"/>
        <v>3641427</v>
      </c>
      <c r="F556" s="7">
        <f t="shared" si="83"/>
        <v>3998433</v>
      </c>
      <c r="G556" s="7">
        <f t="shared" si="83"/>
        <v>4062979</v>
      </c>
      <c r="H556" s="7">
        <f t="shared" si="83"/>
        <v>6680072</v>
      </c>
      <c r="I556" s="7">
        <f t="shared" si="83"/>
        <v>7827480</v>
      </c>
      <c r="J556" s="7">
        <f t="shared" si="83"/>
        <v>9127112</v>
      </c>
      <c r="K556" s="7">
        <f t="shared" si="83"/>
        <v>9885444</v>
      </c>
      <c r="L556" s="7">
        <f t="shared" si="83"/>
        <v>10114497</v>
      </c>
      <c r="M556" s="7">
        <f t="shared" si="83"/>
        <v>9893140</v>
      </c>
      <c r="N556" s="7">
        <f t="shared" si="83"/>
        <v>10448293</v>
      </c>
      <c r="O556" s="7">
        <f t="shared" si="83"/>
        <v>11340711</v>
      </c>
      <c r="P556" s="6"/>
      <c r="Q556" s="9" t="s">
        <v>13</v>
      </c>
    </row>
    <row r="557" spans="1:17" x14ac:dyDescent="0.3">
      <c r="B557" s="7">
        <f t="shared" si="83"/>
        <v>1592974</v>
      </c>
      <c r="C557" s="7">
        <f t="shared" si="83"/>
        <v>2501230</v>
      </c>
      <c r="D557" s="7">
        <f t="shared" si="83"/>
        <v>3018175</v>
      </c>
      <c r="E557" s="7">
        <f t="shared" si="83"/>
        <v>3622293</v>
      </c>
      <c r="F557" s="7">
        <f t="shared" si="83"/>
        <v>4296661</v>
      </c>
      <c r="G557" s="7">
        <f t="shared" si="83"/>
        <v>5854106</v>
      </c>
      <c r="H557" s="7">
        <f t="shared" si="83"/>
        <v>7055464</v>
      </c>
      <c r="I557" s="7">
        <f t="shared" si="83"/>
        <v>7905782</v>
      </c>
      <c r="J557" s="7">
        <f t="shared" si="83"/>
        <v>9203446</v>
      </c>
      <c r="K557" s="7">
        <f t="shared" si="83"/>
        <v>10226628</v>
      </c>
      <c r="L557" s="7">
        <f t="shared" si="83"/>
        <v>10612206</v>
      </c>
      <c r="M557" s="7">
        <f t="shared" si="83"/>
        <v>11265011</v>
      </c>
      <c r="N557" s="7">
        <f t="shared" si="83"/>
        <v>11896594</v>
      </c>
      <c r="O557" s="7" t="str">
        <f t="shared" si="83"/>
        <v/>
      </c>
      <c r="P557" s="6"/>
      <c r="Q557" s="9" t="s">
        <v>14</v>
      </c>
    </row>
    <row r="558" spans="1:17" x14ac:dyDescent="0.3">
      <c r="B558" s="18">
        <f t="shared" si="83"/>
        <v>1469313</v>
      </c>
      <c r="C558" s="18">
        <f t="shared" si="83"/>
        <v>2153167.629999999</v>
      </c>
      <c r="D558" s="18">
        <f t="shared" si="83"/>
        <v>3036619.8399999971</v>
      </c>
      <c r="E558" s="18">
        <f t="shared" si="83"/>
        <v>2759271.9400000041</v>
      </c>
      <c r="F558" s="18">
        <f t="shared" si="83"/>
        <v>4093771.4100000011</v>
      </c>
      <c r="G558" s="18">
        <f t="shared" si="83"/>
        <v>5245441.07</v>
      </c>
      <c r="H558" s="18">
        <f t="shared" si="83"/>
        <v>7022310.4200000092</v>
      </c>
      <c r="I558" s="18">
        <f t="shared" si="83"/>
        <v>8683585.0699999984</v>
      </c>
      <c r="J558" s="18">
        <f t="shared" si="83"/>
        <v>9312311.6900000013</v>
      </c>
      <c r="K558" s="18">
        <f t="shared" si="83"/>
        <v>10709521.970000006</v>
      </c>
      <c r="L558" s="18">
        <f t="shared" si="83"/>
        <v>10881687.510000005</v>
      </c>
      <c r="M558" s="18">
        <f t="shared" si="83"/>
        <v>11757741.159999996</v>
      </c>
      <c r="N558" s="18">
        <f t="shared" si="83"/>
        <v>12131894.720000006</v>
      </c>
      <c r="O558" s="18" t="str">
        <f t="shared" si="83"/>
        <v/>
      </c>
      <c r="P558" s="6"/>
      <c r="Q558" s="9" t="s">
        <v>19</v>
      </c>
    </row>
    <row r="559" spans="1:17" x14ac:dyDescent="0.3">
      <c r="B559" s="25">
        <f t="shared" ref="B559:O559" si="84">IFERROR(B551+B596,"")</f>
        <v>6525689</v>
      </c>
      <c r="C559" s="18">
        <f t="shared" si="84"/>
        <v>9357361.6300000027</v>
      </c>
      <c r="D559" s="18">
        <f t="shared" si="84"/>
        <v>12017598.839999989</v>
      </c>
      <c r="E559" s="18">
        <f t="shared" si="84"/>
        <v>13629843.940000016</v>
      </c>
      <c r="F559" s="18">
        <f t="shared" si="84"/>
        <v>16585556.409999991</v>
      </c>
      <c r="G559" s="18">
        <f t="shared" si="84"/>
        <v>19779417.069999993</v>
      </c>
      <c r="H559" s="18">
        <f t="shared" si="84"/>
        <v>26724489.42000002</v>
      </c>
      <c r="I559" s="18">
        <f t="shared" si="84"/>
        <v>32626238.069999978</v>
      </c>
      <c r="J559" s="18">
        <f t="shared" si="84"/>
        <v>36591816.689999975</v>
      </c>
      <c r="K559" s="18">
        <f t="shared" si="84"/>
        <v>40818719.970000044</v>
      </c>
      <c r="L559" s="18">
        <f t="shared" si="84"/>
        <v>42471871.510000013</v>
      </c>
      <c r="M559" s="18">
        <f t="shared" si="84"/>
        <v>44306386.159999959</v>
      </c>
      <c r="N559" s="18">
        <f t="shared" si="84"/>
        <v>48118909.719999969</v>
      </c>
      <c r="O559" s="18">
        <f t="shared" si="84"/>
        <v>45124302</v>
      </c>
      <c r="P559" s="6"/>
      <c r="Q559" s="9" t="s">
        <v>15</v>
      </c>
    </row>
    <row r="560" spans="1:17" x14ac:dyDescent="0.3">
      <c r="B560" s="10">
        <f t="shared" ref="B560:O560" si="85">+B559/(B$465+B$472)</f>
        <v>5.0610913542140472E-2</v>
      </c>
      <c r="C560" s="10">
        <f t="shared" si="85"/>
        <v>7.9661629908316323E-2</v>
      </c>
      <c r="D560" s="10">
        <f t="shared" si="85"/>
        <v>8.5386036655239972E-2</v>
      </c>
      <c r="E560" s="10">
        <f t="shared" si="85"/>
        <v>8.4540403120886329E-2</v>
      </c>
      <c r="F560" s="10">
        <f t="shared" si="85"/>
        <v>8.417159945727358E-2</v>
      </c>
      <c r="G560" s="10">
        <f t="shared" si="85"/>
        <v>6.9616402438754429E-2</v>
      </c>
      <c r="H560" s="10">
        <f t="shared" si="85"/>
        <v>7.2094650346296321E-2</v>
      </c>
      <c r="I560" s="10">
        <f t="shared" si="85"/>
        <v>8.0421880373342663E-2</v>
      </c>
      <c r="J560" s="10">
        <f t="shared" si="85"/>
        <v>8.1021327291350392E-2</v>
      </c>
      <c r="K560" s="10">
        <f t="shared" si="85"/>
        <v>8.3445782536926569E-2</v>
      </c>
      <c r="L560" s="10">
        <f t="shared" si="85"/>
        <v>8.0509276986726164E-2</v>
      </c>
      <c r="M560" s="10">
        <f t="shared" si="85"/>
        <v>7.7621874338633642E-2</v>
      </c>
      <c r="N560" s="10">
        <f t="shared" si="85"/>
        <v>8.8096442433507213E-2</v>
      </c>
      <c r="O560" s="10">
        <f t="shared" si="85"/>
        <v>8.334468562459782E-2</v>
      </c>
      <c r="P560" s="6"/>
      <c r="Q560" s="11" t="s">
        <v>28</v>
      </c>
    </row>
    <row r="561" spans="1:17" s="87" customFormat="1" x14ac:dyDescent="0.3">
      <c r="A561" s="86"/>
      <c r="B561" s="19"/>
      <c r="C561" s="12">
        <f t="shared" ref="C561:M561" si="86">C559/B559-1</f>
        <v>0.43392699682746194</v>
      </c>
      <c r="D561" s="12">
        <f t="shared" si="86"/>
        <v>0.28429351297818606</v>
      </c>
      <c r="E561" s="12">
        <f t="shared" si="86"/>
        <v>0.13415700769056693</v>
      </c>
      <c r="F561" s="12">
        <f t="shared" si="86"/>
        <v>0.21685592901953443</v>
      </c>
      <c r="G561" s="12">
        <f t="shared" si="86"/>
        <v>0.19256879787730941</v>
      </c>
      <c r="H561" s="12">
        <f t="shared" si="86"/>
        <v>0.35112624024364281</v>
      </c>
      <c r="I561" s="12">
        <f t="shared" si="86"/>
        <v>0.22083672235037044</v>
      </c>
      <c r="J561" s="12">
        <f t="shared" si="86"/>
        <v>0.12154569005141824</v>
      </c>
      <c r="K561" s="12">
        <f t="shared" si="86"/>
        <v>0.11551498838687668</v>
      </c>
      <c r="L561" s="12">
        <f t="shared" si="86"/>
        <v>4.0499837849275133E-2</v>
      </c>
      <c r="M561" s="12">
        <f t="shared" si="86"/>
        <v>4.319363816044719E-2</v>
      </c>
      <c r="N561" s="12">
        <f>N559/M559-1</f>
        <v>8.6049075323637592E-2</v>
      </c>
      <c r="O561" s="12">
        <f>O559/N559-1</f>
        <v>-6.2233490688491266E-2</v>
      </c>
      <c r="P561" s="17"/>
      <c r="Q561" s="14" t="s">
        <v>20</v>
      </c>
    </row>
    <row r="562" spans="1:17" x14ac:dyDescent="0.3">
      <c r="B562" s="174" t="s">
        <v>875</v>
      </c>
      <c r="C562" s="174"/>
      <c r="D562" s="174"/>
      <c r="E562" s="174"/>
      <c r="F562" s="174"/>
      <c r="G562" s="174"/>
      <c r="H562" s="174"/>
      <c r="I562" s="174"/>
      <c r="J562" s="174"/>
      <c r="K562" s="174"/>
      <c r="L562" s="174"/>
      <c r="M562" s="174"/>
      <c r="N562" s="174"/>
      <c r="O562" s="174"/>
      <c r="P562" s="6"/>
      <c r="Q562" s="3"/>
    </row>
    <row r="563" spans="1:17" x14ac:dyDescent="0.3">
      <c r="B563" s="7">
        <f t="shared" ref="B563:O566" si="87">IFERROR(VLOOKUP($B$562,$130:$216,MATCH($Q563&amp;"/"&amp;B$348,$128:$128,0),FALSE),"")</f>
        <v>148861</v>
      </c>
      <c r="C563" s="7">
        <f t="shared" si="87"/>
        <v>902</v>
      </c>
      <c r="D563" s="7">
        <f t="shared" si="87"/>
        <v>50</v>
      </c>
      <c r="E563" s="7">
        <f t="shared" si="87"/>
        <v>0</v>
      </c>
      <c r="F563" s="7">
        <f t="shared" si="87"/>
        <v>1</v>
      </c>
      <c r="G563" s="7">
        <f t="shared" si="87"/>
        <v>13</v>
      </c>
      <c r="H563" s="7">
        <f t="shared" si="87"/>
        <v>1345661</v>
      </c>
      <c r="I563" s="7">
        <f t="shared" si="87"/>
        <v>2263162</v>
      </c>
      <c r="J563" s="7">
        <f t="shared" si="87"/>
        <v>2054419</v>
      </c>
      <c r="K563" s="7">
        <f t="shared" si="87"/>
        <v>2040296</v>
      </c>
      <c r="L563" s="7">
        <f t="shared" si="87"/>
        <v>1788503</v>
      </c>
      <c r="M563" s="7">
        <f t="shared" si="87"/>
        <v>1749106</v>
      </c>
      <c r="N563" s="7">
        <f t="shared" si="87"/>
        <v>1880584</v>
      </c>
      <c r="O563" s="7">
        <f t="shared" si="87"/>
        <v>2900760</v>
      </c>
      <c r="P563" s="6"/>
      <c r="Q563" s="9" t="s">
        <v>12</v>
      </c>
    </row>
    <row r="564" spans="1:17" x14ac:dyDescent="0.3">
      <c r="B564" s="7">
        <f t="shared" si="87"/>
        <v>154714</v>
      </c>
      <c r="C564" s="7">
        <f t="shared" si="87"/>
        <v>1220</v>
      </c>
      <c r="D564" s="7">
        <f t="shared" si="87"/>
        <v>58</v>
      </c>
      <c r="E564" s="7">
        <f t="shared" si="87"/>
        <v>3</v>
      </c>
      <c r="F564" s="7">
        <f t="shared" si="87"/>
        <v>10</v>
      </c>
      <c r="G564" s="7">
        <f t="shared" si="87"/>
        <v>127413</v>
      </c>
      <c r="H564" s="7">
        <f t="shared" si="87"/>
        <v>2397968</v>
      </c>
      <c r="I564" s="7">
        <f t="shared" si="87"/>
        <v>2166959</v>
      </c>
      <c r="J564" s="7">
        <f t="shared" si="87"/>
        <v>2096779</v>
      </c>
      <c r="K564" s="7">
        <f t="shared" si="87"/>
        <v>2013538</v>
      </c>
      <c r="L564" s="7">
        <f t="shared" si="87"/>
        <v>1832776</v>
      </c>
      <c r="M564" s="7">
        <f t="shared" si="87"/>
        <v>1683829</v>
      </c>
      <c r="N564" s="7">
        <f t="shared" si="87"/>
        <v>1976254</v>
      </c>
      <c r="O564" s="7">
        <f t="shared" si="87"/>
        <v>3529316</v>
      </c>
      <c r="P564" s="6"/>
      <c r="Q564" s="9" t="s">
        <v>13</v>
      </c>
    </row>
    <row r="565" spans="1:17" x14ac:dyDescent="0.3">
      <c r="B565" s="7">
        <f t="shared" si="87"/>
        <v>165490</v>
      </c>
      <c r="C565" s="7">
        <f t="shared" si="87"/>
        <v>346</v>
      </c>
      <c r="D565" s="7">
        <f t="shared" si="87"/>
        <v>1</v>
      </c>
      <c r="E565" s="7">
        <f t="shared" si="87"/>
        <v>2</v>
      </c>
      <c r="F565" s="7">
        <f t="shared" si="87"/>
        <v>8</v>
      </c>
      <c r="G565" s="7">
        <f t="shared" si="87"/>
        <v>910001</v>
      </c>
      <c r="H565" s="7">
        <f t="shared" si="87"/>
        <v>2415337</v>
      </c>
      <c r="I565" s="7">
        <f t="shared" si="87"/>
        <v>2073650</v>
      </c>
      <c r="J565" s="7">
        <f t="shared" si="87"/>
        <v>2159679</v>
      </c>
      <c r="K565" s="7">
        <f t="shared" si="87"/>
        <v>2000204</v>
      </c>
      <c r="L565" s="7">
        <f t="shared" si="87"/>
        <v>1834799</v>
      </c>
      <c r="M565" s="7">
        <f t="shared" si="87"/>
        <v>1671569</v>
      </c>
      <c r="N565" s="7">
        <f t="shared" si="87"/>
        <v>1991291</v>
      </c>
      <c r="O565" s="7" t="str">
        <f t="shared" si="87"/>
        <v/>
      </c>
      <c r="P565" s="6"/>
      <c r="Q565" s="9" t="s">
        <v>14</v>
      </c>
    </row>
    <row r="566" spans="1:17" x14ac:dyDescent="0.3">
      <c r="B566" s="18">
        <f t="shared" si="87"/>
        <v>60897</v>
      </c>
      <c r="C566" s="18">
        <f t="shared" si="87"/>
        <v>5.53</v>
      </c>
      <c r="D566" s="18">
        <f t="shared" si="87"/>
        <v>2.71</v>
      </c>
      <c r="E566" s="18">
        <f t="shared" si="87"/>
        <v>6.87</v>
      </c>
      <c r="F566" s="18">
        <f t="shared" si="87"/>
        <v>6.26</v>
      </c>
      <c r="G566" s="18">
        <f t="shared" si="87"/>
        <v>1176603.3899999999</v>
      </c>
      <c r="H566" s="18">
        <f t="shared" si="87"/>
        <v>2359528.7400000002</v>
      </c>
      <c r="I566" s="18">
        <f t="shared" si="87"/>
        <v>2081732.36</v>
      </c>
      <c r="J566" s="18">
        <f t="shared" si="87"/>
        <v>2131442.83</v>
      </c>
      <c r="K566" s="18">
        <f t="shared" si="87"/>
        <v>1938561.23</v>
      </c>
      <c r="L566" s="18">
        <f t="shared" si="87"/>
        <v>1739592.76</v>
      </c>
      <c r="M566" s="18">
        <f t="shared" si="87"/>
        <v>1616475.7</v>
      </c>
      <c r="N566" s="18">
        <f t="shared" si="87"/>
        <v>2677863.02</v>
      </c>
      <c r="O566" s="18" t="str">
        <f t="shared" si="87"/>
        <v/>
      </c>
      <c r="P566" s="6"/>
      <c r="Q566" s="9" t="s">
        <v>19</v>
      </c>
    </row>
    <row r="567" spans="1:17" x14ac:dyDescent="0.3">
      <c r="B567" s="18">
        <f>SUM(B563:B566)</f>
        <v>529962</v>
      </c>
      <c r="C567" s="18">
        <f t="shared" ref="C567:M567" si="88">SUM(C563:C566)</f>
        <v>2473.5300000000002</v>
      </c>
      <c r="D567" s="18">
        <f t="shared" si="88"/>
        <v>111.71</v>
      </c>
      <c r="E567" s="18">
        <f t="shared" si="88"/>
        <v>11.870000000000001</v>
      </c>
      <c r="F567" s="18">
        <f t="shared" si="88"/>
        <v>25.259999999999998</v>
      </c>
      <c r="G567" s="18">
        <f t="shared" si="88"/>
        <v>2214030.3899999997</v>
      </c>
      <c r="H567" s="18">
        <f t="shared" si="88"/>
        <v>8518494.7400000002</v>
      </c>
      <c r="I567" s="18">
        <f t="shared" si="88"/>
        <v>8585503.3599999994</v>
      </c>
      <c r="J567" s="18">
        <f t="shared" si="88"/>
        <v>8442319.8300000001</v>
      </c>
      <c r="K567" s="18">
        <f t="shared" si="88"/>
        <v>7992599.2300000004</v>
      </c>
      <c r="L567" s="18">
        <f t="shared" si="88"/>
        <v>7195670.7599999998</v>
      </c>
      <c r="M567" s="18">
        <f t="shared" si="88"/>
        <v>6720979.7000000002</v>
      </c>
      <c r="N567" s="18">
        <f>IF(N564="",N563*4,IF(N565="",(N564+N563)*2,IF(N566="",((N565+N564+N563)/3)*4,SUM(N563:N566))))</f>
        <v>8525992.0199999996</v>
      </c>
      <c r="O567" s="18">
        <f>IF(O564="",O563*4,IF(O565="",(O564+O563)*2,IF(O566="",((O565+O564+O563)/3)*4,SUM(O563:O566))))</f>
        <v>12860152</v>
      </c>
      <c r="P567" s="6"/>
      <c r="Q567" s="9" t="s">
        <v>15</v>
      </c>
    </row>
    <row r="568" spans="1:17" x14ac:dyDescent="0.3">
      <c r="B568" s="12">
        <f t="shared" ref="B568:O568" si="89">+B567/(B$465+B$472)</f>
        <v>4.110196021082195E-3</v>
      </c>
      <c r="C568" s="12">
        <f t="shared" si="89"/>
        <v>2.1057798043775897E-5</v>
      </c>
      <c r="D568" s="12">
        <f t="shared" si="89"/>
        <v>7.9370881669044506E-7</v>
      </c>
      <c r="E568" s="12">
        <f t="shared" si="89"/>
        <v>7.3624803736741806E-8</v>
      </c>
      <c r="F568" s="12">
        <f t="shared" si="89"/>
        <v>1.2819434872916221E-7</v>
      </c>
      <c r="G568" s="12">
        <f t="shared" si="89"/>
        <v>7.7925871170212635E-3</v>
      </c>
      <c r="H568" s="12">
        <f t="shared" si="89"/>
        <v>2.2980341742187115E-2</v>
      </c>
      <c r="I568" s="12">
        <f t="shared" si="89"/>
        <v>2.1162793046549111E-2</v>
      </c>
      <c r="J568" s="12">
        <f t="shared" si="89"/>
        <v>1.8692921530502126E-2</v>
      </c>
      <c r="K568" s="12">
        <f t="shared" si="89"/>
        <v>1.6339284958998338E-2</v>
      </c>
      <c r="L568" s="12">
        <f t="shared" si="89"/>
        <v>1.3640045275276501E-2</v>
      </c>
      <c r="M568" s="12">
        <f t="shared" si="89"/>
        <v>1.1774714367855547E-2</v>
      </c>
      <c r="N568" s="12">
        <f t="shared" si="89"/>
        <v>1.5609446879597177E-2</v>
      </c>
      <c r="O568" s="12">
        <f t="shared" si="89"/>
        <v>2.375272919511404E-2</v>
      </c>
      <c r="P568" s="6"/>
      <c r="Q568" s="11" t="s">
        <v>1747</v>
      </c>
    </row>
    <row r="569" spans="1:17" x14ac:dyDescent="0.3">
      <c r="B569" s="176" t="s">
        <v>29</v>
      </c>
      <c r="C569" s="176"/>
      <c r="D569" s="176"/>
      <c r="E569" s="176"/>
      <c r="F569" s="176"/>
      <c r="G569" s="176"/>
      <c r="H569" s="176"/>
      <c r="I569" s="176"/>
      <c r="J569" s="176"/>
      <c r="K569" s="176"/>
      <c r="L569" s="176"/>
      <c r="M569" s="176"/>
      <c r="N569" s="176"/>
      <c r="O569" s="176"/>
      <c r="P569" s="6"/>
      <c r="Q569" s="3"/>
    </row>
    <row r="570" spans="1:17" x14ac:dyDescent="0.3">
      <c r="B570" s="7">
        <f t="shared" ref="B570:O573" si="90">IFERROR(B547-B563,"")</f>
        <v>1164401</v>
      </c>
      <c r="C570" s="7">
        <f t="shared" si="90"/>
        <v>1670700</v>
      </c>
      <c r="D570" s="7">
        <f t="shared" si="90"/>
        <v>2189798</v>
      </c>
      <c r="E570" s="7">
        <f t="shared" si="90"/>
        <v>2823154</v>
      </c>
      <c r="F570" s="7">
        <f t="shared" si="90"/>
        <v>3373635</v>
      </c>
      <c r="G570" s="7">
        <f t="shared" si="90"/>
        <v>3727103</v>
      </c>
      <c r="H570" s="7">
        <f t="shared" si="90"/>
        <v>3135009</v>
      </c>
      <c r="I570" s="7">
        <f t="shared" si="90"/>
        <v>4242304</v>
      </c>
      <c r="J570" s="7">
        <f t="shared" si="90"/>
        <v>4954560</v>
      </c>
      <c r="K570" s="7">
        <f t="shared" si="90"/>
        <v>5670059</v>
      </c>
      <c r="L570" s="7">
        <f t="shared" si="90"/>
        <v>6584551</v>
      </c>
      <c r="M570" s="7">
        <f t="shared" si="90"/>
        <v>6970043</v>
      </c>
      <c r="N570" s="7">
        <f t="shared" si="90"/>
        <v>6781367</v>
      </c>
      <c r="O570" s="7">
        <f t="shared" si="90"/>
        <v>2951603</v>
      </c>
      <c r="P570" s="6"/>
      <c r="Q570" s="9" t="s">
        <v>12</v>
      </c>
    </row>
    <row r="571" spans="1:17" x14ac:dyDescent="0.3">
      <c r="B571" s="7">
        <f t="shared" si="90"/>
        <v>529638</v>
      </c>
      <c r="C571" s="7">
        <f t="shared" si="90"/>
        <v>1651883</v>
      </c>
      <c r="D571" s="7">
        <f t="shared" si="90"/>
        <v>2273841</v>
      </c>
      <c r="E571" s="7">
        <f t="shared" si="90"/>
        <v>2832731</v>
      </c>
      <c r="F571" s="7">
        <f t="shared" si="90"/>
        <v>3172972</v>
      </c>
      <c r="G571" s="7">
        <f t="shared" si="90"/>
        <v>3002241</v>
      </c>
      <c r="H571" s="7">
        <f t="shared" si="90"/>
        <v>2757468</v>
      </c>
      <c r="I571" s="7">
        <f t="shared" si="90"/>
        <v>3869809</v>
      </c>
      <c r="J571" s="7">
        <f t="shared" si="90"/>
        <v>4988706</v>
      </c>
      <c r="K571" s="7">
        <f t="shared" si="90"/>
        <v>5507143</v>
      </c>
      <c r="L571" s="7">
        <f t="shared" si="90"/>
        <v>5670620</v>
      </c>
      <c r="M571" s="7">
        <f t="shared" si="90"/>
        <v>5479093</v>
      </c>
      <c r="N571" s="7">
        <f t="shared" si="90"/>
        <v>3340830</v>
      </c>
      <c r="O571" s="7">
        <f t="shared" si="90"/>
        <v>2319965</v>
      </c>
      <c r="P571" s="6"/>
      <c r="Q571" s="9" t="s">
        <v>13</v>
      </c>
    </row>
    <row r="572" spans="1:17" x14ac:dyDescent="0.3">
      <c r="B572" s="7">
        <f t="shared" si="90"/>
        <v>638382</v>
      </c>
      <c r="C572" s="7">
        <f t="shared" si="90"/>
        <v>1775083</v>
      </c>
      <c r="D572" s="7">
        <f t="shared" si="90"/>
        <v>2228968</v>
      </c>
      <c r="E572" s="7">
        <f t="shared" si="90"/>
        <v>2792291</v>
      </c>
      <c r="F572" s="7">
        <f t="shared" si="90"/>
        <v>3446859</v>
      </c>
      <c r="G572" s="7">
        <f t="shared" si="90"/>
        <v>3615602</v>
      </c>
      <c r="H572" s="7">
        <f t="shared" si="90"/>
        <v>3020533</v>
      </c>
      <c r="I572" s="7">
        <f t="shared" si="90"/>
        <v>3946419</v>
      </c>
      <c r="J572" s="7">
        <f t="shared" si="90"/>
        <v>4897716</v>
      </c>
      <c r="K572" s="7">
        <f t="shared" si="90"/>
        <v>5798604</v>
      </c>
      <c r="L572" s="7">
        <f t="shared" si="90"/>
        <v>6117098</v>
      </c>
      <c r="M572" s="7">
        <f t="shared" si="90"/>
        <v>6727808</v>
      </c>
      <c r="N572" s="7">
        <f t="shared" si="90"/>
        <v>4736109</v>
      </c>
      <c r="O572" s="7" t="str">
        <f t="shared" si="90"/>
        <v/>
      </c>
      <c r="P572" s="6"/>
      <c r="Q572" s="9" t="s">
        <v>14</v>
      </c>
    </row>
    <row r="573" spans="1:17" x14ac:dyDescent="0.3">
      <c r="B573" s="7">
        <f t="shared" si="90"/>
        <v>646017</v>
      </c>
      <c r="C573" s="18">
        <f t="shared" si="90"/>
        <v>1398532.9699999995</v>
      </c>
      <c r="D573" s="18">
        <f t="shared" si="90"/>
        <v>2231887.2699999972</v>
      </c>
      <c r="E573" s="18">
        <f t="shared" si="90"/>
        <v>1879654.1900000039</v>
      </c>
      <c r="F573" s="18">
        <f t="shared" si="90"/>
        <v>3223623.1300000013</v>
      </c>
      <c r="G573" s="18">
        <f t="shared" si="90"/>
        <v>2595122.5700000012</v>
      </c>
      <c r="H573" s="18">
        <f t="shared" si="90"/>
        <v>2983215.2700000089</v>
      </c>
      <c r="I573" s="18">
        <f t="shared" si="90"/>
        <v>4624706.379999998</v>
      </c>
      <c r="J573" s="18">
        <f t="shared" si="90"/>
        <v>4994506.8200000022</v>
      </c>
      <c r="K573" s="18">
        <f t="shared" si="90"/>
        <v>6292137.0400000066</v>
      </c>
      <c r="L573" s="18">
        <f t="shared" si="90"/>
        <v>6459782.6800000053</v>
      </c>
      <c r="M573" s="18">
        <f t="shared" si="90"/>
        <v>7188612.4999999953</v>
      </c>
      <c r="N573" s="18">
        <f t="shared" si="90"/>
        <v>4084661.0400000061</v>
      </c>
      <c r="O573" s="18" t="str">
        <f t="shared" si="90"/>
        <v/>
      </c>
      <c r="P573" s="6"/>
      <c r="Q573" s="9" t="s">
        <v>19</v>
      </c>
    </row>
    <row r="574" spans="1:17" x14ac:dyDescent="0.3">
      <c r="B574" s="25">
        <f t="shared" ref="B574:M574" si="91">B551-B567</f>
        <v>2978438</v>
      </c>
      <c r="C574" s="18">
        <f t="shared" si="91"/>
        <v>6496198.9700000035</v>
      </c>
      <c r="D574" s="18">
        <f t="shared" si="91"/>
        <v>8924494.2699999884</v>
      </c>
      <c r="E574" s="18">
        <f t="shared" si="91"/>
        <v>10327830.190000018</v>
      </c>
      <c r="F574" s="18">
        <f t="shared" si="91"/>
        <v>13217089.129999992</v>
      </c>
      <c r="G574" s="18">
        <f t="shared" si="91"/>
        <v>12940068.569999993</v>
      </c>
      <c r="H574" s="18">
        <f t="shared" si="91"/>
        <v>11896225.27000002</v>
      </c>
      <c r="I574" s="18">
        <f t="shared" si="91"/>
        <v>16683238.37999998</v>
      </c>
      <c r="J574" s="18">
        <f t="shared" si="91"/>
        <v>19835488.819999978</v>
      </c>
      <c r="K574" s="18">
        <f t="shared" si="91"/>
        <v>23267943.04000004</v>
      </c>
      <c r="L574" s="18">
        <f t="shared" si="91"/>
        <v>24832051.680000015</v>
      </c>
      <c r="M574" s="18">
        <f t="shared" si="91"/>
        <v>26365556.499999959</v>
      </c>
      <c r="N574" s="18">
        <f>IFERROR(N551-N567,"")</f>
        <v>18942967.039999973</v>
      </c>
      <c r="O574" s="18">
        <f>IFERROR(O551-O567,"")</f>
        <v>10543136</v>
      </c>
      <c r="P574" s="6"/>
      <c r="Q574" s="9" t="s">
        <v>15</v>
      </c>
    </row>
    <row r="575" spans="1:17" x14ac:dyDescent="0.3">
      <c r="B575" s="12">
        <f t="shared" ref="B575:O575" si="92">+B574/(B$465+B$472)</f>
        <v>2.3099701519429715E-2</v>
      </c>
      <c r="C575" s="12">
        <f t="shared" si="92"/>
        <v>5.5303815180104979E-2</v>
      </c>
      <c r="D575" s="12">
        <f t="shared" si="92"/>
        <v>6.3409272102787115E-2</v>
      </c>
      <c r="E575" s="12">
        <f t="shared" si="92"/>
        <v>6.4059348842893687E-2</v>
      </c>
      <c r="F575" s="12">
        <f t="shared" si="92"/>
        <v>6.707664818351694E-2</v>
      </c>
      <c r="G575" s="12">
        <f t="shared" si="92"/>
        <v>4.554436654862435E-2</v>
      </c>
      <c r="H575" s="12">
        <f t="shared" si="92"/>
        <v>3.209244479109024E-2</v>
      </c>
      <c r="I575" s="12">
        <f t="shared" si="92"/>
        <v>4.1123263992547655E-2</v>
      </c>
      <c r="J575" s="12">
        <f t="shared" si="92"/>
        <v>4.3919591237686122E-2</v>
      </c>
      <c r="K575" s="12">
        <f t="shared" si="92"/>
        <v>4.7566697741243141E-2</v>
      </c>
      <c r="L575" s="12">
        <f t="shared" si="92"/>
        <v>4.7071401748404358E-2</v>
      </c>
      <c r="M575" s="12">
        <f t="shared" si="92"/>
        <v>4.6190720816647719E-2</v>
      </c>
      <c r="N575" s="12">
        <f t="shared" si="92"/>
        <v>3.4680918895915153E-2</v>
      </c>
      <c r="O575" s="12">
        <f t="shared" si="92"/>
        <v>1.9473195517071482E-2</v>
      </c>
      <c r="P575" s="6"/>
      <c r="Q575" s="11" t="s">
        <v>30</v>
      </c>
    </row>
    <row r="576" spans="1:17" x14ac:dyDescent="0.3">
      <c r="B576" s="178" t="s">
        <v>876</v>
      </c>
      <c r="C576" s="178"/>
      <c r="D576" s="178"/>
      <c r="E576" s="178"/>
      <c r="F576" s="178"/>
      <c r="G576" s="178"/>
      <c r="H576" s="178"/>
      <c r="I576" s="178"/>
      <c r="J576" s="178"/>
      <c r="K576" s="178"/>
      <c r="L576" s="178"/>
      <c r="M576" s="178"/>
      <c r="N576" s="178"/>
      <c r="O576" s="178"/>
      <c r="P576" s="6"/>
      <c r="Q576" s="3"/>
    </row>
    <row r="577" spans="1:17" x14ac:dyDescent="0.3">
      <c r="B577" s="7">
        <f t="shared" ref="B577:O580" si="93">IFERROR(VLOOKUP($B$576,$130:$216,MATCH($Q577&amp;"/"&amp;B$348,$128:$128,0),FALSE),"")</f>
        <v>369633</v>
      </c>
      <c r="C577" s="7">
        <f t="shared" si="93"/>
        <v>482430</v>
      </c>
      <c r="D577" s="7">
        <f t="shared" si="93"/>
        <v>624226</v>
      </c>
      <c r="E577" s="7">
        <f t="shared" si="93"/>
        <v>856238</v>
      </c>
      <c r="F577" s="7">
        <f t="shared" si="93"/>
        <v>781712</v>
      </c>
      <c r="G577" s="7">
        <f t="shared" si="93"/>
        <v>741250</v>
      </c>
      <c r="H577" s="7">
        <f t="shared" si="93"/>
        <v>643191</v>
      </c>
      <c r="I577" s="7">
        <f t="shared" si="93"/>
        <v>842338</v>
      </c>
      <c r="J577" s="7">
        <f t="shared" si="93"/>
        <v>959576</v>
      </c>
      <c r="K577" s="7">
        <f t="shared" si="93"/>
        <v>950989</v>
      </c>
      <c r="L577" s="7">
        <f t="shared" si="93"/>
        <v>1181100</v>
      </c>
      <c r="M577" s="7">
        <f t="shared" si="93"/>
        <v>1231745</v>
      </c>
      <c r="N577" s="7">
        <f t="shared" si="93"/>
        <v>1132252</v>
      </c>
      <c r="O577" s="7">
        <f t="shared" si="93"/>
        <v>370232</v>
      </c>
      <c r="P577" s="6"/>
      <c r="Q577" s="9" t="s">
        <v>12</v>
      </c>
    </row>
    <row r="578" spans="1:17" x14ac:dyDescent="0.3">
      <c r="B578" s="7">
        <f t="shared" si="93"/>
        <v>322281</v>
      </c>
      <c r="C578" s="7">
        <f t="shared" si="93"/>
        <v>452289</v>
      </c>
      <c r="D578" s="7">
        <f t="shared" si="93"/>
        <v>624261</v>
      </c>
      <c r="E578" s="7">
        <f t="shared" si="93"/>
        <v>827936</v>
      </c>
      <c r="F578" s="7">
        <f t="shared" si="93"/>
        <v>720238</v>
      </c>
      <c r="G578" s="7">
        <f t="shared" si="93"/>
        <v>534474</v>
      </c>
      <c r="H578" s="7">
        <f t="shared" si="93"/>
        <v>542107</v>
      </c>
      <c r="I578" s="7">
        <f t="shared" si="93"/>
        <v>715648</v>
      </c>
      <c r="J578" s="7">
        <f t="shared" si="93"/>
        <v>817142</v>
      </c>
      <c r="K578" s="7">
        <f t="shared" si="93"/>
        <v>866259</v>
      </c>
      <c r="L578" s="7">
        <f t="shared" si="93"/>
        <v>927663</v>
      </c>
      <c r="M578" s="7">
        <f t="shared" si="93"/>
        <v>761854</v>
      </c>
      <c r="N578" s="7">
        <f t="shared" si="93"/>
        <v>433981</v>
      </c>
      <c r="O578" s="7">
        <f t="shared" si="93"/>
        <v>234466</v>
      </c>
      <c r="P578" s="6"/>
      <c r="Q578" s="9" t="s">
        <v>13</v>
      </c>
    </row>
    <row r="579" spans="1:17" x14ac:dyDescent="0.3">
      <c r="B579" s="7">
        <f t="shared" si="93"/>
        <v>284741</v>
      </c>
      <c r="C579" s="7">
        <f t="shared" si="93"/>
        <v>461807</v>
      </c>
      <c r="D579" s="7">
        <f t="shared" si="93"/>
        <v>599821</v>
      </c>
      <c r="E579" s="7">
        <f t="shared" si="93"/>
        <v>791566</v>
      </c>
      <c r="F579" s="7">
        <f t="shared" si="93"/>
        <v>749605</v>
      </c>
      <c r="G579" s="7">
        <f t="shared" si="93"/>
        <v>585600</v>
      </c>
      <c r="H579" s="7">
        <f t="shared" si="93"/>
        <v>595915</v>
      </c>
      <c r="I579" s="7">
        <f t="shared" si="93"/>
        <v>718076</v>
      </c>
      <c r="J579" s="7">
        <f t="shared" si="93"/>
        <v>832198</v>
      </c>
      <c r="K579" s="7">
        <f t="shared" si="93"/>
        <v>852968</v>
      </c>
      <c r="L579" s="7">
        <f t="shared" si="93"/>
        <v>998129</v>
      </c>
      <c r="M579" s="7">
        <f t="shared" si="93"/>
        <v>1067705</v>
      </c>
      <c r="N579" s="7">
        <f t="shared" si="93"/>
        <v>682325</v>
      </c>
      <c r="O579" s="7" t="str">
        <f t="shared" si="93"/>
        <v/>
      </c>
      <c r="P579" s="6"/>
      <c r="Q579" s="9" t="s">
        <v>14</v>
      </c>
    </row>
    <row r="580" spans="1:17" x14ac:dyDescent="0.3">
      <c r="B580" s="18">
        <f t="shared" si="93"/>
        <v>228248</v>
      </c>
      <c r="C580" s="18">
        <f t="shared" si="93"/>
        <v>377440.79</v>
      </c>
      <c r="D580" s="18">
        <f t="shared" si="93"/>
        <v>639050.31999999995</v>
      </c>
      <c r="E580" s="18">
        <f t="shared" si="93"/>
        <v>505720.79</v>
      </c>
      <c r="F580" s="18">
        <f t="shared" si="93"/>
        <v>679257.36</v>
      </c>
      <c r="G580" s="18">
        <f t="shared" si="93"/>
        <v>431070.52</v>
      </c>
      <c r="H580" s="18">
        <f t="shared" si="93"/>
        <v>449775.64</v>
      </c>
      <c r="I580" s="18">
        <f t="shared" si="93"/>
        <v>790152.37</v>
      </c>
      <c r="J580" s="18">
        <f t="shared" si="93"/>
        <v>714419.94</v>
      </c>
      <c r="K580" s="18">
        <f t="shared" si="93"/>
        <v>816829.68</v>
      </c>
      <c r="L580" s="18">
        <f t="shared" si="93"/>
        <v>861779.45</v>
      </c>
      <c r="M580" s="18">
        <f t="shared" si="93"/>
        <v>1008438.97</v>
      </c>
      <c r="N580" s="18">
        <f t="shared" si="93"/>
        <v>510933.19</v>
      </c>
      <c r="O580" s="18" t="str">
        <f t="shared" si="93"/>
        <v/>
      </c>
      <c r="P580" s="6"/>
      <c r="Q580" s="9" t="s">
        <v>19</v>
      </c>
    </row>
    <row r="581" spans="1:17" x14ac:dyDescent="0.3">
      <c r="B581" s="18">
        <f>SUM(B577:B580)</f>
        <v>1204903</v>
      </c>
      <c r="C581" s="18">
        <f t="shared" ref="C581:M581" si="94">SUM(C577:C580)</f>
        <v>1773966.79</v>
      </c>
      <c r="D581" s="18">
        <f t="shared" si="94"/>
        <v>2487358.3199999998</v>
      </c>
      <c r="E581" s="18">
        <f t="shared" si="94"/>
        <v>2981460.79</v>
      </c>
      <c r="F581" s="18">
        <f t="shared" si="94"/>
        <v>2930812.36</v>
      </c>
      <c r="G581" s="18">
        <f t="shared" si="94"/>
        <v>2292394.52</v>
      </c>
      <c r="H581" s="18">
        <f t="shared" si="94"/>
        <v>2230988.64</v>
      </c>
      <c r="I581" s="18">
        <f t="shared" si="94"/>
        <v>3066214.37</v>
      </c>
      <c r="J581" s="18">
        <f t="shared" si="94"/>
        <v>3323335.94</v>
      </c>
      <c r="K581" s="18">
        <f t="shared" si="94"/>
        <v>3487045.68</v>
      </c>
      <c r="L581" s="18">
        <f t="shared" si="94"/>
        <v>3968671.45</v>
      </c>
      <c r="M581" s="18">
        <f t="shared" si="94"/>
        <v>4069742.9699999997</v>
      </c>
      <c r="N581" s="18">
        <f>IF(N578="",N577*4,IF(N579="",(N578+N577)*2,IF(N580="",((N579+N578+N577)/3)*4,SUM(N577:N580))))</f>
        <v>2759491.19</v>
      </c>
      <c r="O581" s="18">
        <f>IF(O578="",O577*4,IF(O579="",(O578+O577)*2,IF(O580="",((O579+O578+O577)/3)*4,SUM(O577:O580))))</f>
        <v>1209396</v>
      </c>
      <c r="P581" s="6"/>
      <c r="Q581" s="9" t="s">
        <v>15</v>
      </c>
    </row>
    <row r="582" spans="1:17" x14ac:dyDescent="0.3">
      <c r="B582" s="12">
        <f t="shared" ref="B582:M582" si="95">+B581/B$574</f>
        <v>0.4045419108942338</v>
      </c>
      <c r="C582" s="12">
        <f t="shared" si="95"/>
        <v>0.27307765636371806</v>
      </c>
      <c r="D582" s="12">
        <f t="shared" si="95"/>
        <v>0.27871140310564657</v>
      </c>
      <c r="E582" s="12">
        <f t="shared" si="95"/>
        <v>0.28868220479523538</v>
      </c>
      <c r="F582" s="12">
        <f t="shared" si="95"/>
        <v>0.22174416251364129</v>
      </c>
      <c r="G582" s="12">
        <f t="shared" si="95"/>
        <v>0.17715474285156754</v>
      </c>
      <c r="H582" s="12">
        <f t="shared" si="95"/>
        <v>0.18753752466558632</v>
      </c>
      <c r="I582" s="12">
        <f t="shared" si="95"/>
        <v>0.18379011916989726</v>
      </c>
      <c r="J582" s="12">
        <f t="shared" si="95"/>
        <v>0.1675449478537229</v>
      </c>
      <c r="K582" s="12">
        <f t="shared" si="95"/>
        <v>0.14986480214453859</v>
      </c>
      <c r="L582" s="12">
        <f t="shared" si="95"/>
        <v>0.15982052152365681</v>
      </c>
      <c r="M582" s="12">
        <f t="shared" si="95"/>
        <v>0.15435831858887583</v>
      </c>
      <c r="N582" s="12">
        <f>+N581/N$574</f>
        <v>0.14567365208275229</v>
      </c>
      <c r="O582" s="12">
        <f>+O581/O$574</f>
        <v>0.11470932367750923</v>
      </c>
      <c r="P582" s="6"/>
      <c r="Q582" s="11" t="s">
        <v>31</v>
      </c>
    </row>
    <row r="583" spans="1:17" x14ac:dyDescent="0.3">
      <c r="B583" s="176" t="s">
        <v>2399</v>
      </c>
      <c r="C583" s="176"/>
      <c r="D583" s="176"/>
      <c r="E583" s="176"/>
      <c r="F583" s="176"/>
      <c r="G583" s="176"/>
      <c r="H583" s="176"/>
      <c r="I583" s="176"/>
      <c r="J583" s="176"/>
      <c r="K583" s="176"/>
      <c r="L583" s="176"/>
      <c r="M583" s="176"/>
      <c r="N583" s="176"/>
      <c r="O583" s="176"/>
      <c r="P583" s="6"/>
      <c r="Q583" s="3"/>
    </row>
    <row r="584" spans="1:17" x14ac:dyDescent="0.3">
      <c r="B584" s="7">
        <f t="shared" ref="B584:O587" si="96">IFERROR(VLOOKUP($B$583,$130:$216,MATCH($Q584&amp;"/"&amp;B$348,$128:$128,0),FALSE),"")</f>
        <v>1084194</v>
      </c>
      <c r="C584" s="7">
        <f t="shared" si="96"/>
        <v>1246607</v>
      </c>
      <c r="D584" s="7">
        <f t="shared" si="96"/>
        <v>1675894</v>
      </c>
      <c r="E584" s="7">
        <f t="shared" si="96"/>
        <v>2083933</v>
      </c>
      <c r="F584" s="7">
        <f t="shared" si="96"/>
        <v>2758326</v>
      </c>
      <c r="G584" s="7">
        <f t="shared" si="96"/>
        <v>3185739</v>
      </c>
      <c r="H584" s="7">
        <f t="shared" si="96"/>
        <v>2705199</v>
      </c>
      <c r="I584" s="7">
        <f t="shared" si="96"/>
        <v>3408344</v>
      </c>
      <c r="J584" s="7">
        <f t="shared" si="96"/>
        <v>4064685</v>
      </c>
      <c r="K584" s="7">
        <f t="shared" si="96"/>
        <v>4764990</v>
      </c>
      <c r="L584" s="7">
        <f t="shared" si="96"/>
        <v>5416836</v>
      </c>
      <c r="M584" s="7">
        <f t="shared" si="96"/>
        <v>5769185</v>
      </c>
      <c r="N584" s="7">
        <f t="shared" si="96"/>
        <v>5645110</v>
      </c>
      <c r="O584" s="7">
        <f t="shared" si="96"/>
        <v>2599055</v>
      </c>
      <c r="P584" s="6"/>
      <c r="Q584" s="9" t="s">
        <v>12</v>
      </c>
    </row>
    <row r="585" spans="1:17" x14ac:dyDescent="0.3">
      <c r="B585" s="7">
        <f t="shared" si="96"/>
        <v>864441</v>
      </c>
      <c r="C585" s="7">
        <f t="shared" si="96"/>
        <v>1234393</v>
      </c>
      <c r="D585" s="7">
        <f t="shared" si="96"/>
        <v>1769347</v>
      </c>
      <c r="E585" s="7">
        <f t="shared" si="96"/>
        <v>2169777</v>
      </c>
      <c r="F585" s="7">
        <f t="shared" si="96"/>
        <v>2600389</v>
      </c>
      <c r="G585" s="7">
        <f t="shared" si="96"/>
        <v>2649212</v>
      </c>
      <c r="H585" s="7">
        <f t="shared" si="96"/>
        <v>2251570</v>
      </c>
      <c r="I585" s="7">
        <f t="shared" si="96"/>
        <v>3139595</v>
      </c>
      <c r="J585" s="7">
        <f t="shared" si="96"/>
        <v>4195948</v>
      </c>
      <c r="K585" s="7">
        <f t="shared" si="96"/>
        <v>4647184</v>
      </c>
      <c r="L585" s="7">
        <f t="shared" si="96"/>
        <v>4779175</v>
      </c>
      <c r="M585" s="7">
        <f t="shared" si="96"/>
        <v>4794614</v>
      </c>
      <c r="N585" s="7">
        <f t="shared" si="96"/>
        <v>2887028</v>
      </c>
      <c r="O585" s="7">
        <f t="shared" si="96"/>
        <v>2189699</v>
      </c>
      <c r="P585" s="6"/>
      <c r="Q585" s="9" t="s">
        <v>13</v>
      </c>
    </row>
    <row r="586" spans="1:17" x14ac:dyDescent="0.3">
      <c r="B586" s="7">
        <f t="shared" si="96"/>
        <v>843667</v>
      </c>
      <c r="C586" s="7">
        <f t="shared" si="96"/>
        <v>1415969</v>
      </c>
      <c r="D586" s="7">
        <f t="shared" si="96"/>
        <v>1670264</v>
      </c>
      <c r="E586" s="7">
        <f t="shared" si="96"/>
        <v>2173034</v>
      </c>
      <c r="F586" s="7">
        <f t="shared" si="96"/>
        <v>2902488</v>
      </c>
      <c r="G586" s="7">
        <f t="shared" si="96"/>
        <v>2659581</v>
      </c>
      <c r="H586" s="7">
        <f t="shared" si="96"/>
        <v>2687650</v>
      </c>
      <c r="I586" s="7">
        <f t="shared" si="96"/>
        <v>3257896</v>
      </c>
      <c r="J586" s="7">
        <f t="shared" si="96"/>
        <v>4115162</v>
      </c>
      <c r="K586" s="7">
        <f t="shared" si="96"/>
        <v>4970338</v>
      </c>
      <c r="L586" s="7">
        <f t="shared" si="96"/>
        <v>5181786</v>
      </c>
      <c r="M586" s="7">
        <f t="shared" si="96"/>
        <v>5611835</v>
      </c>
      <c r="N586" s="7">
        <f t="shared" si="96"/>
        <v>3997703</v>
      </c>
      <c r="O586" s="7" t="str">
        <f t="shared" si="96"/>
        <v/>
      </c>
      <c r="P586" s="6"/>
      <c r="Q586" s="9" t="s">
        <v>14</v>
      </c>
    </row>
    <row r="587" spans="1:17" x14ac:dyDescent="0.3">
      <c r="B587" s="7">
        <f t="shared" si="96"/>
        <v>509169</v>
      </c>
      <c r="C587" s="18">
        <f t="shared" si="96"/>
        <v>1095102.55</v>
      </c>
      <c r="D587" s="18">
        <f t="shared" si="96"/>
        <v>1547957.78</v>
      </c>
      <c r="E587" s="18">
        <f t="shared" si="96"/>
        <v>1580824.68</v>
      </c>
      <c r="F587" s="18">
        <f t="shared" si="96"/>
        <v>2762028.09</v>
      </c>
      <c r="G587" s="18">
        <f t="shared" si="96"/>
        <v>2042456.83</v>
      </c>
      <c r="H587" s="18">
        <f t="shared" si="96"/>
        <v>2515555.12</v>
      </c>
      <c r="I587" s="18">
        <f t="shared" si="96"/>
        <v>3876624.32</v>
      </c>
      <c r="J587" s="18">
        <f t="shared" si="96"/>
        <v>4300715.41</v>
      </c>
      <c r="K587" s="18">
        <f t="shared" si="96"/>
        <v>5525196.1600000001</v>
      </c>
      <c r="L587" s="18">
        <f t="shared" si="96"/>
        <v>5551853.2999999998</v>
      </c>
      <c r="M587" s="18">
        <f t="shared" si="96"/>
        <v>6167450.75</v>
      </c>
      <c r="N587" s="18">
        <f t="shared" si="96"/>
        <v>3572575.9</v>
      </c>
      <c r="O587" s="18" t="str">
        <f t="shared" si="96"/>
        <v/>
      </c>
      <c r="P587" s="6"/>
      <c r="Q587" s="9" t="s">
        <v>19</v>
      </c>
    </row>
    <row r="588" spans="1:17" x14ac:dyDescent="0.3">
      <c r="B588" s="26">
        <f>SUM(B584:B587)</f>
        <v>3301471</v>
      </c>
      <c r="C588" s="18">
        <f t="shared" ref="C588:M588" si="97">SUM(C584:C587)</f>
        <v>4992071.55</v>
      </c>
      <c r="D588" s="18">
        <f t="shared" si="97"/>
        <v>6663462.7800000003</v>
      </c>
      <c r="E588" s="18">
        <f t="shared" si="97"/>
        <v>8007568.6799999997</v>
      </c>
      <c r="F588" s="18">
        <f t="shared" si="97"/>
        <v>11023231.09</v>
      </c>
      <c r="G588" s="18">
        <f t="shared" si="97"/>
        <v>10536988.83</v>
      </c>
      <c r="H588" s="18">
        <f t="shared" si="97"/>
        <v>10159974.120000001</v>
      </c>
      <c r="I588" s="18">
        <f t="shared" si="97"/>
        <v>13682459.32</v>
      </c>
      <c r="J588" s="18">
        <f t="shared" si="97"/>
        <v>16676510.41</v>
      </c>
      <c r="K588" s="18">
        <f t="shared" si="97"/>
        <v>19907708.16</v>
      </c>
      <c r="L588" s="18">
        <f t="shared" si="97"/>
        <v>20929650.300000001</v>
      </c>
      <c r="M588" s="18">
        <f t="shared" si="97"/>
        <v>22343084.75</v>
      </c>
      <c r="N588" s="18">
        <f>IF(N585="",N584*4,IF(N586="",(N585+N584)*2,IF(N587="",((N586+N585+N584)/3)*4,SUM(N584:N587))))</f>
        <v>16102416.9</v>
      </c>
      <c r="O588" s="18">
        <f>IF(O585="",O584*4,IF(O586="",(O585+O584)*2,IF(O587="",((O586+O585+O584)/3)*4,SUM(O584:O587))))</f>
        <v>9577508</v>
      </c>
      <c r="P588" s="6"/>
      <c r="Q588" s="9" t="s">
        <v>15</v>
      </c>
    </row>
    <row r="589" spans="1:17" x14ac:dyDescent="0.3">
      <c r="B589" s="10">
        <f t="shared" ref="B589:O589" si="98">+B588/(B$465+B$472)</f>
        <v>2.5605030111438661E-2</v>
      </c>
      <c r="C589" s="10">
        <f t="shared" si="98"/>
        <v>4.2498791007175699E-2</v>
      </c>
      <c r="D589" s="10">
        <f t="shared" si="98"/>
        <v>4.7344455806773107E-2</v>
      </c>
      <c r="E589" s="10">
        <f t="shared" si="98"/>
        <v>4.9667706189846721E-2</v>
      </c>
      <c r="F589" s="10">
        <f t="shared" si="98"/>
        <v>5.5942831768551179E-2</v>
      </c>
      <c r="G589" s="10">
        <f t="shared" si="98"/>
        <v>3.708639401686576E-2</v>
      </c>
      <c r="H589" s="10">
        <f t="shared" si="98"/>
        <v>2.7408560373117848E-2</v>
      </c>
      <c r="I589" s="10">
        <f t="shared" si="98"/>
        <v>3.3726508838846592E-2</v>
      </c>
      <c r="J589" s="10">
        <f t="shared" si="98"/>
        <v>3.6925004829712997E-2</v>
      </c>
      <c r="K589" s="10">
        <f t="shared" si="98"/>
        <v>4.0697363541749416E-2</v>
      </c>
      <c r="L589" s="10">
        <f t="shared" si="98"/>
        <v>3.9674046688554218E-2</v>
      </c>
      <c r="M589" s="10">
        <f t="shared" si="98"/>
        <v>3.9143614885198831E-2</v>
      </c>
      <c r="N589" s="10">
        <f t="shared" si="98"/>
        <v>2.9480419480110875E-2</v>
      </c>
      <c r="O589" s="10">
        <f t="shared" si="98"/>
        <v>1.7689678464767624E-2</v>
      </c>
      <c r="P589" s="6"/>
      <c r="Q589" s="11" t="s">
        <v>32</v>
      </c>
    </row>
    <row r="590" spans="1:17" s="87" customFormat="1" x14ac:dyDescent="0.3">
      <c r="A590" s="86"/>
      <c r="B590" s="19"/>
      <c r="C590" s="12">
        <f t="shared" ref="C590:M590" si="99">C588/B588-1</f>
        <v>0.51207493568775853</v>
      </c>
      <c r="D590" s="12">
        <f t="shared" si="99"/>
        <v>0.33480914952030294</v>
      </c>
      <c r="E590" s="12">
        <f t="shared" si="99"/>
        <v>0.20171282475445884</v>
      </c>
      <c r="F590" s="12">
        <f t="shared" si="99"/>
        <v>0.3766015042158839</v>
      </c>
      <c r="G590" s="12">
        <f t="shared" si="99"/>
        <v>-4.4110683703356912E-2</v>
      </c>
      <c r="H590" s="12">
        <f t="shared" si="99"/>
        <v>-3.5780118597696142E-2</v>
      </c>
      <c r="I590" s="12">
        <f t="shared" si="99"/>
        <v>0.3467021823476848</v>
      </c>
      <c r="J590" s="12">
        <f t="shared" si="99"/>
        <v>0.21882404471128369</v>
      </c>
      <c r="K590" s="12">
        <f t="shared" si="99"/>
        <v>0.19375742709712362</v>
      </c>
      <c r="L590" s="12">
        <f t="shared" si="99"/>
        <v>5.1333992430799169E-2</v>
      </c>
      <c r="M590" s="12">
        <f t="shared" si="99"/>
        <v>6.7532635745949365E-2</v>
      </c>
      <c r="N590" s="12">
        <f>N588/M588-1</f>
        <v>-0.27931093310649502</v>
      </c>
      <c r="O590" s="12">
        <f>O588/N588-1</f>
        <v>-0.40521301494808526</v>
      </c>
      <c r="P590" s="17"/>
      <c r="Q590" s="14" t="s">
        <v>20</v>
      </c>
    </row>
    <row r="591" spans="1:17" x14ac:dyDescent="0.3">
      <c r="B591" s="171" t="s">
        <v>9</v>
      </c>
      <c r="C591" s="171"/>
      <c r="D591" s="171"/>
      <c r="E591" s="171"/>
      <c r="F591" s="171"/>
      <c r="G591" s="171"/>
      <c r="H591" s="171"/>
      <c r="I591" s="171"/>
      <c r="J591" s="171"/>
      <c r="K591" s="171"/>
      <c r="L591" s="171"/>
      <c r="M591" s="171"/>
      <c r="N591" s="171"/>
      <c r="O591" s="171"/>
    </row>
    <row r="592" spans="1:17" x14ac:dyDescent="0.3">
      <c r="B592" s="181" t="s">
        <v>877</v>
      </c>
      <c r="C592" s="181"/>
      <c r="D592" s="181"/>
      <c r="E592" s="181"/>
      <c r="F592" s="181"/>
      <c r="G592" s="181"/>
      <c r="H592" s="181"/>
      <c r="I592" s="181"/>
      <c r="J592" s="181"/>
      <c r="K592" s="181"/>
      <c r="L592" s="181"/>
      <c r="M592" s="181"/>
      <c r="N592" s="181"/>
      <c r="O592" s="181"/>
    </row>
    <row r="593" spans="2:17" x14ac:dyDescent="0.3">
      <c r="B593" s="7">
        <f t="shared" ref="B593:O596" si="100">IFERROR(VLOOKUP($B$592,$221:$343,MATCH($Q593&amp;"/"&amp;B$348,$219:$219,0),FALSE),"")</f>
        <v>712730</v>
      </c>
      <c r="C593" s="7">
        <f t="shared" si="100"/>
        <v>677866</v>
      </c>
      <c r="D593" s="7">
        <f t="shared" si="100"/>
        <v>738772</v>
      </c>
      <c r="E593" s="7">
        <f t="shared" si="100"/>
        <v>783698</v>
      </c>
      <c r="F593" s="7">
        <f t="shared" si="100"/>
        <v>823055</v>
      </c>
      <c r="G593" s="7">
        <f t="shared" si="100"/>
        <v>889775</v>
      </c>
      <c r="H593" s="7">
        <f t="shared" si="100"/>
        <v>1485973</v>
      </c>
      <c r="I593" s="7">
        <f t="shared" si="100"/>
        <v>1703925</v>
      </c>
      <c r="J593" s="7">
        <f t="shared" si="100"/>
        <v>1939968</v>
      </c>
      <c r="K593" s="7">
        <f t="shared" si="100"/>
        <v>2286771</v>
      </c>
      <c r="L593" s="7">
        <f t="shared" si="100"/>
        <v>2490427</v>
      </c>
      <c r="M593" s="7">
        <f t="shared" si="100"/>
        <v>2671345</v>
      </c>
      <c r="N593" s="8">
        <f t="shared" si="100"/>
        <v>4980177</v>
      </c>
      <c r="O593" s="8">
        <f t="shared" si="100"/>
        <v>5369077</v>
      </c>
      <c r="P593" s="6"/>
      <c r="Q593" s="9" t="s">
        <v>12</v>
      </c>
    </row>
    <row r="594" spans="2:17" x14ac:dyDescent="0.3">
      <c r="B594" s="7">
        <f t="shared" si="100"/>
        <v>1465788</v>
      </c>
      <c r="C594" s="7">
        <f t="shared" si="100"/>
        <v>1378259</v>
      </c>
      <c r="D594" s="7">
        <f t="shared" si="100"/>
        <v>1499057</v>
      </c>
      <c r="E594" s="7">
        <f t="shared" si="100"/>
        <v>1592391</v>
      </c>
      <c r="F594" s="7">
        <f t="shared" si="100"/>
        <v>1648506</v>
      </c>
      <c r="G594" s="7">
        <f t="shared" si="100"/>
        <v>1823100</v>
      </c>
      <c r="H594" s="7">
        <f t="shared" si="100"/>
        <v>3010609</v>
      </c>
      <c r="I594" s="7">
        <f t="shared" si="100"/>
        <v>3494637</v>
      </c>
      <c r="J594" s="7">
        <f t="shared" si="100"/>
        <v>3981595</v>
      </c>
      <c r="K594" s="7">
        <f t="shared" si="100"/>
        <v>4651534</v>
      </c>
      <c r="L594" s="7">
        <f t="shared" si="100"/>
        <v>5101528</v>
      </c>
      <c r="M594" s="7">
        <f t="shared" si="100"/>
        <v>5401563</v>
      </c>
      <c r="N594" s="8">
        <f t="shared" si="100"/>
        <v>10111386</v>
      </c>
      <c r="O594" s="8">
        <f t="shared" si="100"/>
        <v>10860507</v>
      </c>
      <c r="P594" s="6"/>
      <c r="Q594" s="9" t="s">
        <v>13</v>
      </c>
    </row>
    <row r="595" spans="2:17" x14ac:dyDescent="0.3">
      <c r="B595" s="7">
        <f t="shared" si="100"/>
        <v>2254890</v>
      </c>
      <c r="C595" s="7">
        <f t="shared" si="100"/>
        <v>2104060</v>
      </c>
      <c r="D595" s="7">
        <f t="shared" si="100"/>
        <v>2288263</v>
      </c>
      <c r="E595" s="7">
        <f t="shared" si="100"/>
        <v>2422391</v>
      </c>
      <c r="F595" s="7">
        <f t="shared" si="100"/>
        <v>2498300</v>
      </c>
      <c r="G595" s="7">
        <f t="shared" si="100"/>
        <v>3151603</v>
      </c>
      <c r="H595" s="7">
        <f t="shared" si="100"/>
        <v>4630203</v>
      </c>
      <c r="I595" s="7">
        <f t="shared" si="100"/>
        <v>5380350</v>
      </c>
      <c r="J595" s="7">
        <f t="shared" si="100"/>
        <v>6127646</v>
      </c>
      <c r="K595" s="7">
        <f t="shared" si="100"/>
        <v>7079354</v>
      </c>
      <c r="L595" s="7">
        <f t="shared" si="100"/>
        <v>7761837</v>
      </c>
      <c r="M595" s="7">
        <f t="shared" si="100"/>
        <v>8267197</v>
      </c>
      <c r="N595" s="8">
        <f t="shared" si="100"/>
        <v>15280580</v>
      </c>
      <c r="O595" s="8" t="str">
        <f t="shared" si="100"/>
        <v/>
      </c>
      <c r="P595" s="6"/>
      <c r="Q595" s="9" t="s">
        <v>14</v>
      </c>
    </row>
    <row r="596" spans="2:17" x14ac:dyDescent="0.3">
      <c r="B596" s="7">
        <f t="shared" si="100"/>
        <v>3017289</v>
      </c>
      <c r="C596" s="7">
        <f t="shared" si="100"/>
        <v>2858689.13</v>
      </c>
      <c r="D596" s="7">
        <f t="shared" si="100"/>
        <v>3092992.86</v>
      </c>
      <c r="E596" s="7">
        <f t="shared" si="100"/>
        <v>3302001.88</v>
      </c>
      <c r="F596" s="7">
        <f t="shared" si="100"/>
        <v>3368442.02</v>
      </c>
      <c r="G596" s="7">
        <f t="shared" si="100"/>
        <v>4625318.1100000003</v>
      </c>
      <c r="H596" s="7">
        <f t="shared" si="100"/>
        <v>6309769.4100000001</v>
      </c>
      <c r="I596" s="7">
        <f t="shared" si="100"/>
        <v>7357496.3300000001</v>
      </c>
      <c r="J596" s="7">
        <f t="shared" si="100"/>
        <v>8314008.04</v>
      </c>
      <c r="K596" s="7">
        <f t="shared" si="100"/>
        <v>9558177.6999999993</v>
      </c>
      <c r="L596" s="7">
        <f t="shared" si="100"/>
        <v>10444149.07</v>
      </c>
      <c r="M596" s="7">
        <f t="shared" si="100"/>
        <v>11219849.960000001</v>
      </c>
      <c r="N596" s="8">
        <f>IFERROR(VLOOKUP($B$592,$221:$343,MATCH($Q596&amp;"/"&amp;N$348,$219:$219,0),FALSE),IFERROR((VLOOKUP($B$592,$221:$343,MATCH($Q595&amp;"/"&amp;N$348,$219:$219,0),FALSE)/3)*4,IFERROR(VLOOKUP($B$592,$221:$343,MATCH($Q594&amp;"/"&amp;N$348,$219:$219,0),FALSE)*2,IFERROR(VLOOKUP($B$592,$221:$343,MATCH($Q593&amp;"/"&amp;N$348,$219:$219,0),FALSE)*4,""))))</f>
        <v>20649950.66</v>
      </c>
      <c r="O596" s="8">
        <f>IFERROR(VLOOKUP($B$592,$221:$343,MATCH($Q596&amp;"/"&amp;O$348,$219:$219,0),FALSE),IFERROR((VLOOKUP($B$592,$221:$343,MATCH($Q595&amp;"/"&amp;O$348,$219:$219,0),FALSE)/3)*4,IFERROR(VLOOKUP($B$592,$221:$343,MATCH($Q594&amp;"/"&amp;O$348,$219:$219,0),FALSE)*2,IFERROR(VLOOKUP($B$592,$221:$343,MATCH($Q593&amp;"/"&amp;O$348,$219:$219,0),FALSE)*4,""))))</f>
        <v>21721014</v>
      </c>
      <c r="P596" s="6"/>
      <c r="Q596" s="9" t="s">
        <v>15</v>
      </c>
    </row>
    <row r="597" spans="2:17" x14ac:dyDescent="0.3">
      <c r="B597" s="12">
        <f t="shared" ref="B597:O597" si="101">B596/(B$465+B472)</f>
        <v>2.3401016001628562E-2</v>
      </c>
      <c r="C597" s="12">
        <f t="shared" si="101"/>
        <v>2.4336756930167579E-2</v>
      </c>
      <c r="D597" s="12">
        <f t="shared" si="101"/>
        <v>2.1975970843636162E-2</v>
      </c>
      <c r="E597" s="12">
        <f t="shared" si="101"/>
        <v>2.0480980653188915E-2</v>
      </c>
      <c r="F597" s="12">
        <f t="shared" si="101"/>
        <v>1.7094823079407902E-2</v>
      </c>
      <c r="G597" s="12">
        <f t="shared" si="101"/>
        <v>1.6279448773108822E-2</v>
      </c>
      <c r="H597" s="12">
        <f t="shared" si="101"/>
        <v>1.7021863813018959E-2</v>
      </c>
      <c r="I597" s="12">
        <f t="shared" si="101"/>
        <v>1.8135823334245904E-2</v>
      </c>
      <c r="J597" s="12">
        <f t="shared" si="101"/>
        <v>1.8408814523162145E-2</v>
      </c>
      <c r="K597" s="12">
        <f t="shared" si="101"/>
        <v>1.9539799836685082E-2</v>
      </c>
      <c r="L597" s="12">
        <f t="shared" si="101"/>
        <v>1.9797829963045303E-2</v>
      </c>
      <c r="M597" s="12">
        <f t="shared" si="101"/>
        <v>1.9656439154130387E-2</v>
      </c>
      <c r="N597" s="12">
        <f t="shared" si="101"/>
        <v>3.7806076657994889E-2</v>
      </c>
      <c r="O597" s="12">
        <f t="shared" si="101"/>
        <v>4.0118760912412295E-2</v>
      </c>
      <c r="P597" s="6"/>
      <c r="Q597" s="11" t="s">
        <v>1747</v>
      </c>
    </row>
    <row r="598" spans="2:17" x14ac:dyDescent="0.3">
      <c r="B598" s="171" t="s">
        <v>879</v>
      </c>
      <c r="C598" s="171"/>
      <c r="D598" s="171"/>
      <c r="E598" s="171"/>
      <c r="F598" s="171"/>
      <c r="G598" s="171"/>
      <c r="H598" s="171"/>
      <c r="I598" s="171"/>
      <c r="J598" s="171"/>
      <c r="K598" s="171"/>
      <c r="L598" s="171"/>
      <c r="M598" s="171"/>
      <c r="N598" s="171"/>
      <c r="O598" s="171"/>
    </row>
    <row r="599" spans="2:17" x14ac:dyDescent="0.3">
      <c r="B599" s="7">
        <f t="shared" ref="B599:O602" si="102">IFERROR(VLOOKUP($B$598,$221:$343,MATCH($Q599&amp;"/"&amp;B$348,$219:$219,0),FALSE),"")</f>
        <v>1073773</v>
      </c>
      <c r="C599" s="7">
        <f t="shared" si="102"/>
        <v>1005441</v>
      </c>
      <c r="D599" s="7">
        <f t="shared" si="102"/>
        <v>3227391</v>
      </c>
      <c r="E599" s="7">
        <f t="shared" si="102"/>
        <v>3703861</v>
      </c>
      <c r="F599" s="7">
        <f t="shared" si="102"/>
        <v>5868232</v>
      </c>
      <c r="G599" s="7">
        <f t="shared" si="102"/>
        <v>2180334</v>
      </c>
      <c r="H599" s="7">
        <f t="shared" si="102"/>
        <v>-803855</v>
      </c>
      <c r="I599" s="7">
        <f t="shared" si="102"/>
        <v>4198684</v>
      </c>
      <c r="J599" s="7">
        <f t="shared" si="102"/>
        <v>4820491</v>
      </c>
      <c r="K599" s="7">
        <f t="shared" si="102"/>
        <v>4950853</v>
      </c>
      <c r="L599" s="7">
        <f t="shared" si="102"/>
        <v>6353457</v>
      </c>
      <c r="M599" s="7">
        <f t="shared" si="102"/>
        <v>8705827</v>
      </c>
      <c r="N599" s="8">
        <f t="shared" si="102"/>
        <v>7331636</v>
      </c>
      <c r="O599" s="8">
        <f t="shared" si="102"/>
        <v>6086426</v>
      </c>
      <c r="P599" s="6"/>
      <c r="Q599" s="9" t="s">
        <v>12</v>
      </c>
    </row>
    <row r="600" spans="2:17" x14ac:dyDescent="0.3">
      <c r="B600" s="7">
        <f t="shared" si="102"/>
        <v>1604786</v>
      </c>
      <c r="C600" s="7">
        <f t="shared" si="102"/>
        <v>2765467</v>
      </c>
      <c r="D600" s="7">
        <f t="shared" si="102"/>
        <v>5631756</v>
      </c>
      <c r="E600" s="7">
        <f t="shared" si="102"/>
        <v>5845350</v>
      </c>
      <c r="F600" s="7">
        <f t="shared" si="102"/>
        <v>10424265</v>
      </c>
      <c r="G600" s="7">
        <f t="shared" si="102"/>
        <v>3432569</v>
      </c>
      <c r="H600" s="7">
        <f t="shared" si="102"/>
        <v>4162378</v>
      </c>
      <c r="I600" s="7">
        <f t="shared" si="102"/>
        <v>8915105</v>
      </c>
      <c r="J600" s="7">
        <f t="shared" si="102"/>
        <v>13043882</v>
      </c>
      <c r="K600" s="7">
        <f t="shared" si="102"/>
        <v>13314855</v>
      </c>
      <c r="L600" s="7">
        <f t="shared" si="102"/>
        <v>12600414</v>
      </c>
      <c r="M600" s="7">
        <f t="shared" si="102"/>
        <v>16764995</v>
      </c>
      <c r="N600" s="8">
        <f t="shared" si="102"/>
        <v>9351412</v>
      </c>
      <c r="O600" s="8">
        <f t="shared" si="102"/>
        <v>14152430</v>
      </c>
      <c r="P600" s="6"/>
      <c r="Q600" s="9" t="s">
        <v>13</v>
      </c>
    </row>
    <row r="601" spans="2:17" x14ac:dyDescent="0.3">
      <c r="B601" s="7">
        <f t="shared" si="102"/>
        <v>3642917</v>
      </c>
      <c r="C601" s="7">
        <f t="shared" si="102"/>
        <v>5089701</v>
      </c>
      <c r="D601" s="7">
        <f t="shared" si="102"/>
        <v>8056122</v>
      </c>
      <c r="E601" s="7">
        <f t="shared" si="102"/>
        <v>9580761</v>
      </c>
      <c r="F601" s="7">
        <f t="shared" si="102"/>
        <v>16664977</v>
      </c>
      <c r="G601" s="7">
        <f t="shared" si="102"/>
        <v>10239503</v>
      </c>
      <c r="H601" s="7">
        <f t="shared" si="102"/>
        <v>11777700</v>
      </c>
      <c r="I601" s="7">
        <f t="shared" si="102"/>
        <v>17740280</v>
      </c>
      <c r="J601" s="7">
        <f t="shared" si="102"/>
        <v>24240614</v>
      </c>
      <c r="K601" s="7">
        <f t="shared" si="102"/>
        <v>30581994</v>
      </c>
      <c r="L601" s="7">
        <f t="shared" si="102"/>
        <v>23586649</v>
      </c>
      <c r="M601" s="7">
        <f t="shared" si="102"/>
        <v>24275142</v>
      </c>
      <c r="N601" s="8">
        <f t="shared" si="102"/>
        <v>21969675</v>
      </c>
      <c r="O601" s="8" t="str">
        <f t="shared" si="102"/>
        <v/>
      </c>
      <c r="P601" s="6"/>
      <c r="Q601" s="9" t="s">
        <v>14</v>
      </c>
    </row>
    <row r="602" spans="2:17" x14ac:dyDescent="0.3">
      <c r="B602" s="7">
        <f t="shared" si="102"/>
        <v>9435312</v>
      </c>
      <c r="C602" s="7">
        <f t="shared" si="102"/>
        <v>9005390.7200000007</v>
      </c>
      <c r="D602" s="7">
        <f t="shared" si="102"/>
        <v>12339909.73</v>
      </c>
      <c r="E602" s="7">
        <f t="shared" si="102"/>
        <v>12590123.02</v>
      </c>
      <c r="F602" s="7">
        <f t="shared" si="102"/>
        <v>23031587.399999999</v>
      </c>
      <c r="G602" s="7">
        <f t="shared" si="102"/>
        <v>21624113.460000001</v>
      </c>
      <c r="H602" s="7">
        <f t="shared" si="102"/>
        <v>26370577.27</v>
      </c>
      <c r="I602" s="7">
        <f t="shared" si="102"/>
        <v>31418878.690000001</v>
      </c>
      <c r="J602" s="7">
        <f t="shared" si="102"/>
        <v>37939450.549999997</v>
      </c>
      <c r="K602" s="7">
        <f t="shared" si="102"/>
        <v>46157946.149999999</v>
      </c>
      <c r="L602" s="7">
        <f t="shared" si="102"/>
        <v>41226837.310000002</v>
      </c>
      <c r="M602" s="7">
        <f t="shared" si="102"/>
        <v>40476858.899999999</v>
      </c>
      <c r="N602" s="8">
        <f t="shared" si="102"/>
        <v>39148344.310000002</v>
      </c>
      <c r="O602" s="8" t="str">
        <f t="shared" si="102"/>
        <v/>
      </c>
      <c r="P602" s="6"/>
      <c r="Q602" s="9" t="s">
        <v>15</v>
      </c>
    </row>
    <row r="603" spans="2:17" x14ac:dyDescent="0.3">
      <c r="B603" s="157">
        <f t="shared" ref="B603:M603" si="103">B602/B$588</f>
        <v>2.8579115188350888</v>
      </c>
      <c r="C603" s="157">
        <f t="shared" si="103"/>
        <v>1.8039386314485018</v>
      </c>
      <c r="D603" s="157">
        <f t="shared" si="103"/>
        <v>1.8518764398350853</v>
      </c>
      <c r="E603" s="157">
        <f t="shared" si="103"/>
        <v>1.5722778689923145</v>
      </c>
      <c r="F603" s="157">
        <f t="shared" si="103"/>
        <v>2.0893681001474858</v>
      </c>
      <c r="G603" s="157">
        <f t="shared" si="103"/>
        <v>2.0522099632898634</v>
      </c>
      <c r="H603" s="157">
        <f t="shared" si="103"/>
        <v>2.5955358703216853</v>
      </c>
      <c r="I603" s="157">
        <f t="shared" si="103"/>
        <v>2.2962888436345814</v>
      </c>
      <c r="J603" s="157">
        <f t="shared" si="103"/>
        <v>2.275023348244952</v>
      </c>
      <c r="K603" s="157">
        <f t="shared" si="103"/>
        <v>2.3185966852148185</v>
      </c>
      <c r="L603" s="157">
        <f t="shared" si="103"/>
        <v>1.9697814688284592</v>
      </c>
      <c r="M603" s="157">
        <f t="shared" si="103"/>
        <v>1.8116056647012448</v>
      </c>
      <c r="N603" s="157">
        <f>IFERROR(N602/N$588,IFERROR(N601/N$588,IFERROR(N600/N$588,N599/N$588)))</f>
        <v>2.4312092124505855</v>
      </c>
      <c r="O603" s="157">
        <f>IFERROR(O602/O$588,IFERROR(O601/O$588,IFERROR(O600/O$588,O599/O$588)))</f>
        <v>1.4776735242612171</v>
      </c>
      <c r="P603" s="6"/>
      <c r="Q603" s="11" t="s">
        <v>33</v>
      </c>
    </row>
    <row r="604" spans="2:17" x14ac:dyDescent="0.3">
      <c r="B604" s="176" t="s">
        <v>34</v>
      </c>
      <c r="C604" s="176"/>
      <c r="D604" s="176"/>
      <c r="E604" s="176"/>
      <c r="F604" s="176"/>
      <c r="G604" s="176"/>
      <c r="H604" s="176"/>
      <c r="I604" s="176"/>
      <c r="J604" s="176"/>
      <c r="K604" s="176"/>
      <c r="L604" s="176"/>
      <c r="M604" s="176"/>
      <c r="N604" s="176"/>
      <c r="O604" s="176"/>
    </row>
    <row r="605" spans="2:17" x14ac:dyDescent="0.3">
      <c r="B605" s="7">
        <f>IFERROR(B599+B611,"")</f>
        <v>318695</v>
      </c>
      <c r="C605" s="7">
        <f t="shared" ref="C605:O608" si="104">IFERROR(C599+C611,"")</f>
        <v>98330</v>
      </c>
      <c r="D605" s="7">
        <f t="shared" si="104"/>
        <v>2181442</v>
      </c>
      <c r="E605" s="7">
        <f t="shared" si="104"/>
        <v>2573107</v>
      </c>
      <c r="F605" s="7">
        <f t="shared" si="104"/>
        <v>4556333</v>
      </c>
      <c r="G605" s="7">
        <f t="shared" si="104"/>
        <v>-101445</v>
      </c>
      <c r="H605" s="7">
        <f t="shared" si="104"/>
        <v>-4690926</v>
      </c>
      <c r="I605" s="7">
        <f t="shared" si="104"/>
        <v>-326648</v>
      </c>
      <c r="J605" s="7">
        <f t="shared" si="104"/>
        <v>650382</v>
      </c>
      <c r="K605" s="7">
        <f t="shared" si="104"/>
        <v>1633309</v>
      </c>
      <c r="L605" s="7">
        <f t="shared" si="104"/>
        <v>3231344</v>
      </c>
      <c r="M605" s="7">
        <f t="shared" si="104"/>
        <v>3589317</v>
      </c>
      <c r="N605" s="8">
        <f t="shared" si="104"/>
        <v>3048922</v>
      </c>
      <c r="O605" s="8">
        <f t="shared" si="104"/>
        <v>2565937</v>
      </c>
      <c r="P605" s="6"/>
      <c r="Q605" s="9" t="s">
        <v>12</v>
      </c>
    </row>
    <row r="606" spans="2:17" x14ac:dyDescent="0.3">
      <c r="B606" s="7">
        <f t="shared" ref="B606:N608" si="105">IFERROR(B600+B612,"")</f>
        <v>-336850</v>
      </c>
      <c r="C606" s="7">
        <f t="shared" si="105"/>
        <v>812607</v>
      </c>
      <c r="D606" s="7">
        <f t="shared" si="105"/>
        <v>3746781</v>
      </c>
      <c r="E606" s="7">
        <f t="shared" si="105"/>
        <v>3689948</v>
      </c>
      <c r="F606" s="7">
        <f t="shared" si="105"/>
        <v>7689874</v>
      </c>
      <c r="G606" s="7">
        <f t="shared" si="105"/>
        <v>-1321147</v>
      </c>
      <c r="H606" s="7">
        <f t="shared" si="105"/>
        <v>-3174808</v>
      </c>
      <c r="I606" s="7">
        <f t="shared" si="105"/>
        <v>865771</v>
      </c>
      <c r="J606" s="7">
        <f t="shared" si="105"/>
        <v>4545279</v>
      </c>
      <c r="K606" s="7">
        <f t="shared" si="105"/>
        <v>4828729</v>
      </c>
      <c r="L606" s="7">
        <f t="shared" si="105"/>
        <v>6020199</v>
      </c>
      <c r="M606" s="7">
        <f t="shared" si="105"/>
        <v>7893031</v>
      </c>
      <c r="N606" s="8">
        <f t="shared" si="105"/>
        <v>613020</v>
      </c>
      <c r="O606" s="8">
        <f t="shared" si="104"/>
        <v>7017506</v>
      </c>
      <c r="P606" s="6"/>
      <c r="Q606" s="9" t="s">
        <v>13</v>
      </c>
    </row>
    <row r="607" spans="2:17" x14ac:dyDescent="0.3">
      <c r="B607" s="7">
        <f t="shared" si="105"/>
        <v>685279</v>
      </c>
      <c r="C607" s="7">
        <f t="shared" si="105"/>
        <v>2289436</v>
      </c>
      <c r="D607" s="7">
        <f t="shared" si="105"/>
        <v>4872886</v>
      </c>
      <c r="E607" s="7">
        <f t="shared" si="105"/>
        <v>6277227</v>
      </c>
      <c r="F607" s="7">
        <f t="shared" si="105"/>
        <v>12175779</v>
      </c>
      <c r="G607" s="7">
        <f t="shared" si="105"/>
        <v>1668108</v>
      </c>
      <c r="H607" s="7">
        <f t="shared" si="105"/>
        <v>963462</v>
      </c>
      <c r="I607" s="7">
        <f t="shared" si="105"/>
        <v>5338782</v>
      </c>
      <c r="J607" s="7">
        <f t="shared" si="105"/>
        <v>10936098</v>
      </c>
      <c r="K607" s="7">
        <f t="shared" si="105"/>
        <v>17690302</v>
      </c>
      <c r="L607" s="7">
        <f t="shared" si="105"/>
        <v>12722987</v>
      </c>
      <c r="M607" s="7">
        <f t="shared" si="105"/>
        <v>11344082</v>
      </c>
      <c r="N607" s="8">
        <f t="shared" si="105"/>
        <v>9434549</v>
      </c>
      <c r="O607" s="8" t="str">
        <f t="shared" si="104"/>
        <v/>
      </c>
      <c r="P607" s="6"/>
      <c r="Q607" s="9" t="s">
        <v>14</v>
      </c>
    </row>
    <row r="608" spans="2:17" x14ac:dyDescent="0.3">
      <c r="B608" s="7">
        <f t="shared" si="105"/>
        <v>5478512</v>
      </c>
      <c r="C608" s="7">
        <f t="shared" si="105"/>
        <v>5103090.5500000007</v>
      </c>
      <c r="D608" s="7">
        <f t="shared" si="105"/>
        <v>8080138.04</v>
      </c>
      <c r="E608" s="7">
        <f t="shared" si="105"/>
        <v>8434368.4299999997</v>
      </c>
      <c r="F608" s="7">
        <f t="shared" si="105"/>
        <v>16261286.649999999</v>
      </c>
      <c r="G608" s="7">
        <f t="shared" si="105"/>
        <v>9899381.540000001</v>
      </c>
      <c r="H608" s="7">
        <f t="shared" si="105"/>
        <v>9967679.5499999989</v>
      </c>
      <c r="I608" s="7">
        <f t="shared" si="105"/>
        <v>13758073.920000002</v>
      </c>
      <c r="J608" s="7">
        <f t="shared" si="105"/>
        <v>18631333.239999998</v>
      </c>
      <c r="K608" s="7">
        <f t="shared" si="105"/>
        <v>29119162.349999998</v>
      </c>
      <c r="L608" s="7">
        <f t="shared" si="105"/>
        <v>25455500.18</v>
      </c>
      <c r="M608" s="7">
        <f t="shared" si="105"/>
        <v>22575133.539999999</v>
      </c>
      <c r="N608" s="7">
        <f t="shared" si="105"/>
        <v>22741474.160000004</v>
      </c>
      <c r="O608" s="7" t="str">
        <f t="shared" si="104"/>
        <v/>
      </c>
      <c r="P608" s="6"/>
      <c r="Q608" s="9" t="s">
        <v>15</v>
      </c>
    </row>
    <row r="609" spans="2:17" x14ac:dyDescent="0.3">
      <c r="B609" s="212" t="s">
        <v>10</v>
      </c>
      <c r="C609" s="212"/>
      <c r="D609" s="212"/>
      <c r="E609" s="212"/>
      <c r="F609" s="212"/>
      <c r="G609" s="212"/>
      <c r="H609" s="212"/>
      <c r="I609" s="212"/>
      <c r="J609" s="212"/>
      <c r="K609" s="212"/>
      <c r="L609" s="212"/>
      <c r="M609" s="212"/>
      <c r="N609" s="212"/>
      <c r="O609" s="212"/>
      <c r="P609" s="6"/>
      <c r="Q609" s="9"/>
    </row>
    <row r="610" spans="2:17" x14ac:dyDescent="0.3">
      <c r="B610" s="174" t="s">
        <v>880</v>
      </c>
      <c r="C610" s="174"/>
      <c r="D610" s="174"/>
      <c r="E610" s="174"/>
      <c r="F610" s="174"/>
      <c r="G610" s="174"/>
      <c r="H610" s="174"/>
      <c r="I610" s="174"/>
      <c r="J610" s="174"/>
      <c r="K610" s="174"/>
      <c r="L610" s="174"/>
      <c r="M610" s="174"/>
      <c r="N610" s="174"/>
      <c r="O610" s="174"/>
    </row>
    <row r="611" spans="2:17" x14ac:dyDescent="0.3">
      <c r="B611" s="7">
        <f t="shared" ref="B611:O614" si="106">IFERROR(VLOOKUP($B$610,$221:$343,MATCH($Q611&amp;"/"&amp;B$348,$219:$219,0),FALSE),"")</f>
        <v>-755078</v>
      </c>
      <c r="C611" s="7">
        <f t="shared" si="106"/>
        <v>-907111</v>
      </c>
      <c r="D611" s="7">
        <f t="shared" si="106"/>
        <v>-1045949</v>
      </c>
      <c r="E611" s="7">
        <f t="shared" si="106"/>
        <v>-1130754</v>
      </c>
      <c r="F611" s="7">
        <f t="shared" si="106"/>
        <v>-1311899</v>
      </c>
      <c r="G611" s="7">
        <f t="shared" si="106"/>
        <v>-2281779</v>
      </c>
      <c r="H611" s="7">
        <f t="shared" si="106"/>
        <v>-3887071</v>
      </c>
      <c r="I611" s="7">
        <f t="shared" si="106"/>
        <v>-4525332</v>
      </c>
      <c r="J611" s="7">
        <f t="shared" si="106"/>
        <v>-4170109</v>
      </c>
      <c r="K611" s="7">
        <f t="shared" si="106"/>
        <v>-3317544</v>
      </c>
      <c r="L611" s="7">
        <f t="shared" si="106"/>
        <v>-3122113</v>
      </c>
      <c r="M611" s="7">
        <f t="shared" si="106"/>
        <v>-5116510</v>
      </c>
      <c r="N611" s="8">
        <f t="shared" si="106"/>
        <v>-4282714</v>
      </c>
      <c r="O611" s="8">
        <f t="shared" si="106"/>
        <v>-3520489</v>
      </c>
      <c r="P611" s="6"/>
      <c r="Q611" s="9" t="s">
        <v>12</v>
      </c>
    </row>
    <row r="612" spans="2:17" x14ac:dyDescent="0.3">
      <c r="B612" s="7">
        <f t="shared" si="106"/>
        <v>-1941636</v>
      </c>
      <c r="C612" s="7">
        <f t="shared" si="106"/>
        <v>-1952860</v>
      </c>
      <c r="D612" s="7">
        <f t="shared" si="106"/>
        <v>-1884975</v>
      </c>
      <c r="E612" s="7">
        <f t="shared" si="106"/>
        <v>-2155402</v>
      </c>
      <c r="F612" s="7">
        <f t="shared" si="106"/>
        <v>-2734391</v>
      </c>
      <c r="G612" s="7">
        <f t="shared" si="106"/>
        <v>-4753716</v>
      </c>
      <c r="H612" s="7">
        <f t="shared" si="106"/>
        <v>-7337186</v>
      </c>
      <c r="I612" s="7">
        <f t="shared" si="106"/>
        <v>-8049334</v>
      </c>
      <c r="J612" s="7">
        <f t="shared" si="106"/>
        <v>-8498603</v>
      </c>
      <c r="K612" s="7">
        <f t="shared" si="106"/>
        <v>-8486126</v>
      </c>
      <c r="L612" s="7">
        <f t="shared" si="106"/>
        <v>-6580215</v>
      </c>
      <c r="M612" s="7">
        <f t="shared" si="106"/>
        <v>-8871964</v>
      </c>
      <c r="N612" s="8">
        <f t="shared" si="106"/>
        <v>-8738392</v>
      </c>
      <c r="O612" s="8">
        <f t="shared" si="106"/>
        <v>-7134924</v>
      </c>
      <c r="P612" s="6"/>
      <c r="Q612" s="9" t="s">
        <v>13</v>
      </c>
    </row>
    <row r="613" spans="2:17" x14ac:dyDescent="0.3">
      <c r="B613" s="7">
        <f t="shared" si="106"/>
        <v>-2957638</v>
      </c>
      <c r="C613" s="7">
        <f t="shared" si="106"/>
        <v>-2800265</v>
      </c>
      <c r="D613" s="7">
        <f t="shared" si="106"/>
        <v>-3183236</v>
      </c>
      <c r="E613" s="7">
        <f t="shared" si="106"/>
        <v>-3303534</v>
      </c>
      <c r="F613" s="7">
        <f t="shared" si="106"/>
        <v>-4489198</v>
      </c>
      <c r="G613" s="7">
        <f t="shared" si="106"/>
        <v>-8571395</v>
      </c>
      <c r="H613" s="7">
        <f t="shared" si="106"/>
        <v>-10814238</v>
      </c>
      <c r="I613" s="7">
        <f t="shared" si="106"/>
        <v>-12401498</v>
      </c>
      <c r="J613" s="7">
        <f t="shared" si="106"/>
        <v>-13304516</v>
      </c>
      <c r="K613" s="7">
        <f t="shared" si="106"/>
        <v>-12891692</v>
      </c>
      <c r="L613" s="7">
        <f t="shared" si="106"/>
        <v>-10863662</v>
      </c>
      <c r="M613" s="7">
        <f t="shared" si="106"/>
        <v>-12931060</v>
      </c>
      <c r="N613" s="8">
        <f t="shared" si="106"/>
        <v>-12535126</v>
      </c>
      <c r="O613" s="8" t="str">
        <f t="shared" si="106"/>
        <v/>
      </c>
      <c r="P613" s="6"/>
      <c r="Q613" s="9" t="s">
        <v>14</v>
      </c>
    </row>
    <row r="614" spans="2:17" x14ac:dyDescent="0.3">
      <c r="B614" s="7">
        <f t="shared" si="106"/>
        <v>-3956800</v>
      </c>
      <c r="C614" s="7">
        <f t="shared" si="106"/>
        <v>-3902300.17</v>
      </c>
      <c r="D614" s="7">
        <f t="shared" si="106"/>
        <v>-4259771.6900000004</v>
      </c>
      <c r="E614" s="7">
        <f t="shared" si="106"/>
        <v>-4155754.59</v>
      </c>
      <c r="F614" s="7">
        <f t="shared" si="106"/>
        <v>-6770300.75</v>
      </c>
      <c r="G614" s="7">
        <f t="shared" si="106"/>
        <v>-11724731.92</v>
      </c>
      <c r="H614" s="7">
        <f t="shared" si="106"/>
        <v>-16402897.720000001</v>
      </c>
      <c r="I614" s="7">
        <f t="shared" si="106"/>
        <v>-17660804.77</v>
      </c>
      <c r="J614" s="7">
        <f t="shared" si="106"/>
        <v>-19308117.309999999</v>
      </c>
      <c r="K614" s="7">
        <f t="shared" si="106"/>
        <v>-17038783.800000001</v>
      </c>
      <c r="L614" s="7">
        <f t="shared" si="106"/>
        <v>-15771337.130000001</v>
      </c>
      <c r="M614" s="7">
        <f t="shared" si="106"/>
        <v>-17901725.359999999</v>
      </c>
      <c r="N614" s="8">
        <f t="shared" si="106"/>
        <v>-16406870.15</v>
      </c>
      <c r="O614" s="8" t="str">
        <f t="shared" si="106"/>
        <v/>
      </c>
      <c r="P614" s="6"/>
      <c r="Q614" s="9" t="s">
        <v>15</v>
      </c>
    </row>
    <row r="615" spans="2:17" x14ac:dyDescent="0.3">
      <c r="B615" s="178" t="s">
        <v>881</v>
      </c>
      <c r="C615" s="178"/>
      <c r="D615" s="178"/>
      <c r="E615" s="178"/>
      <c r="F615" s="178"/>
      <c r="G615" s="178"/>
      <c r="H615" s="178"/>
      <c r="I615" s="178"/>
      <c r="J615" s="178"/>
      <c r="K615" s="178"/>
      <c r="L615" s="178"/>
      <c r="M615" s="178"/>
      <c r="N615" s="178"/>
      <c r="O615" s="178"/>
    </row>
    <row r="616" spans="2:17" x14ac:dyDescent="0.3">
      <c r="B616" s="7">
        <f t="shared" ref="B616:O619" si="107">IFERROR(VLOOKUP($B$615,$221:$343,MATCH($Q616&amp;"/"&amp;B$348,$219:$219,0),FALSE),"")</f>
        <v>-1594648</v>
      </c>
      <c r="C616" s="7">
        <f t="shared" si="107"/>
        <v>-732716</v>
      </c>
      <c r="D616" s="7">
        <f t="shared" si="107"/>
        <v>-798183</v>
      </c>
      <c r="E616" s="7">
        <f t="shared" si="107"/>
        <v>-1042463</v>
      </c>
      <c r="F616" s="7">
        <f t="shared" si="107"/>
        <v>-1052029</v>
      </c>
      <c r="G616" s="7">
        <f t="shared" si="107"/>
        <v>-2637304</v>
      </c>
      <c r="H616" s="7">
        <f t="shared" si="107"/>
        <v>-3771134</v>
      </c>
      <c r="I616" s="7">
        <f t="shared" si="107"/>
        <v>-4355885</v>
      </c>
      <c r="J616" s="7">
        <f t="shared" si="107"/>
        <v>-4226906</v>
      </c>
      <c r="K616" s="7">
        <f t="shared" si="107"/>
        <v>-5856133</v>
      </c>
      <c r="L616" s="7">
        <f t="shared" si="107"/>
        <v>-3412370</v>
      </c>
      <c r="M616" s="7">
        <f t="shared" si="107"/>
        <v>-5124822</v>
      </c>
      <c r="N616" s="8">
        <f t="shared" si="107"/>
        <v>-4173403</v>
      </c>
      <c r="O616" s="8">
        <f t="shared" si="107"/>
        <v>-3392352</v>
      </c>
      <c r="P616" s="6"/>
      <c r="Q616" s="9" t="s">
        <v>12</v>
      </c>
    </row>
    <row r="617" spans="2:17" x14ac:dyDescent="0.3">
      <c r="B617" s="7">
        <f t="shared" si="107"/>
        <v>-2979075</v>
      </c>
      <c r="C617" s="7">
        <f t="shared" si="107"/>
        <v>-1461025</v>
      </c>
      <c r="D617" s="7">
        <f t="shared" si="107"/>
        <v>-760703</v>
      </c>
      <c r="E617" s="7">
        <f t="shared" si="107"/>
        <v>-2257931</v>
      </c>
      <c r="F617" s="7">
        <f t="shared" si="107"/>
        <v>-470286</v>
      </c>
      <c r="G617" s="7">
        <f t="shared" si="107"/>
        <v>-126867047</v>
      </c>
      <c r="H617" s="7">
        <f t="shared" si="107"/>
        <v>-7233778</v>
      </c>
      <c r="I617" s="7">
        <f t="shared" si="107"/>
        <v>-7885625</v>
      </c>
      <c r="J617" s="7">
        <f t="shared" si="107"/>
        <v>-8502554</v>
      </c>
      <c r="K617" s="7">
        <f t="shared" si="107"/>
        <v>-10861730</v>
      </c>
      <c r="L617" s="7">
        <f t="shared" si="107"/>
        <v>-6338621</v>
      </c>
      <c r="M617" s="7">
        <f t="shared" si="107"/>
        <v>-7788295</v>
      </c>
      <c r="N617" s="8">
        <f t="shared" si="107"/>
        <v>-8828313</v>
      </c>
      <c r="O617" s="8">
        <f t="shared" si="107"/>
        <v>-6954966</v>
      </c>
      <c r="P617" s="6"/>
      <c r="Q617" s="9" t="s">
        <v>13</v>
      </c>
    </row>
    <row r="618" spans="2:17" x14ac:dyDescent="0.3">
      <c r="B618" s="7">
        <f t="shared" si="107"/>
        <v>-2876447</v>
      </c>
      <c r="C618" s="7">
        <f t="shared" si="107"/>
        <v>-4017244</v>
      </c>
      <c r="D618" s="7">
        <f t="shared" si="107"/>
        <v>1097691</v>
      </c>
      <c r="E618" s="7">
        <f t="shared" si="107"/>
        <v>-5972792</v>
      </c>
      <c r="F618" s="7">
        <f t="shared" si="107"/>
        <v>-4375562</v>
      </c>
      <c r="G618" s="7">
        <f t="shared" si="107"/>
        <v>-187952402</v>
      </c>
      <c r="H618" s="7">
        <f t="shared" si="107"/>
        <v>-10712114</v>
      </c>
      <c r="I618" s="7">
        <f t="shared" si="107"/>
        <v>-12190968</v>
      </c>
      <c r="J618" s="7">
        <f t="shared" si="107"/>
        <v>-12940369</v>
      </c>
      <c r="K618" s="7">
        <f t="shared" si="107"/>
        <v>-15196012</v>
      </c>
      <c r="L618" s="7">
        <f t="shared" si="107"/>
        <v>-10601684</v>
      </c>
      <c r="M618" s="7">
        <f t="shared" si="107"/>
        <v>-11673898</v>
      </c>
      <c r="N618" s="8">
        <f t="shared" si="107"/>
        <v>-13044803</v>
      </c>
      <c r="O618" s="8" t="str">
        <f t="shared" si="107"/>
        <v/>
      </c>
      <c r="P618" s="6"/>
      <c r="Q618" s="9" t="s">
        <v>14</v>
      </c>
    </row>
    <row r="619" spans="2:17" x14ac:dyDescent="0.3">
      <c r="B619" s="7">
        <f t="shared" si="107"/>
        <v>-5872673</v>
      </c>
      <c r="C619" s="7">
        <f t="shared" si="107"/>
        <v>-5338565.32</v>
      </c>
      <c r="D619" s="7">
        <f t="shared" si="107"/>
        <v>-3872619.94</v>
      </c>
      <c r="E619" s="7">
        <f t="shared" si="107"/>
        <v>-9637814.3300000001</v>
      </c>
      <c r="F619" s="7">
        <f t="shared" si="107"/>
        <v>-8502236.5299999993</v>
      </c>
      <c r="G619" s="7">
        <f t="shared" si="107"/>
        <v>-191408846.59</v>
      </c>
      <c r="H619" s="7">
        <f t="shared" si="107"/>
        <v>-15957966.52</v>
      </c>
      <c r="I619" s="7">
        <f t="shared" si="107"/>
        <v>-17409311.02</v>
      </c>
      <c r="J619" s="7">
        <f t="shared" si="107"/>
        <v>-18794163.34</v>
      </c>
      <c r="K619" s="7">
        <f t="shared" si="107"/>
        <v>-20382290.989999998</v>
      </c>
      <c r="L619" s="7">
        <f t="shared" si="107"/>
        <v>-15353922.949999999</v>
      </c>
      <c r="M619" s="7">
        <f t="shared" si="107"/>
        <v>-16583560.300000001</v>
      </c>
      <c r="N619" s="8">
        <f t="shared" si="107"/>
        <v>-97404501.810000002</v>
      </c>
      <c r="O619" s="8" t="str">
        <f t="shared" si="107"/>
        <v/>
      </c>
      <c r="P619" s="6"/>
      <c r="Q619" s="9" t="s">
        <v>15</v>
      </c>
    </row>
    <row r="620" spans="2:17" x14ac:dyDescent="0.3">
      <c r="B620" s="176" t="s">
        <v>882</v>
      </c>
      <c r="C620" s="176"/>
      <c r="D620" s="176"/>
      <c r="E620" s="176"/>
      <c r="F620" s="176"/>
      <c r="G620" s="176"/>
      <c r="H620" s="176"/>
      <c r="I620" s="176"/>
      <c r="J620" s="176"/>
      <c r="K620" s="176"/>
      <c r="L620" s="176"/>
      <c r="M620" s="176"/>
      <c r="N620" s="176"/>
      <c r="O620" s="176"/>
    </row>
    <row r="621" spans="2:17" x14ac:dyDescent="0.3">
      <c r="B621" s="7">
        <f t="shared" ref="B621:O624" si="108">IFERROR(VLOOKUP($B$620,$221:$343,MATCH($Q621&amp;"/"&amp;B$348,$219:$219,0),FALSE),"")</f>
        <v>-263302</v>
      </c>
      <c r="C621" s="7">
        <f t="shared" si="108"/>
        <v>-11130</v>
      </c>
      <c r="D621" s="7">
        <f t="shared" si="108"/>
        <v>7724</v>
      </c>
      <c r="E621" s="7">
        <f t="shared" si="108"/>
        <v>3197</v>
      </c>
      <c r="F621" s="7">
        <f t="shared" si="108"/>
        <v>5233</v>
      </c>
      <c r="G621" s="7">
        <f t="shared" si="108"/>
        <v>9</v>
      </c>
      <c r="H621" s="7">
        <f t="shared" si="108"/>
        <v>633172</v>
      </c>
      <c r="I621" s="7">
        <f t="shared" si="108"/>
        <v>-12967277</v>
      </c>
      <c r="J621" s="7">
        <f t="shared" si="108"/>
        <v>-544060</v>
      </c>
      <c r="K621" s="7">
        <f t="shared" si="108"/>
        <v>-9138729</v>
      </c>
      <c r="L621" s="7">
        <f t="shared" si="108"/>
        <v>7354762</v>
      </c>
      <c r="M621" s="7">
        <f t="shared" si="108"/>
        <v>-1753049</v>
      </c>
      <c r="N621" s="7">
        <f t="shared" si="108"/>
        <v>-3808102</v>
      </c>
      <c r="O621" s="7">
        <f t="shared" si="108"/>
        <v>-6803335</v>
      </c>
      <c r="P621" s="6"/>
      <c r="Q621" s="9" t="s">
        <v>12</v>
      </c>
    </row>
    <row r="622" spans="2:17" x14ac:dyDescent="0.3">
      <c r="B622" s="7">
        <f t="shared" si="108"/>
        <v>-454386</v>
      </c>
      <c r="C622" s="7">
        <f t="shared" si="108"/>
        <v>-2763133</v>
      </c>
      <c r="D622" s="7">
        <f t="shared" si="108"/>
        <v>-3604841</v>
      </c>
      <c r="E622" s="7">
        <f t="shared" si="108"/>
        <v>-4493114</v>
      </c>
      <c r="F622" s="7">
        <f t="shared" si="108"/>
        <v>-5614187</v>
      </c>
      <c r="G622" s="7">
        <f t="shared" si="108"/>
        <v>132399077</v>
      </c>
      <c r="H622" s="7">
        <f t="shared" si="108"/>
        <v>-6682692</v>
      </c>
      <c r="I622" s="7">
        <f t="shared" si="108"/>
        <v>-17709582</v>
      </c>
      <c r="J622" s="7">
        <f t="shared" si="108"/>
        <v>-8946532</v>
      </c>
      <c r="K622" s="7">
        <f t="shared" si="108"/>
        <v>-17194735</v>
      </c>
      <c r="L622" s="7">
        <f t="shared" si="108"/>
        <v>-4348812</v>
      </c>
      <c r="M622" s="7">
        <f t="shared" si="108"/>
        <v>-11544450</v>
      </c>
      <c r="N622" s="7">
        <f t="shared" si="108"/>
        <v>-903966</v>
      </c>
      <c r="O622" s="7">
        <f t="shared" si="108"/>
        <v>-16813313</v>
      </c>
      <c r="P622" s="6"/>
      <c r="Q622" s="9" t="s">
        <v>13</v>
      </c>
    </row>
    <row r="623" spans="2:17" x14ac:dyDescent="0.3">
      <c r="B623" s="7">
        <f t="shared" si="108"/>
        <v>-3234263</v>
      </c>
      <c r="C623" s="7">
        <f t="shared" si="108"/>
        <v>-2855298</v>
      </c>
      <c r="D623" s="7">
        <f t="shared" si="108"/>
        <v>-3604846</v>
      </c>
      <c r="E623" s="7">
        <f t="shared" si="108"/>
        <v>-4493105</v>
      </c>
      <c r="F623" s="7">
        <f t="shared" si="108"/>
        <v>-5593501</v>
      </c>
      <c r="G623" s="7">
        <f t="shared" si="108"/>
        <v>172910161</v>
      </c>
      <c r="H623" s="7">
        <f t="shared" si="108"/>
        <v>-11212401</v>
      </c>
      <c r="I623" s="7">
        <f t="shared" si="108"/>
        <v>-23429009</v>
      </c>
      <c r="J623" s="7">
        <f t="shared" si="108"/>
        <v>-2546826</v>
      </c>
      <c r="K623" s="7">
        <f t="shared" si="108"/>
        <v>-19964978</v>
      </c>
      <c r="L623" s="7">
        <f t="shared" si="108"/>
        <v>-4858007</v>
      </c>
      <c r="M623" s="7">
        <f t="shared" si="108"/>
        <v>-20914140</v>
      </c>
      <c r="N623" s="7">
        <f t="shared" si="108"/>
        <v>9749712</v>
      </c>
      <c r="O623" s="7" t="str">
        <f t="shared" si="108"/>
        <v/>
      </c>
      <c r="P623" s="6"/>
      <c r="Q623" s="9" t="s">
        <v>14</v>
      </c>
    </row>
    <row r="624" spans="2:17" x14ac:dyDescent="0.3">
      <c r="B624" s="7">
        <f t="shared" si="108"/>
        <v>-3832951</v>
      </c>
      <c r="C624" s="7">
        <f t="shared" si="108"/>
        <v>-2856774.52</v>
      </c>
      <c r="D624" s="7">
        <f t="shared" si="108"/>
        <v>-5402160.9900000002</v>
      </c>
      <c r="E624" s="7">
        <f t="shared" si="108"/>
        <v>-4490981.82</v>
      </c>
      <c r="F624" s="7">
        <f t="shared" si="108"/>
        <v>-5614643.7400000002</v>
      </c>
      <c r="G624" s="7">
        <f t="shared" si="108"/>
        <v>171177068.19</v>
      </c>
      <c r="H624" s="7">
        <f t="shared" si="108"/>
        <v>-2829870.74</v>
      </c>
      <c r="I624" s="7">
        <f t="shared" si="108"/>
        <v>-24779610.739999998</v>
      </c>
      <c r="J624" s="7">
        <f t="shared" si="108"/>
        <v>-7232891.4500000002</v>
      </c>
      <c r="K624" s="7">
        <f t="shared" si="108"/>
        <v>-30119511.149999999</v>
      </c>
      <c r="L624" s="7">
        <f t="shared" si="108"/>
        <v>-20714333.140000001</v>
      </c>
      <c r="M624" s="7">
        <f t="shared" si="108"/>
        <v>-27938607.210000001</v>
      </c>
      <c r="N624" s="7">
        <f t="shared" si="108"/>
        <v>68959483.799999997</v>
      </c>
      <c r="O624" s="7" t="str">
        <f t="shared" si="108"/>
        <v/>
      </c>
      <c r="P624" s="6"/>
      <c r="Q624" s="9" t="s">
        <v>15</v>
      </c>
    </row>
    <row r="625" spans="2:17" x14ac:dyDescent="0.3">
      <c r="B625" s="209" t="s">
        <v>883</v>
      </c>
      <c r="C625" s="209"/>
      <c r="D625" s="209"/>
      <c r="E625" s="209"/>
      <c r="F625" s="209"/>
      <c r="G625" s="209"/>
      <c r="H625" s="209"/>
      <c r="I625" s="209"/>
      <c r="J625" s="209"/>
      <c r="K625" s="209"/>
      <c r="L625" s="209"/>
      <c r="M625" s="209"/>
      <c r="N625" s="209"/>
      <c r="O625" s="209"/>
    </row>
    <row r="626" spans="2:17" x14ac:dyDescent="0.3">
      <c r="B626" s="7">
        <f t="shared" ref="B626:O629" si="109">IFERROR(VLOOKUP($B$625,$221:$343,MATCH($Q626&amp;"/"&amp;B$348,$219:$219,0),FALSE),"")</f>
        <v>-784177</v>
      </c>
      <c r="C626" s="7">
        <f t="shared" si="109"/>
        <v>261595</v>
      </c>
      <c r="D626" s="7">
        <f t="shared" si="109"/>
        <v>2436932</v>
      </c>
      <c r="E626" s="7">
        <f t="shared" si="109"/>
        <v>2664595</v>
      </c>
      <c r="F626" s="7">
        <f t="shared" si="109"/>
        <v>4821436</v>
      </c>
      <c r="G626" s="7">
        <f t="shared" si="109"/>
        <v>-456961</v>
      </c>
      <c r="H626" s="7">
        <f t="shared" si="109"/>
        <v>-3941817</v>
      </c>
      <c r="I626" s="7">
        <f t="shared" si="109"/>
        <v>-13124478</v>
      </c>
      <c r="J626" s="7">
        <f t="shared" si="109"/>
        <v>49525</v>
      </c>
      <c r="K626" s="7">
        <f t="shared" si="109"/>
        <v>-10044009</v>
      </c>
      <c r="L626" s="7">
        <f t="shared" si="109"/>
        <v>10295849</v>
      </c>
      <c r="M626" s="7">
        <f t="shared" si="109"/>
        <v>1827956</v>
      </c>
      <c r="N626" s="8">
        <f t="shared" si="109"/>
        <v>-649869</v>
      </c>
      <c r="O626" s="8">
        <f t="shared" si="109"/>
        <v>-4109261</v>
      </c>
      <c r="P626" s="6"/>
      <c r="Q626" s="9" t="s">
        <v>12</v>
      </c>
    </row>
    <row r="627" spans="2:17" x14ac:dyDescent="0.3">
      <c r="B627" s="7">
        <f t="shared" si="109"/>
        <v>-1828675</v>
      </c>
      <c r="C627" s="7">
        <f t="shared" si="109"/>
        <v>-1458691</v>
      </c>
      <c r="D627" s="7">
        <f t="shared" si="109"/>
        <v>1266212</v>
      </c>
      <c r="E627" s="7">
        <f t="shared" si="109"/>
        <v>-905695</v>
      </c>
      <c r="F627" s="7">
        <f t="shared" si="109"/>
        <v>4339792</v>
      </c>
      <c r="G627" s="7">
        <f t="shared" si="109"/>
        <v>8964599</v>
      </c>
      <c r="H627" s="7">
        <f t="shared" si="109"/>
        <v>-9754092</v>
      </c>
      <c r="I627" s="7">
        <f t="shared" si="109"/>
        <v>-16680102</v>
      </c>
      <c r="J627" s="7">
        <f t="shared" si="109"/>
        <v>-4405204</v>
      </c>
      <c r="K627" s="7">
        <f t="shared" si="109"/>
        <v>-14741610</v>
      </c>
      <c r="L627" s="7">
        <f t="shared" si="109"/>
        <v>1912981</v>
      </c>
      <c r="M627" s="7">
        <f t="shared" si="109"/>
        <v>-2567750</v>
      </c>
      <c r="N627" s="8">
        <f t="shared" si="109"/>
        <v>-380867</v>
      </c>
      <c r="O627" s="8">
        <f t="shared" si="109"/>
        <v>-9615849</v>
      </c>
      <c r="P627" s="6"/>
      <c r="Q627" s="9" t="s">
        <v>13</v>
      </c>
    </row>
    <row r="628" spans="2:17" x14ac:dyDescent="0.3">
      <c r="B628" s="7">
        <f t="shared" si="109"/>
        <v>-2467793</v>
      </c>
      <c r="C628" s="7">
        <f t="shared" si="109"/>
        <v>-1782841</v>
      </c>
      <c r="D628" s="7">
        <f t="shared" si="109"/>
        <v>5548967</v>
      </c>
      <c r="E628" s="7">
        <f t="shared" si="109"/>
        <v>-885136</v>
      </c>
      <c r="F628" s="7">
        <f t="shared" si="109"/>
        <v>6695914</v>
      </c>
      <c r="G628" s="7">
        <f t="shared" si="109"/>
        <v>-4802738</v>
      </c>
      <c r="H628" s="7">
        <f t="shared" si="109"/>
        <v>-10146815</v>
      </c>
      <c r="I628" s="7">
        <f t="shared" si="109"/>
        <v>-17879697</v>
      </c>
      <c r="J628" s="7">
        <f t="shared" si="109"/>
        <v>8753419</v>
      </c>
      <c r="K628" s="7">
        <f t="shared" si="109"/>
        <v>-4578996</v>
      </c>
      <c r="L628" s="7">
        <f t="shared" si="109"/>
        <v>8126958</v>
      </c>
      <c r="M628" s="7">
        <f t="shared" si="109"/>
        <v>-8312896</v>
      </c>
      <c r="N628" s="8">
        <f t="shared" si="109"/>
        <v>18674584</v>
      </c>
      <c r="O628" s="8" t="str">
        <f t="shared" si="109"/>
        <v/>
      </c>
      <c r="P628" s="6"/>
      <c r="Q628" s="9" t="s">
        <v>14</v>
      </c>
    </row>
    <row r="629" spans="2:17" x14ac:dyDescent="0.3">
      <c r="B629" s="7">
        <f t="shared" si="109"/>
        <v>-270312</v>
      </c>
      <c r="C629" s="7">
        <f t="shared" si="109"/>
        <v>810050.88</v>
      </c>
      <c r="D629" s="7">
        <f t="shared" si="109"/>
        <v>3065128.81</v>
      </c>
      <c r="E629" s="7">
        <f t="shared" si="109"/>
        <v>-1538673.13</v>
      </c>
      <c r="F629" s="7">
        <f t="shared" si="109"/>
        <v>8914707.1199999992</v>
      </c>
      <c r="G629" s="7">
        <f t="shared" si="109"/>
        <v>1392335.07</v>
      </c>
      <c r="H629" s="7">
        <f t="shared" si="109"/>
        <v>7582740.0199999996</v>
      </c>
      <c r="I629" s="7">
        <f t="shared" si="109"/>
        <v>-10770043.07</v>
      </c>
      <c r="J629" s="7">
        <f t="shared" si="109"/>
        <v>11912395.76</v>
      </c>
      <c r="K629" s="7">
        <f t="shared" si="109"/>
        <v>-4343855.9800000004</v>
      </c>
      <c r="L629" s="7">
        <f t="shared" si="109"/>
        <v>5158581.22</v>
      </c>
      <c r="M629" s="7">
        <f t="shared" si="109"/>
        <v>-4045308.62</v>
      </c>
      <c r="N629" s="8">
        <f t="shared" si="109"/>
        <v>10703326.289999999</v>
      </c>
      <c r="O629" s="8" t="str">
        <f t="shared" si="109"/>
        <v/>
      </c>
      <c r="P629" s="6"/>
      <c r="Q629" s="9" t="s">
        <v>15</v>
      </c>
    </row>
    <row r="630" spans="2:17" x14ac:dyDescent="0.3">
      <c r="B630" s="210" t="s">
        <v>35</v>
      </c>
      <c r="C630" s="210"/>
      <c r="D630" s="210"/>
      <c r="E630" s="210"/>
      <c r="F630" s="210"/>
      <c r="G630" s="210"/>
      <c r="H630" s="210"/>
      <c r="I630" s="210"/>
      <c r="J630" s="210"/>
      <c r="K630" s="210"/>
      <c r="L630" s="210"/>
      <c r="M630" s="210"/>
      <c r="N630" s="210"/>
      <c r="O630" s="210"/>
      <c r="P630" s="28"/>
      <c r="Q630" s="89"/>
    </row>
    <row r="631" spans="2:17" x14ac:dyDescent="0.3">
      <c r="B631" s="211" t="s">
        <v>36</v>
      </c>
      <c r="C631" s="211"/>
      <c r="D631" s="211"/>
      <c r="E631" s="211"/>
      <c r="F631" s="211"/>
      <c r="G631" s="211"/>
      <c r="H631" s="211"/>
      <c r="I631" s="211"/>
      <c r="J631" s="211"/>
      <c r="K631" s="211"/>
      <c r="L631" s="211"/>
      <c r="M631" s="211"/>
      <c r="N631" s="211"/>
      <c r="O631" s="211"/>
      <c r="P631" s="28"/>
      <c r="Q631" s="89"/>
    </row>
    <row r="632" spans="2:17" x14ac:dyDescent="0.3">
      <c r="B632" s="158">
        <f t="shared" ref="B632:O632" si="110">B588/B402</f>
        <v>8.2210739538600835E-2</v>
      </c>
      <c r="C632" s="158">
        <f t="shared" si="110"/>
        <v>0.11232914620591267</v>
      </c>
      <c r="D632" s="158">
        <f t="shared" si="110"/>
        <v>0.13910000199488073</v>
      </c>
      <c r="E632" s="158">
        <f t="shared" si="110"/>
        <v>0.14469539487539002</v>
      </c>
      <c r="F632" s="158">
        <f t="shared" si="110"/>
        <v>0.15353017761394749</v>
      </c>
      <c r="G632" s="158">
        <f t="shared" si="110"/>
        <v>3.6502420657837951E-2</v>
      </c>
      <c r="H632" s="158">
        <f t="shared" si="110"/>
        <v>3.1126413738602178E-2</v>
      </c>
      <c r="I632" s="158">
        <f t="shared" si="110"/>
        <v>4.1577540867126284E-2</v>
      </c>
      <c r="J632" s="158">
        <f t="shared" si="110"/>
        <v>4.7340399687324855E-2</v>
      </c>
      <c r="K632" s="158">
        <f t="shared" si="110"/>
        <v>5.5253365004181217E-2</v>
      </c>
      <c r="L632" s="158">
        <f t="shared" si="110"/>
        <v>5.6000320394182866E-2</v>
      </c>
      <c r="M632" s="158">
        <f t="shared" si="110"/>
        <v>5.9483616901170669E-2</v>
      </c>
      <c r="N632" s="158">
        <f t="shared" si="110"/>
        <v>3.0767715075411029E-2</v>
      </c>
      <c r="O632" s="158">
        <f t="shared" si="110"/>
        <v>1.8666432325745656E-2</v>
      </c>
      <c r="P632" s="6"/>
      <c r="Q632" s="89" t="s">
        <v>37</v>
      </c>
    </row>
    <row r="633" spans="2:17" x14ac:dyDescent="0.3">
      <c r="B633" s="29">
        <f t="shared" ref="B633:O633" si="111">((B551*(1-B582))/(B457+B432))</f>
        <v>0.1235669139015404</v>
      </c>
      <c r="C633" s="29">
        <f t="shared" si="111"/>
        <v>0.25194106289062351</v>
      </c>
      <c r="D633" s="29">
        <f t="shared" si="111"/>
        <v>0.36254424619485204</v>
      </c>
      <c r="E633" s="29">
        <f t="shared" si="111"/>
        <v>0.34180680402926722</v>
      </c>
      <c r="F633" s="29">
        <f t="shared" si="111"/>
        <v>0.3846240791610589</v>
      </c>
      <c r="G633" s="29">
        <f t="shared" si="111"/>
        <v>5.8289213332602639E-2</v>
      </c>
      <c r="H633" s="29">
        <f t="shared" si="111"/>
        <v>6.7968430628316409E-2</v>
      </c>
      <c r="I633" s="29">
        <f t="shared" si="111"/>
        <v>9.116616902509575E-2</v>
      </c>
      <c r="J633" s="29">
        <f t="shared" si="111"/>
        <v>9.6690955288177408E-2</v>
      </c>
      <c r="K633" s="29">
        <f t="shared" si="111"/>
        <v>0.11001464561320011</v>
      </c>
      <c r="L633" s="29">
        <f t="shared" si="111"/>
        <v>0.11287552551422507</v>
      </c>
      <c r="M633" s="29">
        <f t="shared" si="111"/>
        <v>0.11716565694360874</v>
      </c>
      <c r="N633" s="29">
        <f t="shared" si="111"/>
        <v>6.9196364087894272E-2</v>
      </c>
      <c r="O633" s="29">
        <f t="shared" si="111"/>
        <v>6.0456683796589868E-2</v>
      </c>
      <c r="P633" s="6"/>
      <c r="Q633" s="89" t="s">
        <v>38</v>
      </c>
    </row>
    <row r="634" spans="2:17" x14ac:dyDescent="0.3">
      <c r="B634" s="29">
        <f t="shared" ref="B634:O634" si="112">B588/B457</f>
        <v>0.19723608964054265</v>
      </c>
      <c r="C634" s="29">
        <f t="shared" si="112"/>
        <v>0.26638126773966359</v>
      </c>
      <c r="D634" s="29">
        <f t="shared" si="112"/>
        <v>0.37528644270150285</v>
      </c>
      <c r="E634" s="29">
        <f t="shared" si="112"/>
        <v>0.37260787967457093</v>
      </c>
      <c r="F634" s="29">
        <f t="shared" si="112"/>
        <v>0.41217945999725997</v>
      </c>
      <c r="G634" s="29">
        <f t="shared" si="112"/>
        <v>0.36610987138026796</v>
      </c>
      <c r="H634" s="29">
        <f t="shared" si="112"/>
        <v>0.33005996911238966</v>
      </c>
      <c r="I634" s="29">
        <f t="shared" si="112"/>
        <v>0.36633638376235039</v>
      </c>
      <c r="J634" s="29">
        <f t="shared" si="112"/>
        <v>0.30213167274779784</v>
      </c>
      <c r="K634" s="29">
        <f t="shared" si="112"/>
        <v>0.26426307811721017</v>
      </c>
      <c r="L634" s="29">
        <f t="shared" si="112"/>
        <v>0.24672229239151844</v>
      </c>
      <c r="M634" s="29">
        <f t="shared" si="112"/>
        <v>0.23835456366934915</v>
      </c>
      <c r="N634" s="29">
        <f t="shared" si="112"/>
        <v>0.16641820922487754</v>
      </c>
      <c r="O634" s="29">
        <f t="shared" si="112"/>
        <v>0.10205771518546244</v>
      </c>
      <c r="P634" s="6"/>
      <c r="Q634" s="89" t="s">
        <v>39</v>
      </c>
    </row>
    <row r="635" spans="2:17" x14ac:dyDescent="0.3">
      <c r="B635" s="211" t="s">
        <v>59</v>
      </c>
      <c r="C635" s="211"/>
      <c r="D635" s="211"/>
      <c r="E635" s="211"/>
      <c r="F635" s="211"/>
      <c r="G635" s="211"/>
      <c r="H635" s="211"/>
      <c r="I635" s="211"/>
      <c r="J635" s="211"/>
      <c r="K635" s="211"/>
      <c r="L635" s="211"/>
      <c r="M635" s="211"/>
      <c r="N635" s="211"/>
      <c r="O635" s="211"/>
      <c r="P635" s="28"/>
      <c r="Q635" s="89"/>
    </row>
    <row r="636" spans="2:17" x14ac:dyDescent="0.3">
      <c r="B636" s="159">
        <f t="shared" ref="B636:N636" si="113">B378/B414</f>
        <v>0.96453473686832913</v>
      </c>
      <c r="C636" s="159">
        <f t="shared" si="113"/>
        <v>0.98111876176284429</v>
      </c>
      <c r="D636" s="159">
        <f t="shared" si="113"/>
        <v>1.1221644464451286</v>
      </c>
      <c r="E636" s="159">
        <f t="shared" si="113"/>
        <v>1.1943945387485846</v>
      </c>
      <c r="F636" s="159">
        <f t="shared" si="113"/>
        <v>1.1908489175529613</v>
      </c>
      <c r="G636" s="159">
        <f t="shared" si="113"/>
        <v>0.26874024188466855</v>
      </c>
      <c r="H636" s="159">
        <f t="shared" si="113"/>
        <v>0.70297547803755867</v>
      </c>
      <c r="I636" s="159">
        <f t="shared" si="113"/>
        <v>0.56335735358429984</v>
      </c>
      <c r="J636" s="159">
        <f t="shared" si="113"/>
        <v>0.61413013675608974</v>
      </c>
      <c r="K636" s="159">
        <f t="shared" si="113"/>
        <v>0.5938370785818966</v>
      </c>
      <c r="L636" s="159">
        <f t="shared" si="113"/>
        <v>0.60600150550156617</v>
      </c>
      <c r="M636" s="159">
        <f t="shared" si="113"/>
        <v>0.63695543841643587</v>
      </c>
      <c r="N636" s="159">
        <f t="shared" si="113"/>
        <v>0.65976819754257565</v>
      </c>
      <c r="O636" s="159">
        <f>O378/O414</f>
        <v>0.62083744844511446</v>
      </c>
      <c r="P636" s="6"/>
      <c r="Q636" s="89" t="s">
        <v>1749</v>
      </c>
    </row>
    <row r="637" spans="2:17" x14ac:dyDescent="0.3">
      <c r="B637" s="13">
        <f t="shared" ref="B637:N637" si="114">(B378-B372)/B414</f>
        <v>0.71338276954263857</v>
      </c>
      <c r="C637" s="13">
        <f t="shared" si="114"/>
        <v>0.73078617640197019</v>
      </c>
      <c r="D637" s="13">
        <f t="shared" si="114"/>
        <v>0.88403075129078701</v>
      </c>
      <c r="E637" s="13">
        <f t="shared" si="114"/>
        <v>0.91084900994511719</v>
      </c>
      <c r="F637" s="13">
        <f t="shared" si="114"/>
        <v>0.96785323509551835</v>
      </c>
      <c r="G637" s="13">
        <f t="shared" si="114"/>
        <v>0.16955682014449122</v>
      </c>
      <c r="H637" s="13">
        <f t="shared" si="114"/>
        <v>0.46206697234014976</v>
      </c>
      <c r="I637" s="13">
        <f t="shared" si="114"/>
        <v>0.31543921364628014</v>
      </c>
      <c r="J637" s="13">
        <f t="shared" si="114"/>
        <v>0.37950561305536756</v>
      </c>
      <c r="K637" s="13">
        <f t="shared" si="114"/>
        <v>0.34963913963589632</v>
      </c>
      <c r="L637" s="13">
        <f t="shared" si="114"/>
        <v>0.3670547171204912</v>
      </c>
      <c r="M637" s="13">
        <f t="shared" si="114"/>
        <v>0.35765466085348319</v>
      </c>
      <c r="N637" s="13">
        <f t="shared" si="114"/>
        <v>0.40244853692872756</v>
      </c>
      <c r="O637" s="13">
        <f>(O378-O372)/O414</f>
        <v>0.35385224156284445</v>
      </c>
      <c r="P637" s="6"/>
      <c r="Q637" s="89" t="s">
        <v>1750</v>
      </c>
    </row>
    <row r="638" spans="2:17" x14ac:dyDescent="0.3">
      <c r="B638" s="211" t="s">
        <v>884</v>
      </c>
      <c r="C638" s="211"/>
      <c r="D638" s="211"/>
      <c r="E638" s="211"/>
      <c r="F638" s="211"/>
      <c r="G638" s="211"/>
      <c r="H638" s="211"/>
      <c r="I638" s="211"/>
      <c r="J638" s="211"/>
      <c r="K638" s="211"/>
      <c r="L638" s="211"/>
      <c r="M638" s="211"/>
      <c r="N638" s="211"/>
      <c r="O638" s="211"/>
      <c r="P638" s="28"/>
      <c r="Q638" s="89"/>
    </row>
    <row r="639" spans="2:17" x14ac:dyDescent="0.3">
      <c r="B639" s="159">
        <f t="shared" ref="B639:N639" si="115">B432/B457</f>
        <v>1.0036337402074096E-2</v>
      </c>
      <c r="C639" s="159">
        <f t="shared" si="115"/>
        <v>5.4492224451045766E-4</v>
      </c>
      <c r="D639" s="159">
        <f t="shared" si="115"/>
        <v>0</v>
      </c>
      <c r="E639" s="159">
        <f t="shared" si="115"/>
        <v>1.0113582294448578E-4</v>
      </c>
      <c r="F639" s="159">
        <f t="shared" si="115"/>
        <v>0</v>
      </c>
      <c r="G639" s="159">
        <f t="shared" si="115"/>
        <v>6.4328439366397818</v>
      </c>
      <c r="H639" s="159">
        <f t="shared" si="115"/>
        <v>6.9275638800795933</v>
      </c>
      <c r="I639" s="159">
        <f t="shared" si="115"/>
        <v>5.0571405026842395</v>
      </c>
      <c r="J639" s="159">
        <f t="shared" si="115"/>
        <v>3.4107431670543948</v>
      </c>
      <c r="K639" s="159">
        <f t="shared" si="115"/>
        <v>2.2066327554963241</v>
      </c>
      <c r="L639" s="159">
        <f t="shared" si="115"/>
        <v>1.8102487287675515</v>
      </c>
      <c r="M639" s="159">
        <f t="shared" si="115"/>
        <v>1.5475205235547767</v>
      </c>
      <c r="N639" s="159">
        <f t="shared" si="115"/>
        <v>2.5050361800903564</v>
      </c>
      <c r="O639" s="159">
        <f>O432/O457</f>
        <v>2.6518401909755864</v>
      </c>
      <c r="P639" s="6"/>
      <c r="Q639" s="89" t="s">
        <v>40</v>
      </c>
    </row>
    <row r="640" spans="2:17" x14ac:dyDescent="0.3">
      <c r="B640" s="13">
        <f t="shared" ref="B640:N640" si="116">B432/B588</f>
        <v>5.0884893430837345E-2</v>
      </c>
      <c r="C640" s="13">
        <f t="shared" si="116"/>
        <v>2.0456477632016315E-3</v>
      </c>
      <c r="D640" s="13">
        <f t="shared" si="116"/>
        <v>0</v>
      </c>
      <c r="E640" s="13">
        <f t="shared" si="116"/>
        <v>2.7142695702736075E-4</v>
      </c>
      <c r="F640" s="13">
        <f t="shared" si="116"/>
        <v>0</v>
      </c>
      <c r="G640" s="13">
        <f t="shared" si="116"/>
        <v>17.570801662318928</v>
      </c>
      <c r="H640" s="13">
        <f t="shared" si="116"/>
        <v>20.988803636834458</v>
      </c>
      <c r="I640" s="13">
        <f t="shared" si="116"/>
        <v>13.804636194598968</v>
      </c>
      <c r="J640" s="13">
        <f t="shared" si="116"/>
        <v>11.288929545302876</v>
      </c>
      <c r="K640" s="13">
        <f t="shared" si="116"/>
        <v>8.3501364292653957</v>
      </c>
      <c r="L640" s="13">
        <f t="shared" si="116"/>
        <v>7.3371915898661717</v>
      </c>
      <c r="M640" s="13">
        <f t="shared" si="116"/>
        <v>6.4925147634325651</v>
      </c>
      <c r="N640" s="13">
        <f t="shared" si="116"/>
        <v>15.052656748068669</v>
      </c>
      <c r="O640" s="13">
        <f>O432/O588</f>
        <v>25.983730736638382</v>
      </c>
      <c r="P640" s="6"/>
      <c r="Q640" s="89" t="s">
        <v>41</v>
      </c>
    </row>
    <row r="641" spans="2:17" x14ac:dyDescent="0.3">
      <c r="B641" s="215" t="s">
        <v>1748</v>
      </c>
      <c r="C641" s="215"/>
      <c r="D641" s="215"/>
      <c r="E641" s="215"/>
      <c r="F641" s="215"/>
      <c r="G641" s="215"/>
      <c r="H641" s="215"/>
      <c r="I641" s="215"/>
      <c r="J641" s="215"/>
      <c r="K641" s="215"/>
      <c r="L641" s="215"/>
      <c r="M641" s="215"/>
      <c r="N641" s="215"/>
      <c r="O641" s="215"/>
      <c r="P641" s="40"/>
      <c r="Q641" s="41"/>
    </row>
    <row r="642" spans="2:17" x14ac:dyDescent="0.3">
      <c r="B642" s="42"/>
      <c r="C642" s="43">
        <f t="shared" ref="C642:O642" si="117">365/(C465/((C366+B366)/2))</f>
        <v>2.3861428276246461</v>
      </c>
      <c r="D642" s="43">
        <f t="shared" si="117"/>
        <v>2.9078194981895558</v>
      </c>
      <c r="E642" s="43">
        <f t="shared" si="117"/>
        <v>2.5867943830496682</v>
      </c>
      <c r="F642" s="43">
        <f t="shared" si="117"/>
        <v>2.7711338218400168</v>
      </c>
      <c r="G642" s="43">
        <f t="shared" si="117"/>
        <v>2.8910894555574083</v>
      </c>
      <c r="H642" s="43">
        <f t="shared" si="117"/>
        <v>2.6232207634885265</v>
      </c>
      <c r="I642" s="43">
        <f t="shared" si="117"/>
        <v>2.6111748983877736</v>
      </c>
      <c r="J642" s="43">
        <f t="shared" si="117"/>
        <v>2.6070192145952049</v>
      </c>
      <c r="K642" s="43">
        <f t="shared" si="117"/>
        <v>4.5073432972271776</v>
      </c>
      <c r="L642" s="43">
        <f t="shared" si="117"/>
        <v>6.3729722620246303</v>
      </c>
      <c r="M642" s="43">
        <f t="shared" si="117"/>
        <v>6.2578696467509021</v>
      </c>
      <c r="N642" s="44">
        <f t="shared" si="117"/>
        <v>6.3420589459298489</v>
      </c>
      <c r="O642" s="44">
        <f t="shared" si="117"/>
        <v>6.2347054989169406</v>
      </c>
      <c r="P642" s="40"/>
      <c r="Q642" s="41" t="s">
        <v>60</v>
      </c>
    </row>
    <row r="643" spans="2:17" x14ac:dyDescent="0.3">
      <c r="B643" s="42"/>
      <c r="C643" s="43">
        <f t="shared" ref="C643:O643" si="118">365/(C503/((C372+B372)/2))</f>
        <v>25.028676892524928</v>
      </c>
      <c r="D643" s="43">
        <f t="shared" si="118"/>
        <v>22.929330652484083</v>
      </c>
      <c r="E643" s="43">
        <f t="shared" si="118"/>
        <v>23.674454699407775</v>
      </c>
      <c r="F643" s="43">
        <f t="shared" si="118"/>
        <v>23.176146934352978</v>
      </c>
      <c r="G643" s="43">
        <f t="shared" si="118"/>
        <v>25.179419693117286</v>
      </c>
      <c r="H643" s="43">
        <f t="shared" si="118"/>
        <v>27.288429393145368</v>
      </c>
      <c r="I643" s="43">
        <f t="shared" si="118"/>
        <v>28.126131644352125</v>
      </c>
      <c r="J643" s="43">
        <f t="shared" si="118"/>
        <v>27.817448364823537</v>
      </c>
      <c r="K643" s="43">
        <f t="shared" si="118"/>
        <v>26.966354149096965</v>
      </c>
      <c r="L643" s="43">
        <f t="shared" si="118"/>
        <v>26.289544315359318</v>
      </c>
      <c r="M643" s="43">
        <f t="shared" si="118"/>
        <v>26.169703083835955</v>
      </c>
      <c r="N643" s="44">
        <f t="shared" si="118"/>
        <v>28.109933194479389</v>
      </c>
      <c r="O643" s="44">
        <f t="shared" si="118"/>
        <v>27.596489143582442</v>
      </c>
      <c r="P643" s="40"/>
      <c r="Q643" s="41" t="s">
        <v>61</v>
      </c>
    </row>
    <row r="644" spans="2:17" x14ac:dyDescent="0.3">
      <c r="B644" s="42"/>
      <c r="C644" s="43">
        <f t="shared" ref="C644:O644" si="119">365/(C503/((C408+B408)/2))</f>
        <v>81.461275622394737</v>
      </c>
      <c r="D644" s="43">
        <f t="shared" si="119"/>
        <v>75.339323174649721</v>
      </c>
      <c r="E644" s="43">
        <f t="shared" si="119"/>
        <v>71.8455959728539</v>
      </c>
      <c r="F644" s="43">
        <f t="shared" si="119"/>
        <v>76.532634222028662</v>
      </c>
      <c r="G644" s="43">
        <f t="shared" si="119"/>
        <v>79.759970990630123</v>
      </c>
      <c r="H644" s="43">
        <f t="shared" si="119"/>
        <v>78.164015694677104</v>
      </c>
      <c r="I644" s="43">
        <f t="shared" si="119"/>
        <v>76.863939540786077</v>
      </c>
      <c r="J644" s="43">
        <f t="shared" si="119"/>
        <v>73.211770176790182</v>
      </c>
      <c r="K644" s="43">
        <f t="shared" si="119"/>
        <v>79.19465073412934</v>
      </c>
      <c r="L644" s="43">
        <f t="shared" si="119"/>
        <v>84.703661648891185</v>
      </c>
      <c r="M644" s="43">
        <f t="shared" si="119"/>
        <v>80.67291249181477</v>
      </c>
      <c r="N644" s="44">
        <f t="shared" si="119"/>
        <v>80.526273429993196</v>
      </c>
      <c r="O644" s="44">
        <f t="shared" si="119"/>
        <v>74.11713488330156</v>
      </c>
      <c r="P644" s="40"/>
      <c r="Q644" s="41" t="s">
        <v>62</v>
      </c>
    </row>
    <row r="645" spans="2:17" x14ac:dyDescent="0.3">
      <c r="B645" s="161"/>
      <c r="C645" s="162">
        <f t="shared" ref="C645:M645" si="120">C643+C642-C644</f>
        <v>-54.046455902245164</v>
      </c>
      <c r="D645" s="162">
        <f t="shared" si="120"/>
        <v>-49.502173023976084</v>
      </c>
      <c r="E645" s="162">
        <f t="shared" si="120"/>
        <v>-45.584346890396461</v>
      </c>
      <c r="F645" s="162">
        <f t="shared" si="120"/>
        <v>-50.585353465835666</v>
      </c>
      <c r="G645" s="162">
        <f t="shared" si="120"/>
        <v>-51.689461841955428</v>
      </c>
      <c r="H645" s="162">
        <f t="shared" si="120"/>
        <v>-48.252365538043207</v>
      </c>
      <c r="I645" s="162">
        <f t="shared" si="120"/>
        <v>-46.126632998046176</v>
      </c>
      <c r="J645" s="162">
        <f t="shared" si="120"/>
        <v>-42.787302597371436</v>
      </c>
      <c r="K645" s="162">
        <f t="shared" si="120"/>
        <v>-47.720953287805202</v>
      </c>
      <c r="L645" s="162">
        <f t="shared" si="120"/>
        <v>-52.041145071507238</v>
      </c>
      <c r="M645" s="162">
        <f t="shared" si="120"/>
        <v>-48.24533976122791</v>
      </c>
      <c r="N645" s="163">
        <f>N643+N642-N644</f>
        <v>-46.074281289583958</v>
      </c>
      <c r="O645" s="163">
        <f>O643+O642-O644</f>
        <v>-40.285940240802177</v>
      </c>
      <c r="P645" s="40"/>
      <c r="Q645" s="41" t="s">
        <v>63</v>
      </c>
    </row>
    <row r="646" spans="2:17" x14ac:dyDescent="0.3">
      <c r="B646" s="211" t="s">
        <v>42</v>
      </c>
      <c r="C646" s="211"/>
      <c r="D646" s="211"/>
      <c r="E646" s="211"/>
      <c r="F646" s="211"/>
      <c r="G646" s="211"/>
      <c r="H646" s="211"/>
      <c r="I646" s="211"/>
      <c r="J646" s="211"/>
      <c r="K646" s="211"/>
      <c r="L646" s="211"/>
      <c r="M646" s="211"/>
      <c r="N646" s="211"/>
      <c r="O646" s="211"/>
      <c r="P646" s="28"/>
      <c r="Q646" s="89"/>
    </row>
    <row r="647" spans="2:17" x14ac:dyDescent="0.3">
      <c r="B647" s="167">
        <v>8983101.3479999993</v>
      </c>
      <c r="C647" s="167">
        <v>8983101.3479999993</v>
      </c>
      <c r="D647" s="167">
        <v>8983101.3479999993</v>
      </c>
      <c r="E647" s="167">
        <v>8983101.3479999993</v>
      </c>
      <c r="F647" s="167">
        <v>8983101.3479999993</v>
      </c>
      <c r="G647" s="167">
        <v>8983101.3479999993</v>
      </c>
      <c r="H647" s="167">
        <v>8983101.3479999993</v>
      </c>
      <c r="I647" s="167">
        <v>8983101.3479999993</v>
      </c>
      <c r="J647" s="167">
        <v>8983101.3479999993</v>
      </c>
      <c r="K647" s="167">
        <v>8983101.3479999993</v>
      </c>
      <c r="L647" s="167">
        <v>8983101.3479999993</v>
      </c>
      <c r="M647" s="167">
        <v>8983101.3479999993</v>
      </c>
      <c r="N647" s="168">
        <v>8983101.3479999993</v>
      </c>
      <c r="O647" s="168">
        <v>8983101.3479999993</v>
      </c>
      <c r="P647" s="30"/>
      <c r="Q647" s="90" t="s">
        <v>43</v>
      </c>
    </row>
    <row r="648" spans="2:17" x14ac:dyDescent="0.3">
      <c r="B648" s="13">
        <f t="shared" ref="B648:O648" si="121">B457/B647</f>
        <v>1.8633515699705097</v>
      </c>
      <c r="C648" s="13">
        <f t="shared" si="121"/>
        <v>2.086175402459681</v>
      </c>
      <c r="D648" s="13">
        <f t="shared" si="121"/>
        <v>1.9765636356705616</v>
      </c>
      <c r="E648" s="13">
        <f t="shared" si="121"/>
        <v>2.3923368942937149</v>
      </c>
      <c r="F648" s="13">
        <f t="shared" si="121"/>
        <v>2.9771194951456534</v>
      </c>
      <c r="G648" s="13">
        <f t="shared" si="121"/>
        <v>3.2038987377569552</v>
      </c>
      <c r="H648" s="13">
        <f t="shared" si="121"/>
        <v>3.4266791932446985</v>
      </c>
      <c r="I648" s="13">
        <f t="shared" si="121"/>
        <v>4.1577446377486869</v>
      </c>
      <c r="J648" s="13">
        <f t="shared" si="121"/>
        <v>6.1444444787755721</v>
      </c>
      <c r="K648" s="13">
        <f t="shared" si="121"/>
        <v>8.386069875163118</v>
      </c>
      <c r="L648" s="13">
        <f t="shared" si="121"/>
        <v>9.4433759782624254</v>
      </c>
      <c r="M648" s="13">
        <f t="shared" si="121"/>
        <v>10.435021826940654</v>
      </c>
      <c r="N648" s="13">
        <f t="shared" si="121"/>
        <v>10.771195852259019</v>
      </c>
      <c r="O648" s="13">
        <f t="shared" si="121"/>
        <v>10.446730295533564</v>
      </c>
      <c r="P648" s="6"/>
      <c r="Q648" s="90" t="s">
        <v>44</v>
      </c>
    </row>
    <row r="649" spans="2:17" x14ac:dyDescent="0.3">
      <c r="B649" s="13">
        <f t="shared" ref="B649:O649" si="122">B588/B647</f>
        <v>0.36752017728654934</v>
      </c>
      <c r="C649" s="13">
        <f t="shared" si="122"/>
        <v>0.55571804843451267</v>
      </c>
      <c r="D649" s="13">
        <f t="shared" si="122"/>
        <v>0.74177753560395443</v>
      </c>
      <c r="E649" s="13">
        <f t="shared" si="122"/>
        <v>0.8914035776500292</v>
      </c>
      <c r="F649" s="13">
        <f t="shared" si="122"/>
        <v>1.2271075058564507</v>
      </c>
      <c r="G649" s="13">
        <f t="shared" si="122"/>
        <v>1.1729789547956018</v>
      </c>
      <c r="H649" s="13">
        <f t="shared" si="122"/>
        <v>1.1310096286804134</v>
      </c>
      <c r="I649" s="13">
        <f t="shared" si="122"/>
        <v>1.5231331352001576</v>
      </c>
      <c r="J649" s="13">
        <f t="shared" si="122"/>
        <v>1.8564312884784344</v>
      </c>
      <c r="K649" s="13">
        <f t="shared" si="122"/>
        <v>2.2161286385166141</v>
      </c>
      <c r="L649" s="13">
        <f t="shared" si="122"/>
        <v>2.3298913692719037</v>
      </c>
      <c r="M649" s="13">
        <f t="shared" si="122"/>
        <v>2.4872350744405742</v>
      </c>
      <c r="N649" s="13">
        <f t="shared" si="122"/>
        <v>1.7925231249433746</v>
      </c>
      <c r="O649" s="13">
        <f t="shared" si="122"/>
        <v>1.0661694251209066</v>
      </c>
      <c r="P649" s="6"/>
      <c r="Q649" s="89" t="s">
        <v>45</v>
      </c>
    </row>
    <row r="650" spans="2:17" x14ac:dyDescent="0.3">
      <c r="B650" s="91"/>
      <c r="C650" s="91">
        <f t="shared" ref="C650:M650" si="123">+C649/B649-1</f>
        <v>0.5120749356877583</v>
      </c>
      <c r="D650" s="92">
        <f t="shared" si="123"/>
        <v>0.33480914952030294</v>
      </c>
      <c r="E650" s="91">
        <f t="shared" si="123"/>
        <v>0.20171282475445884</v>
      </c>
      <c r="F650" s="92">
        <f t="shared" si="123"/>
        <v>0.3766015042158839</v>
      </c>
      <c r="G650" s="91">
        <f t="shared" si="123"/>
        <v>-4.4110683703356801E-2</v>
      </c>
      <c r="H650" s="92">
        <f t="shared" si="123"/>
        <v>-3.5780118597696142E-2</v>
      </c>
      <c r="I650" s="91">
        <f t="shared" si="123"/>
        <v>0.34670218234768502</v>
      </c>
      <c r="J650" s="92">
        <f t="shared" si="123"/>
        <v>0.21882404471128369</v>
      </c>
      <c r="K650" s="91">
        <f t="shared" si="123"/>
        <v>0.19375742709712362</v>
      </c>
      <c r="L650" s="92">
        <f t="shared" si="123"/>
        <v>5.1333992430799391E-2</v>
      </c>
      <c r="M650" s="91">
        <f t="shared" si="123"/>
        <v>6.7532635745949365E-2</v>
      </c>
      <c r="N650" s="93">
        <f>+N649/M649-1</f>
        <v>-0.27931093310649513</v>
      </c>
      <c r="O650" s="93">
        <f>+O649/N649-1</f>
        <v>-0.40521301494808515</v>
      </c>
      <c r="P650" s="31"/>
      <c r="Q650" s="94" t="s">
        <v>46</v>
      </c>
    </row>
    <row r="651" spans="2:17" x14ac:dyDescent="0.3">
      <c r="B651" s="141">
        <v>0.3</v>
      </c>
      <c r="C651" s="141">
        <v>0.4</v>
      </c>
      <c r="D651" s="141">
        <v>0.7</v>
      </c>
      <c r="E651" s="141">
        <v>1.25</v>
      </c>
      <c r="F651" s="141">
        <v>0.9</v>
      </c>
      <c r="G651" s="141">
        <v>0.9</v>
      </c>
      <c r="H651" s="141">
        <v>0.8</v>
      </c>
      <c r="I651" s="141">
        <v>0.9</v>
      </c>
      <c r="J651" s="141">
        <v>1</v>
      </c>
      <c r="K651" s="141">
        <v>1.1000000000000001</v>
      </c>
      <c r="L651" s="141">
        <v>1.2</v>
      </c>
      <c r="M651" s="141">
        <v>1.25</v>
      </c>
      <c r="N651" s="141">
        <v>0.9</v>
      </c>
      <c r="O651" s="141"/>
      <c r="P651" s="6"/>
      <c r="Q651" s="90" t="s">
        <v>47</v>
      </c>
    </row>
    <row r="652" spans="2:17" x14ac:dyDescent="0.3">
      <c r="B652" s="91">
        <f t="shared" ref="B652:O652" si="124">+B651/B661</f>
        <v>5.7151729958545741E-2</v>
      </c>
      <c r="C652" s="91">
        <f t="shared" si="124"/>
        <v>4.9046886269618825E-2</v>
      </c>
      <c r="D652" s="92">
        <f t="shared" si="124"/>
        <v>4.3230789526657147E-2</v>
      </c>
      <c r="E652" s="91">
        <f t="shared" si="124"/>
        <v>5.6931756978425806E-2</v>
      </c>
      <c r="F652" s="92">
        <f t="shared" si="124"/>
        <v>2.5014514798673053E-2</v>
      </c>
      <c r="G652" s="91">
        <f t="shared" si="124"/>
        <v>2.196820092257977E-2</v>
      </c>
      <c r="H652" s="92">
        <f t="shared" si="124"/>
        <v>1.8472353252397759E-2</v>
      </c>
      <c r="I652" s="91">
        <f t="shared" si="124"/>
        <v>2.00314599954085E-2</v>
      </c>
      <c r="J652" s="92">
        <f t="shared" si="124"/>
        <v>1.9284684036958082E-2</v>
      </c>
      <c r="K652" s="91">
        <f t="shared" si="124"/>
        <v>1.7218119498978595E-2</v>
      </c>
      <c r="L652" s="92">
        <f t="shared" si="124"/>
        <v>1.6025284004624937E-2</v>
      </c>
      <c r="M652" s="91">
        <f t="shared" si="124"/>
        <v>1.574761594682873E-2</v>
      </c>
      <c r="N652" s="93">
        <f t="shared" si="124"/>
        <v>1.381694429138457E-2</v>
      </c>
      <c r="O652" s="93">
        <f t="shared" si="124"/>
        <v>0</v>
      </c>
      <c r="P652" s="6"/>
      <c r="Q652" s="94" t="s">
        <v>48</v>
      </c>
    </row>
    <row r="653" spans="2:17" x14ac:dyDescent="0.3">
      <c r="B653" s="95">
        <f t="shared" ref="B653:M653" si="125">+B651/B649</f>
        <v>0.81628171333323829</v>
      </c>
      <c r="C653" s="95">
        <f t="shared" si="125"/>
        <v>0.71978947080596234</v>
      </c>
      <c r="D653" s="96">
        <f t="shared" si="125"/>
        <v>0.94367915770064503</v>
      </c>
      <c r="E653" s="95">
        <f t="shared" si="125"/>
        <v>1.4022829068011191</v>
      </c>
      <c r="F653" s="96">
        <f t="shared" si="125"/>
        <v>0.73343207152159962</v>
      </c>
      <c r="G653" s="95">
        <f t="shared" si="125"/>
        <v>0.76727719309919773</v>
      </c>
      <c r="H653" s="96">
        <f t="shared" si="125"/>
        <v>0.70733261655197988</v>
      </c>
      <c r="I653" s="95">
        <f t="shared" si="125"/>
        <v>0.59088728306191662</v>
      </c>
      <c r="J653" s="96">
        <f t="shared" si="125"/>
        <v>0.53866793034910465</v>
      </c>
      <c r="K653" s="95">
        <f t="shared" si="125"/>
        <v>0.49636107799964857</v>
      </c>
      <c r="L653" s="96">
        <f t="shared" si="125"/>
        <v>0.51504547200198547</v>
      </c>
      <c r="M653" s="95">
        <f t="shared" si="125"/>
        <v>0.50256608747814013</v>
      </c>
      <c r="N653" s="97">
        <f>+N651/N649</f>
        <v>0.50208557283099531</v>
      </c>
      <c r="O653" s="97">
        <f>+O651/O649</f>
        <v>0</v>
      </c>
      <c r="P653" s="28"/>
      <c r="Q653" s="98" t="s">
        <v>49</v>
      </c>
    </row>
    <row r="654" spans="2:17" x14ac:dyDescent="0.3">
      <c r="B654" s="16">
        <f t="shared" ref="B654:M654" si="126">+B661*B647</f>
        <v>47153960.280025333</v>
      </c>
      <c r="C654" s="16">
        <f t="shared" si="126"/>
        <v>73261338.537320465</v>
      </c>
      <c r="D654" s="16">
        <f t="shared" si="126"/>
        <v>145455843.2184673</v>
      </c>
      <c r="E654" s="16">
        <f t="shared" si="126"/>
        <v>197233974.16410604</v>
      </c>
      <c r="F654" s="16">
        <f t="shared" si="126"/>
        <v>323203998.88903201</v>
      </c>
      <c r="G654" s="16">
        <f t="shared" si="126"/>
        <v>368022453.98666835</v>
      </c>
      <c r="H654" s="16">
        <f t="shared" si="126"/>
        <v>389039825.09468174</v>
      </c>
      <c r="I654" s="16">
        <f t="shared" si="126"/>
        <v>403604690.57438403</v>
      </c>
      <c r="J654" s="16">
        <f t="shared" si="126"/>
        <v>465815324.26377106</v>
      </c>
      <c r="K654" s="16">
        <f t="shared" si="126"/>
        <v>573896091.46261191</v>
      </c>
      <c r="L654" s="16">
        <f t="shared" si="126"/>
        <v>672669614.74685538</v>
      </c>
      <c r="M654" s="16">
        <f t="shared" si="126"/>
        <v>713052485.08179939</v>
      </c>
      <c r="N654" s="16">
        <f>+N661*N647</f>
        <v>585135978.16567862</v>
      </c>
      <c r="O654" s="16">
        <f>+O661*O647</f>
        <v>523265653.52099997</v>
      </c>
      <c r="P654" s="6"/>
      <c r="Q654" s="89" t="s">
        <v>50</v>
      </c>
    </row>
    <row r="655" spans="2:17" x14ac:dyDescent="0.3">
      <c r="B655" s="32">
        <f t="shared" ref="B655:M655" si="127">+B661/B$648</f>
        <v>2.8170663127732043</v>
      </c>
      <c r="C655" s="32">
        <f t="shared" si="127"/>
        <v>3.9092885669629669</v>
      </c>
      <c r="D655" s="33">
        <f t="shared" si="127"/>
        <v>8.1920778690994815</v>
      </c>
      <c r="E655" s="32">
        <f t="shared" si="127"/>
        <v>9.1776837452084976</v>
      </c>
      <c r="F655" s="33">
        <f t="shared" si="127"/>
        <v>12.085208832452793</v>
      </c>
      <c r="G655" s="32">
        <f t="shared" si="127"/>
        <v>12.787016809821344</v>
      </c>
      <c r="H655" s="33">
        <f t="shared" si="127"/>
        <v>12.638464541112446</v>
      </c>
      <c r="I655" s="32">
        <f t="shared" si="127"/>
        <v>10.806177409818329</v>
      </c>
      <c r="J655" s="33">
        <f t="shared" si="127"/>
        <v>8.4392693466001329</v>
      </c>
      <c r="K655" s="32">
        <f t="shared" si="127"/>
        <v>7.6181319532336271</v>
      </c>
      <c r="L655" s="33">
        <f t="shared" si="127"/>
        <v>7.9295443064552158</v>
      </c>
      <c r="M655" s="32">
        <f t="shared" si="127"/>
        <v>7.6067971749074355</v>
      </c>
      <c r="N655" s="34">
        <f>+N661/N$648</f>
        <v>6.0473705434480012</v>
      </c>
      <c r="O655" s="34">
        <f>+O661/O$648</f>
        <v>5.5759073271858499</v>
      </c>
      <c r="P655" s="35">
        <f>(SUM(INDEX($B655:$O655,,$Q$348-$B$348-$P$348+1):INDEX($B655:$O655,$Q$348-$B$348+1))-MAX(INDEX($B655:$O655,,$Q$348-$B$348-$P$348+1):INDEX($B655:$O655,$Q$348-$B$348+1))-MIN(INDEX($B655:$O655,,$Q$348-$B$348-$P$348+1):INDEX($B655:$O655,$Q$348-$B$348+1)))/(COUNT(INDEX($B655:$O655,,$Q$348-$B$348-$P$348+1):INDEX($B655:$O655,$Q$348-$B$348+1))-2)</f>
        <v>8.7265364679393134</v>
      </c>
      <c r="Q655" s="36" t="s">
        <v>51</v>
      </c>
    </row>
    <row r="656" spans="2:17" x14ac:dyDescent="0.3">
      <c r="B656" s="32">
        <f t="shared" ref="B656:M656" si="128">+B661/B$649</f>
        <v>14.28271224554913</v>
      </c>
      <c r="C656" s="32">
        <f t="shared" si="128"/>
        <v>14.6755385622068</v>
      </c>
      <c r="D656" s="33">
        <f t="shared" si="128"/>
        <v>21.828867065190881</v>
      </c>
      <c r="E656" s="32">
        <f t="shared" si="128"/>
        <v>24.63094380404441</v>
      </c>
      <c r="F656" s="33">
        <f t="shared" si="128"/>
        <v>29.320259754169047</v>
      </c>
      <c r="G656" s="32">
        <f t="shared" si="128"/>
        <v>34.926719570857543</v>
      </c>
      <c r="H656" s="33">
        <f t="shared" si="128"/>
        <v>38.291418905177458</v>
      </c>
      <c r="I656" s="32">
        <f t="shared" si="128"/>
        <v>29.497963862711782</v>
      </c>
      <c r="J656" s="33">
        <f t="shared" si="128"/>
        <v>27.932421880326167</v>
      </c>
      <c r="K656" s="32">
        <f t="shared" si="128"/>
        <v>28.827833261878194</v>
      </c>
      <c r="L656" s="33">
        <f t="shared" si="128"/>
        <v>32.139553461476389</v>
      </c>
      <c r="M656" s="32">
        <f t="shared" si="128"/>
        <v>31.913788676015265</v>
      </c>
      <c r="N656" s="34">
        <f>+N661/N$649</f>
        <v>36.338394527946832</v>
      </c>
      <c r="O656" s="34">
        <f>+O661/O$649</f>
        <v>54.634843794544459</v>
      </c>
      <c r="P656" s="35">
        <f>(SUM(INDEX($B656:$O656,,$Q$348-$B$348-$P$348+1):INDEX($B656:$O656,$Q$348-$B$348+1))-MAX(INDEX($B656:$O656,,$Q$348-$B$348-$P$348+1):INDEX($B656:$O656,$Q$348-$B$348+1))-MIN(INDEX($B656:$O656,,$Q$348-$B$348-$P$348+1):INDEX($B656:$O656,$Q$348-$B$348+1)))/(COUNT(INDEX($B656:$O656,,$Q$348-$B$348-$P$348+1):INDEX($B656:$O656,$Q$348-$B$348+1))-2)</f>
        <v>33.133667466580498</v>
      </c>
      <c r="Q656" s="36" t="s">
        <v>52</v>
      </c>
    </row>
    <row r="657" spans="1:17" x14ac:dyDescent="0.3">
      <c r="B657" s="32">
        <f t="shared" ref="B657:O657" si="129">+(B654+B432-B354-B360)/B559</f>
        <v>5.3136015645283328</v>
      </c>
      <c r="C657" s="32">
        <f t="shared" si="129"/>
        <v>6.3472226537557095</v>
      </c>
      <c r="D657" s="33">
        <f t="shared" si="129"/>
        <v>10.426751027950557</v>
      </c>
      <c r="E657" s="32">
        <f t="shared" si="129"/>
        <v>12.703087981512562</v>
      </c>
      <c r="F657" s="33">
        <f t="shared" si="129"/>
        <v>17.373451129158241</v>
      </c>
      <c r="G657" s="32">
        <f t="shared" si="129"/>
        <v>26.66830575036095</v>
      </c>
      <c r="H657" s="33">
        <f t="shared" si="129"/>
        <v>21.285687273372847</v>
      </c>
      <c r="I657" s="32">
        <f t="shared" si="129"/>
        <v>17.457279731802814</v>
      </c>
      <c r="J657" s="33">
        <f t="shared" si="129"/>
        <v>16.92335501022022</v>
      </c>
      <c r="K657" s="32">
        <f t="shared" si="129"/>
        <v>17.390661364548691</v>
      </c>
      <c r="L657" s="33">
        <f t="shared" si="129"/>
        <v>18.618066624181477</v>
      </c>
      <c r="M657" s="32">
        <f t="shared" si="129"/>
        <v>18.678937280805759</v>
      </c>
      <c r="N657" s="34">
        <f t="shared" si="129"/>
        <v>16.353123692007024</v>
      </c>
      <c r="O657" s="34">
        <f t="shared" si="129"/>
        <v>16.423242214826946</v>
      </c>
      <c r="P657" s="35">
        <f>(SUM(INDEX($B657:$O657,,$Q$348-$B$348-$P$348+1):INDEX($B657:$O657,$Q$348-$B$348+1))-MAX(INDEX($B657:$O657,,$Q$348-$B$348-$P$348+1):INDEX($B657:$O657,$Q$348-$B$348+1))-MIN(INDEX($B657:$O657,,$Q$348-$B$348-$P$348+1):INDEX($B657:$O657,$Q$348-$B$348+1)))/(COUNT(INDEX($B657:$O657,,$Q$348-$B$348-$P$348+1):INDEX($B657:$O657,$Q$348-$B$348+1))-2)</f>
        <v>18.111032785679821</v>
      </c>
      <c r="Q657" s="36" t="s">
        <v>53</v>
      </c>
    </row>
    <row r="658" spans="1:17" x14ac:dyDescent="0.3">
      <c r="B658" s="32">
        <f t="shared" ref="B658:O658" si="130">B654/B465</f>
        <v>0.38002039043155122</v>
      </c>
      <c r="C658" s="32">
        <f t="shared" si="130"/>
        <v>0.65192511159906363</v>
      </c>
      <c r="D658" s="33">
        <f t="shared" si="130"/>
        <v>1.0778194286610825</v>
      </c>
      <c r="E658" s="32">
        <f t="shared" si="130"/>
        <v>1.2695297574222846</v>
      </c>
      <c r="F658" s="33">
        <f t="shared" si="130"/>
        <v>1.7127742024429264</v>
      </c>
      <c r="G658" s="32">
        <f t="shared" si="130"/>
        <v>1.3516048767471804</v>
      </c>
      <c r="H658" s="33">
        <f t="shared" si="130"/>
        <v>1.0874131026827381</v>
      </c>
      <c r="I658" s="32">
        <f t="shared" si="130"/>
        <v>1.0300838340079268</v>
      </c>
      <c r="J658" s="33">
        <f t="shared" si="130"/>
        <v>1.071549583609624</v>
      </c>
      <c r="K658" s="32">
        <f t="shared" si="130"/>
        <v>1.2182839820527516</v>
      </c>
      <c r="L658" s="33">
        <f t="shared" si="130"/>
        <v>1.3227142629761763</v>
      </c>
      <c r="M658" s="32">
        <f t="shared" si="130"/>
        <v>1.2941373495207411</v>
      </c>
      <c r="N658" s="34">
        <f t="shared" si="130"/>
        <v>1.1126705181726677</v>
      </c>
      <c r="O658" s="34">
        <f t="shared" si="130"/>
        <v>1.0036003163802101</v>
      </c>
      <c r="P658" s="35">
        <f>(SUM(INDEX($B658:$O658,,$Q$348-$B$348-$P$348+1):INDEX($B658:$O658,$Q$348-$B$348+1))-MAX(INDEX($B658:$O658,,$Q$348-$B$348-$P$348+1):INDEX($B658:$O658,$Q$348-$B$348+1))-MIN(INDEX($B658:$O658,,$Q$348-$B$348-$P$348+1):INDEX($B658:$O658,$Q$348-$B$348+1)))/(COUNT(INDEX($B658:$O658,,$Q$348-$B$348-$P$348+1):INDEX($B658:$O658,$Q$348-$B$348+1))-2)</f>
        <v>1.1624075190032321</v>
      </c>
      <c r="Q658" s="36" t="s">
        <v>54</v>
      </c>
    </row>
    <row r="659" spans="1:17" s="15" customFormat="1" ht="14.25" x14ac:dyDescent="0.2">
      <c r="A659" s="99"/>
      <c r="B659" s="141">
        <v>6.2</v>
      </c>
      <c r="C659" s="141">
        <v>12.5</v>
      </c>
      <c r="D659" s="141">
        <v>22.625</v>
      </c>
      <c r="E659" s="141">
        <v>26.75</v>
      </c>
      <c r="F659" s="141">
        <v>47.25</v>
      </c>
      <c r="G659" s="141">
        <v>52</v>
      </c>
      <c r="H659" s="141">
        <v>48.25</v>
      </c>
      <c r="I659" s="141">
        <v>51.75</v>
      </c>
      <c r="J659" s="141">
        <v>64</v>
      </c>
      <c r="K659" s="141">
        <v>78.25</v>
      </c>
      <c r="L659" s="141">
        <v>90</v>
      </c>
      <c r="M659" s="141">
        <v>88.25</v>
      </c>
      <c r="N659" s="148">
        <v>76</v>
      </c>
      <c r="O659" s="148">
        <v>70.25</v>
      </c>
      <c r="P659" s="31"/>
      <c r="Q659" s="37" t="s">
        <v>55</v>
      </c>
    </row>
    <row r="660" spans="1:17" s="71" customFormat="1" ht="14.25" x14ac:dyDescent="0.2">
      <c r="A660" s="100"/>
      <c r="B660" s="141">
        <v>3.5</v>
      </c>
      <c r="C660" s="141">
        <v>5.45</v>
      </c>
      <c r="D660" s="141">
        <v>11.2</v>
      </c>
      <c r="E660" s="141">
        <v>16</v>
      </c>
      <c r="F660" s="141">
        <v>25.875</v>
      </c>
      <c r="G660" s="141">
        <v>32</v>
      </c>
      <c r="H660" s="141">
        <v>38</v>
      </c>
      <c r="I660" s="141">
        <v>37.5</v>
      </c>
      <c r="J660" s="141">
        <v>39</v>
      </c>
      <c r="K660" s="141">
        <v>57.5</v>
      </c>
      <c r="L660" s="141">
        <v>61.5</v>
      </c>
      <c r="M660" s="141">
        <v>68.75</v>
      </c>
      <c r="N660" s="148">
        <v>53.5</v>
      </c>
      <c r="O660" s="148">
        <v>56.25</v>
      </c>
      <c r="P660" s="38"/>
      <c r="Q660" s="39" t="s">
        <v>56</v>
      </c>
    </row>
    <row r="661" spans="1:17" s="3" customFormat="1" ht="14.25" x14ac:dyDescent="0.2">
      <c r="A661" s="101"/>
      <c r="B661" s="164">
        <v>5.2491849366169854</v>
      </c>
      <c r="C661" s="164">
        <v>8.1554616495149972</v>
      </c>
      <c r="D661" s="164">
        <v>16.192163216643618</v>
      </c>
      <c r="E661" s="164">
        <v>21.956111427822005</v>
      </c>
      <c r="F661" s="164">
        <v>35.979110818001651</v>
      </c>
      <c r="G661" s="164">
        <v>40.968307016663573</v>
      </c>
      <c r="H661" s="164">
        <v>43.307963477590924</v>
      </c>
      <c r="I661" s="164">
        <v>44.929326180233147</v>
      </c>
      <c r="J661" s="164">
        <v>51.854621941617118</v>
      </c>
      <c r="K661" s="164">
        <v>63.886186878030081</v>
      </c>
      <c r="L661" s="164">
        <v>74.881668222146772</v>
      </c>
      <c r="M661" s="164">
        <v>79.377094553269586</v>
      </c>
      <c r="N661" s="165">
        <v>65.137412514660483</v>
      </c>
      <c r="O661" s="166">
        <f>VLOOKUP($P661,Price!$A:$E,5,FALSE)</f>
        <v>58.25</v>
      </c>
      <c r="P661" s="151" t="s">
        <v>641</v>
      </c>
      <c r="Q661" s="36" t="s">
        <v>57</v>
      </c>
    </row>
    <row r="662" spans="1:17" x14ac:dyDescent="0.3">
      <c r="B662" s="214" t="s">
        <v>64</v>
      </c>
      <c r="C662" s="214"/>
      <c r="D662" s="214"/>
      <c r="E662" s="214"/>
      <c r="F662" s="214"/>
      <c r="G662" s="214"/>
      <c r="H662" s="214"/>
      <c r="I662" s="214"/>
      <c r="J662" s="214"/>
      <c r="K662" s="214"/>
      <c r="L662" s="214"/>
      <c r="M662" s="214"/>
      <c r="N662" s="214"/>
      <c r="O662" s="214"/>
      <c r="P662" s="28"/>
      <c r="Q662" s="89"/>
    </row>
    <row r="663" spans="1:17" x14ac:dyDescent="0.3">
      <c r="B663" s="107"/>
      <c r="C663" s="106">
        <f t="shared" ref="C663:O663" si="131">+C656/C650/100</f>
        <v>0.28658966763324117</v>
      </c>
      <c r="D663" s="107">
        <f t="shared" si="131"/>
        <v>0.65197940666992349</v>
      </c>
      <c r="E663" s="106">
        <f t="shared" si="131"/>
        <v>1.2210896274952863</v>
      </c>
      <c r="F663" s="107">
        <f t="shared" si="131"/>
        <v>0.77854866286889379</v>
      </c>
      <c r="G663" s="106">
        <f t="shared" si="131"/>
        <v>-7.9179728443428408</v>
      </c>
      <c r="H663" s="107">
        <f t="shared" si="131"/>
        <v>-10.701870313991362</v>
      </c>
      <c r="I663" s="106">
        <f t="shared" si="131"/>
        <v>0.85081563845278008</v>
      </c>
      <c r="J663" s="107">
        <f t="shared" si="131"/>
        <v>1.2764786391358494</v>
      </c>
      <c r="K663" s="106">
        <f t="shared" si="131"/>
        <v>1.487831134722275</v>
      </c>
      <c r="L663" s="107">
        <f t="shared" si="131"/>
        <v>6.2608715861720681</v>
      </c>
      <c r="M663" s="106">
        <f t="shared" si="131"/>
        <v>4.7256838598853985</v>
      </c>
      <c r="N663" s="108">
        <f t="shared" si="131"/>
        <v>-1.3010015083831967</v>
      </c>
      <c r="O663" s="108">
        <f t="shared" si="131"/>
        <v>-1.348299333414652</v>
      </c>
      <c r="P663" s="28"/>
      <c r="Q663" s="89" t="s">
        <v>65</v>
      </c>
    </row>
    <row r="664" spans="1:17" x14ac:dyDescent="0.3">
      <c r="B664" s="105"/>
      <c r="D664" s="105"/>
      <c r="F664" s="105"/>
      <c r="H664" s="105"/>
      <c r="I664" s="106"/>
      <c r="J664" s="107"/>
      <c r="K664" s="106"/>
      <c r="L664" s="107"/>
      <c r="M664" s="106"/>
      <c r="N664" s="108"/>
      <c r="O664" s="137" t="str">
        <f>IF(VLOOKUP($P661,Concensus!$A$2:$AO$481,14,FALSE)="-",VLOOKUP($P661,Concensus!$A$2:$AO$481,15,FALSE),VLOOKUP($P661,Concensus!$A$2:$AO$481,14,FALSE))</f>
        <v>71.00</v>
      </c>
      <c r="P664" s="30"/>
      <c r="Q664" s="90" t="s">
        <v>66</v>
      </c>
    </row>
    <row r="665" spans="1:17" x14ac:dyDescent="0.3">
      <c r="B665" s="48">
        <f t="shared" ref="B665:O668" si="132">($P655-B655)/$P655</f>
        <v>0.67718391791257515</v>
      </c>
      <c r="C665" s="49">
        <f t="shared" si="132"/>
        <v>0.55202289232097745</v>
      </c>
      <c r="D665" s="48">
        <f t="shared" si="132"/>
        <v>6.1245214616749206E-2</v>
      </c>
      <c r="E665" s="49">
        <f t="shared" si="132"/>
        <v>-5.1698320281668209E-2</v>
      </c>
      <c r="F665" s="48">
        <f t="shared" si="132"/>
        <v>-0.38488034477974248</v>
      </c>
      <c r="G665" s="49">
        <f t="shared" si="132"/>
        <v>-0.46530262685544854</v>
      </c>
      <c r="H665" s="48">
        <f t="shared" si="132"/>
        <v>-0.44827957661613904</v>
      </c>
      <c r="I665" s="49">
        <f t="shared" si="132"/>
        <v>-0.23831229600878551</v>
      </c>
      <c r="J665" s="48">
        <f t="shared" si="132"/>
        <v>3.2918801450561717E-2</v>
      </c>
      <c r="K665" s="49">
        <f t="shared" si="132"/>
        <v>0.12701539938300691</v>
      </c>
      <c r="L665" s="48">
        <f t="shared" si="132"/>
        <v>9.132972335727825E-2</v>
      </c>
      <c r="M665" s="49">
        <f t="shared" si="132"/>
        <v>0.12831428564422118</v>
      </c>
      <c r="N665" s="50">
        <f t="shared" si="132"/>
        <v>0.30701366278985726</v>
      </c>
      <c r="O665" s="50">
        <f t="shared" si="132"/>
        <v>0.36104004748374746</v>
      </c>
      <c r="P665" s="31"/>
      <c r="Q665" s="51" t="s">
        <v>67</v>
      </c>
    </row>
    <row r="666" spans="1:17" x14ac:dyDescent="0.3">
      <c r="B666" s="48">
        <f t="shared" si="132"/>
        <v>0.5689365730505066</v>
      </c>
      <c r="C666" s="49">
        <f t="shared" si="132"/>
        <v>0.55708076756039937</v>
      </c>
      <c r="D666" s="48">
        <f t="shared" si="132"/>
        <v>0.34118771828660199</v>
      </c>
      <c r="E666" s="49">
        <f t="shared" si="132"/>
        <v>0.2566188506331864</v>
      </c>
      <c r="F666" s="48">
        <f t="shared" si="132"/>
        <v>0.11509162745892092</v>
      </c>
      <c r="G666" s="49">
        <f t="shared" si="132"/>
        <v>-5.411571496229825E-2</v>
      </c>
      <c r="H666" s="48">
        <f t="shared" si="132"/>
        <v>-0.15566497260827544</v>
      </c>
      <c r="I666" s="49">
        <f t="shared" si="132"/>
        <v>0.10972837846989876</v>
      </c>
      <c r="J666" s="48">
        <f t="shared" si="132"/>
        <v>0.15697766000399579</v>
      </c>
      <c r="K666" s="49">
        <f t="shared" si="132"/>
        <v>0.12995344415299886</v>
      </c>
      <c r="L666" s="48">
        <f t="shared" si="132"/>
        <v>3.0003138231129978E-2</v>
      </c>
      <c r="M666" s="49">
        <f t="shared" si="132"/>
        <v>3.6816896040730615E-2</v>
      </c>
      <c r="N666" s="50">
        <f t="shared" si="132"/>
        <v>-9.6721169324183856E-2</v>
      </c>
      <c r="O666" s="50">
        <f t="shared" si="132"/>
        <v>-0.64892231895701324</v>
      </c>
      <c r="P666" s="31"/>
      <c r="Q666" s="51" t="s">
        <v>68</v>
      </c>
    </row>
    <row r="667" spans="1:17" x14ac:dyDescent="0.3">
      <c r="B667" s="48">
        <f t="shared" si="132"/>
        <v>0.70660968772969501</v>
      </c>
      <c r="C667" s="49">
        <f t="shared" si="132"/>
        <v>0.64953833782608006</v>
      </c>
      <c r="D667" s="48">
        <f t="shared" si="132"/>
        <v>0.42428733074820202</v>
      </c>
      <c r="E667" s="49">
        <f t="shared" si="132"/>
        <v>0.29859947072942505</v>
      </c>
      <c r="F667" s="48">
        <f t="shared" si="132"/>
        <v>4.0725543664455056E-2</v>
      </c>
      <c r="G667" s="49">
        <f t="shared" si="132"/>
        <v>-0.47248950769098397</v>
      </c>
      <c r="H667" s="48">
        <f t="shared" si="132"/>
        <v>-0.17528842917247586</v>
      </c>
      <c r="I667" s="49">
        <f t="shared" si="132"/>
        <v>3.6096950494944859E-2</v>
      </c>
      <c r="J667" s="48">
        <f t="shared" si="132"/>
        <v>6.5577584089996463E-2</v>
      </c>
      <c r="K667" s="49">
        <f t="shared" si="132"/>
        <v>3.9775281159046834E-2</v>
      </c>
      <c r="L667" s="48">
        <f t="shared" si="132"/>
        <v>-2.7995854488351495E-2</v>
      </c>
      <c r="M667" s="49">
        <f t="shared" si="132"/>
        <v>-3.1356825524327496E-2</v>
      </c>
      <c r="N667" s="50">
        <f t="shared" si="132"/>
        <v>9.7062885064332444E-2</v>
      </c>
      <c r="O667" s="50">
        <f t="shared" si="132"/>
        <v>9.3191293441166514E-2</v>
      </c>
      <c r="P667" s="31"/>
      <c r="Q667" s="51" t="s">
        <v>69</v>
      </c>
    </row>
    <row r="668" spans="1:17" x14ac:dyDescent="0.3">
      <c r="B668" s="48">
        <f t="shared" si="132"/>
        <v>0.67307473134944973</v>
      </c>
      <c r="C668" s="49">
        <f t="shared" si="132"/>
        <v>0.43915958823279866</v>
      </c>
      <c r="D668" s="48">
        <f t="shared" si="132"/>
        <v>7.2769737772071699E-2</v>
      </c>
      <c r="E668" s="49">
        <f t="shared" si="132"/>
        <v>-9.2155493377150621E-2</v>
      </c>
      <c r="F668" s="48">
        <f t="shared" si="132"/>
        <v>-0.47347137251110982</v>
      </c>
      <c r="G668" s="49">
        <f t="shared" si="132"/>
        <v>-0.16276336366628599</v>
      </c>
      <c r="H668" s="48">
        <f t="shared" si="132"/>
        <v>6.4516458380105821E-2</v>
      </c>
      <c r="I668" s="49">
        <f t="shared" si="132"/>
        <v>0.11383588185043167</v>
      </c>
      <c r="J668" s="48">
        <f t="shared" si="132"/>
        <v>7.8163581969530826E-2</v>
      </c>
      <c r="K668" s="49">
        <f t="shared" si="132"/>
        <v>-4.8069598773271584E-2</v>
      </c>
      <c r="L668" s="48">
        <f t="shared" si="132"/>
        <v>-0.13790924555478418</v>
      </c>
      <c r="M668" s="49">
        <f t="shared" si="132"/>
        <v>-0.11332499864631614</v>
      </c>
      <c r="N668" s="50">
        <f t="shared" si="132"/>
        <v>4.2787920774303018E-2</v>
      </c>
      <c r="O668" s="50">
        <f t="shared" si="132"/>
        <v>0.13661921488532672</v>
      </c>
      <c r="P668" s="31"/>
      <c r="Q668" s="51" t="s">
        <v>70</v>
      </c>
    </row>
    <row r="669" spans="1:17" x14ac:dyDescent="0.3">
      <c r="B669" s="105"/>
      <c r="D669" s="105"/>
      <c r="F669" s="105"/>
      <c r="H669" s="105"/>
      <c r="I669" s="96"/>
      <c r="J669" s="95"/>
      <c r="K669" s="96"/>
      <c r="L669" s="95"/>
      <c r="M669" s="96"/>
      <c r="N669" s="97">
        <f>N664/N661-1</f>
        <v>-1</v>
      </c>
      <c r="O669" s="97">
        <f>O664/O661-1</f>
        <v>0.2188841201716738</v>
      </c>
      <c r="P669" s="28"/>
      <c r="Q669" s="98" t="s">
        <v>71</v>
      </c>
    </row>
    <row r="670" spans="1:17" x14ac:dyDescent="0.3">
      <c r="B670" s="95">
        <f t="shared" ref="B670:M670" si="133">AVERAGE(B665:B669)</f>
        <v>0.65645122751055662</v>
      </c>
      <c r="C670" s="96">
        <f t="shared" si="133"/>
        <v>0.54945039648506389</v>
      </c>
      <c r="D670" s="95">
        <f t="shared" si="133"/>
        <v>0.22487250035590622</v>
      </c>
      <c r="E670" s="96">
        <f t="shared" si="133"/>
        <v>0.10284112692594817</v>
      </c>
      <c r="F670" s="95">
        <f t="shared" si="133"/>
        <v>-0.17563363654186909</v>
      </c>
      <c r="G670" s="96">
        <f t="shared" si="133"/>
        <v>-0.28866780329375419</v>
      </c>
      <c r="H670" s="95">
        <f t="shared" si="133"/>
        <v>-0.17867913000419614</v>
      </c>
      <c r="I670" s="96">
        <f t="shared" si="133"/>
        <v>5.3372287016224401E-3</v>
      </c>
      <c r="J670" s="48">
        <f t="shared" si="133"/>
        <v>8.3409406878521206E-2</v>
      </c>
      <c r="K670" s="49">
        <f t="shared" si="133"/>
        <v>6.2168631480445262E-2</v>
      </c>
      <c r="L670" s="48">
        <f t="shared" si="133"/>
        <v>-1.1143059613681863E-2</v>
      </c>
      <c r="M670" s="49">
        <f t="shared" si="133"/>
        <v>5.1123393785770348E-3</v>
      </c>
      <c r="N670" s="50">
        <f>AVERAGE(N665:N669)</f>
        <v>-0.12997134013913822</v>
      </c>
      <c r="O670" s="50">
        <f>AVERAGE(O665:O669)</f>
        <v>3.2162471404980249E-2</v>
      </c>
      <c r="P670" s="31"/>
      <c r="Q670" s="51" t="s">
        <v>72</v>
      </c>
    </row>
    <row r="671" spans="1:17" x14ac:dyDescent="0.3">
      <c r="B671" s="213" t="s">
        <v>73</v>
      </c>
      <c r="C671" s="213"/>
      <c r="D671" s="213"/>
      <c r="E671" s="213"/>
      <c r="F671" s="213"/>
      <c r="G671" s="213"/>
      <c r="H671" s="213"/>
      <c r="I671" s="213"/>
      <c r="J671" s="213"/>
      <c r="K671" s="213"/>
      <c r="L671" s="213"/>
      <c r="M671" s="213"/>
      <c r="N671" s="213"/>
      <c r="O671" s="213"/>
      <c r="P671" s="28"/>
      <c r="Q671" s="89"/>
    </row>
    <row r="672" spans="1:17" s="3" customFormat="1" ht="14.25" x14ac:dyDescent="0.2">
      <c r="B672" s="58"/>
      <c r="C672" s="59">
        <f>+B$651+B672</f>
        <v>0.3</v>
      </c>
      <c r="D672" s="59">
        <f t="shared" ref="D672:N672" si="134">+C$651+C672</f>
        <v>0.7</v>
      </c>
      <c r="E672" s="59">
        <f t="shared" si="134"/>
        <v>1.4</v>
      </c>
      <c r="F672" s="59">
        <f t="shared" si="134"/>
        <v>2.65</v>
      </c>
      <c r="G672" s="59">
        <f t="shared" si="134"/>
        <v>3.55</v>
      </c>
      <c r="H672" s="59">
        <f t="shared" si="134"/>
        <v>4.45</v>
      </c>
      <c r="I672" s="59">
        <f t="shared" si="134"/>
        <v>5.25</v>
      </c>
      <c r="J672" s="59">
        <f t="shared" si="134"/>
        <v>6.15</v>
      </c>
      <c r="K672" s="59">
        <f t="shared" si="134"/>
        <v>7.15</v>
      </c>
      <c r="L672" s="59">
        <f t="shared" si="134"/>
        <v>8.25</v>
      </c>
      <c r="M672" s="59">
        <f t="shared" si="134"/>
        <v>9.4499999999999993</v>
      </c>
      <c r="N672" s="60">
        <f t="shared" si="134"/>
        <v>10.7</v>
      </c>
      <c r="O672" s="60">
        <f>+N$651+N672</f>
        <v>11.6</v>
      </c>
      <c r="P672" s="31"/>
      <c r="Q672" s="36" t="s">
        <v>74</v>
      </c>
    </row>
    <row r="673" spans="1:17" s="3" customFormat="1" ht="14.25" x14ac:dyDescent="0.2">
      <c r="B673" s="58">
        <f>+B$661+B672</f>
        <v>5.2491849366169854</v>
      </c>
      <c r="C673" s="59">
        <f t="shared" ref="C673:O673" si="135">+C$661+C672</f>
        <v>8.4554616495149979</v>
      </c>
      <c r="D673" s="59">
        <f t="shared" si="135"/>
        <v>16.892163216643617</v>
      </c>
      <c r="E673" s="59">
        <f t="shared" si="135"/>
        <v>23.356111427822004</v>
      </c>
      <c r="F673" s="59">
        <f t="shared" si="135"/>
        <v>38.629110818001649</v>
      </c>
      <c r="G673" s="59">
        <f t="shared" si="135"/>
        <v>44.51830701666357</v>
      </c>
      <c r="H673" s="59">
        <f t="shared" si="135"/>
        <v>47.757963477590927</v>
      </c>
      <c r="I673" s="59">
        <f t="shared" si="135"/>
        <v>50.179326180233147</v>
      </c>
      <c r="J673" s="59">
        <f t="shared" si="135"/>
        <v>58.004621941617117</v>
      </c>
      <c r="K673" s="59">
        <f t="shared" si="135"/>
        <v>71.03618687803008</v>
      </c>
      <c r="L673" s="59">
        <f t="shared" si="135"/>
        <v>83.131668222146772</v>
      </c>
      <c r="M673" s="59">
        <f t="shared" si="135"/>
        <v>88.827094553269589</v>
      </c>
      <c r="N673" s="60">
        <f t="shared" si="135"/>
        <v>75.837412514660485</v>
      </c>
      <c r="O673" s="60">
        <f t="shared" si="135"/>
        <v>69.849999999999994</v>
      </c>
      <c r="P673" s="31"/>
      <c r="Q673" s="36" t="s">
        <v>75</v>
      </c>
    </row>
    <row r="674" spans="1:17" s="3" customFormat="1" ht="14.25" x14ac:dyDescent="0.2">
      <c r="B674" s="72"/>
      <c r="I674" s="61"/>
      <c r="J674" s="61"/>
      <c r="K674" s="61"/>
      <c r="L674" s="61"/>
      <c r="M674" s="61"/>
      <c r="N674" s="62"/>
      <c r="O674" s="62">
        <f>+O673/B673-1</f>
        <v>12.306827792014733</v>
      </c>
      <c r="P674" s="31"/>
      <c r="Q674" s="63" t="s">
        <v>76</v>
      </c>
    </row>
    <row r="675" spans="1:17" s="70" customFormat="1" ht="14.25" x14ac:dyDescent="0.2">
      <c r="A675" s="64"/>
      <c r="B675" s="65"/>
      <c r="C675" s="66">
        <f>RATE(C$348-$B$348,,-$B673,C673)</f>
        <v>0.61081420289306954</v>
      </c>
      <c r="D675" s="66">
        <f t="shared" ref="D675:O675" si="136">RATE(D$348-$B$348,,-$B673,D673)</f>
        <v>0.79389367073685213</v>
      </c>
      <c r="E675" s="66">
        <f t="shared" si="136"/>
        <v>0.64476133561168381</v>
      </c>
      <c r="F675" s="66">
        <f t="shared" si="136"/>
        <v>0.64704592696150798</v>
      </c>
      <c r="G675" s="66">
        <f t="shared" si="136"/>
        <v>0.53351967829334057</v>
      </c>
      <c r="H675" s="66">
        <f t="shared" si="136"/>
        <v>0.44485962113084365</v>
      </c>
      <c r="I675" s="66">
        <f t="shared" si="136"/>
        <v>0.38058086647367179</v>
      </c>
      <c r="J675" s="66">
        <f t="shared" si="136"/>
        <v>0.35027224516553751</v>
      </c>
      <c r="K675" s="66">
        <f t="shared" si="136"/>
        <v>0.33570254022908108</v>
      </c>
      <c r="L675" s="66">
        <f t="shared" si="136"/>
        <v>0.31815797701067056</v>
      </c>
      <c r="M675" s="66">
        <f t="shared" si="136"/>
        <v>0.29323544267235696</v>
      </c>
      <c r="N675" s="67">
        <f t="shared" si="136"/>
        <v>0.24924984076117274</v>
      </c>
      <c r="O675" s="67">
        <f t="shared" si="136"/>
        <v>0.220301856668768</v>
      </c>
      <c r="P675" s="68"/>
      <c r="Q675" s="69" t="s">
        <v>77</v>
      </c>
    </row>
    <row r="676" spans="1:17" s="3" customFormat="1" ht="14.25" x14ac:dyDescent="0.2">
      <c r="B676" s="55"/>
      <c r="C676" s="56"/>
      <c r="D676" s="56">
        <f t="shared" ref="D676:N676" si="137">+C$651+C676</f>
        <v>0.4</v>
      </c>
      <c r="E676" s="56">
        <f t="shared" si="137"/>
        <v>1.1000000000000001</v>
      </c>
      <c r="F676" s="56">
        <f t="shared" si="137"/>
        <v>2.35</v>
      </c>
      <c r="G676" s="56">
        <f t="shared" si="137"/>
        <v>3.25</v>
      </c>
      <c r="H676" s="56">
        <f t="shared" si="137"/>
        <v>4.1500000000000004</v>
      </c>
      <c r="I676" s="56">
        <f t="shared" si="137"/>
        <v>4.95</v>
      </c>
      <c r="J676" s="56">
        <f t="shared" si="137"/>
        <v>5.8500000000000005</v>
      </c>
      <c r="K676" s="56">
        <f t="shared" si="137"/>
        <v>6.8500000000000005</v>
      </c>
      <c r="L676" s="56">
        <f t="shared" si="137"/>
        <v>7.9500000000000011</v>
      </c>
      <c r="M676" s="56">
        <f t="shared" si="137"/>
        <v>9.15</v>
      </c>
      <c r="N676" s="57">
        <f t="shared" si="137"/>
        <v>10.4</v>
      </c>
      <c r="O676" s="57">
        <f>+N$651+N676</f>
        <v>11.3</v>
      </c>
      <c r="P676" s="31"/>
      <c r="Q676" s="36" t="s">
        <v>74</v>
      </c>
    </row>
    <row r="677" spans="1:17" s="3" customFormat="1" ht="14.25" x14ac:dyDescent="0.2">
      <c r="B677" s="58"/>
      <c r="C677" s="59">
        <f t="shared" ref="C677:O677" si="138">+C$661+C676</f>
        <v>8.1554616495149972</v>
      </c>
      <c r="D677" s="59">
        <f t="shared" si="138"/>
        <v>16.592163216643616</v>
      </c>
      <c r="E677" s="59">
        <f t="shared" si="138"/>
        <v>23.056111427822007</v>
      </c>
      <c r="F677" s="59">
        <f t="shared" si="138"/>
        <v>38.329110818001652</v>
      </c>
      <c r="G677" s="59">
        <f t="shared" si="138"/>
        <v>44.218307016663573</v>
      </c>
      <c r="H677" s="59">
        <f t="shared" si="138"/>
        <v>47.457963477590923</v>
      </c>
      <c r="I677" s="59">
        <f t="shared" si="138"/>
        <v>49.87932618023315</v>
      </c>
      <c r="J677" s="59">
        <f t="shared" si="138"/>
        <v>57.70462194161712</v>
      </c>
      <c r="K677" s="59">
        <f t="shared" si="138"/>
        <v>70.736186878030082</v>
      </c>
      <c r="L677" s="59">
        <f t="shared" si="138"/>
        <v>82.831668222146774</v>
      </c>
      <c r="M677" s="59">
        <f t="shared" si="138"/>
        <v>88.527094553269592</v>
      </c>
      <c r="N677" s="60">
        <f t="shared" si="138"/>
        <v>75.537412514660488</v>
      </c>
      <c r="O677" s="60">
        <f t="shared" si="138"/>
        <v>69.55</v>
      </c>
      <c r="P677" s="31"/>
      <c r="Q677" s="36" t="s">
        <v>75</v>
      </c>
    </row>
    <row r="678" spans="1:17" s="3" customFormat="1" ht="14.25" x14ac:dyDescent="0.2">
      <c r="B678" s="72"/>
      <c r="I678" s="61"/>
      <c r="J678" s="61"/>
      <c r="K678" s="61"/>
      <c r="L678" s="61"/>
      <c r="M678" s="61"/>
      <c r="N678" s="62"/>
      <c r="O678" s="62">
        <f>+O677/C677-1</f>
        <v>7.5280273501299728</v>
      </c>
      <c r="P678" s="31"/>
      <c r="Q678" s="63" t="s">
        <v>76</v>
      </c>
    </row>
    <row r="679" spans="1:17" s="70" customFormat="1" ht="14.25" x14ac:dyDescent="0.2">
      <c r="A679" s="64"/>
      <c r="B679" s="65"/>
      <c r="C679" s="66"/>
      <c r="D679" s="66">
        <f>RATE(D$348-$C$348,,-$C677,D677)</f>
        <v>1.034484855634181</v>
      </c>
      <c r="E679" s="66">
        <f t="shared" ref="E679:O679" si="139">RATE(E$348-$C$348,,-$C677,E677)</f>
        <v>0.68139114650638344</v>
      </c>
      <c r="F679" s="66">
        <f t="shared" si="139"/>
        <v>0.67504597456300908</v>
      </c>
      <c r="G679" s="66">
        <f t="shared" si="139"/>
        <v>0.52594327731752133</v>
      </c>
      <c r="H679" s="66">
        <f t="shared" si="139"/>
        <v>0.42223744804477514</v>
      </c>
      <c r="I679" s="66">
        <f t="shared" si="139"/>
        <v>0.35231750993439498</v>
      </c>
      <c r="J679" s="66">
        <f t="shared" si="139"/>
        <v>0.32249664390946181</v>
      </c>
      <c r="K679" s="66">
        <f t="shared" si="139"/>
        <v>0.31000857028235462</v>
      </c>
      <c r="L679" s="66">
        <f t="shared" si="139"/>
        <v>0.29378131036263799</v>
      </c>
      <c r="M679" s="66">
        <f t="shared" si="139"/>
        <v>0.26929557526968173</v>
      </c>
      <c r="N679" s="67">
        <f t="shared" si="139"/>
        <v>0.22428647117978173</v>
      </c>
      <c r="O679" s="67">
        <f t="shared" si="139"/>
        <v>0.19555818037546377</v>
      </c>
      <c r="P679" s="68"/>
      <c r="Q679" s="69" t="s">
        <v>77</v>
      </c>
    </row>
    <row r="680" spans="1:17" s="3" customFormat="1" ht="14.25" x14ac:dyDescent="0.2">
      <c r="B680" s="55"/>
      <c r="C680" s="56"/>
      <c r="D680" s="56"/>
      <c r="E680" s="56">
        <f t="shared" ref="E680:N680" si="140">+D$651+D680</f>
        <v>0.7</v>
      </c>
      <c r="F680" s="56">
        <f t="shared" si="140"/>
        <v>1.95</v>
      </c>
      <c r="G680" s="56">
        <f t="shared" si="140"/>
        <v>2.85</v>
      </c>
      <c r="H680" s="56">
        <f t="shared" si="140"/>
        <v>3.75</v>
      </c>
      <c r="I680" s="56">
        <f t="shared" si="140"/>
        <v>4.55</v>
      </c>
      <c r="J680" s="56">
        <f t="shared" si="140"/>
        <v>5.45</v>
      </c>
      <c r="K680" s="56">
        <f t="shared" si="140"/>
        <v>6.45</v>
      </c>
      <c r="L680" s="56">
        <f t="shared" si="140"/>
        <v>7.5500000000000007</v>
      </c>
      <c r="M680" s="56">
        <f t="shared" si="140"/>
        <v>8.75</v>
      </c>
      <c r="N680" s="57">
        <f t="shared" si="140"/>
        <v>10</v>
      </c>
      <c r="O680" s="57">
        <f>+N$651+N680</f>
        <v>10.9</v>
      </c>
      <c r="P680" s="31"/>
      <c r="Q680" s="36" t="s">
        <v>74</v>
      </c>
    </row>
    <row r="681" spans="1:17" s="3" customFormat="1" ht="14.25" x14ac:dyDescent="0.2">
      <c r="B681" s="58"/>
      <c r="C681" s="59"/>
      <c r="D681" s="59">
        <f t="shared" ref="D681:O681" si="141">+D$661+D680</f>
        <v>16.192163216643618</v>
      </c>
      <c r="E681" s="59">
        <f t="shared" si="141"/>
        <v>22.656111427822005</v>
      </c>
      <c r="F681" s="59">
        <f t="shared" si="141"/>
        <v>37.929110818001654</v>
      </c>
      <c r="G681" s="59">
        <f t="shared" si="141"/>
        <v>43.818307016663574</v>
      </c>
      <c r="H681" s="59">
        <f t="shared" si="141"/>
        <v>47.057963477590924</v>
      </c>
      <c r="I681" s="59">
        <f t="shared" si="141"/>
        <v>49.479326180233144</v>
      </c>
      <c r="J681" s="59">
        <f t="shared" si="141"/>
        <v>57.304621941617121</v>
      </c>
      <c r="K681" s="59">
        <f t="shared" si="141"/>
        <v>70.336186878030077</v>
      </c>
      <c r="L681" s="59">
        <f t="shared" si="141"/>
        <v>82.431668222146769</v>
      </c>
      <c r="M681" s="59">
        <f t="shared" si="141"/>
        <v>88.127094553269586</v>
      </c>
      <c r="N681" s="60">
        <f t="shared" si="141"/>
        <v>75.137412514660483</v>
      </c>
      <c r="O681" s="60">
        <f t="shared" si="141"/>
        <v>69.150000000000006</v>
      </c>
      <c r="P681" s="31"/>
      <c r="Q681" s="36" t="s">
        <v>75</v>
      </c>
    </row>
    <row r="682" spans="1:17" s="3" customFormat="1" ht="14.25" x14ac:dyDescent="0.2">
      <c r="B682" s="72"/>
      <c r="I682" s="61"/>
      <c r="J682" s="61"/>
      <c r="K682" s="61"/>
      <c r="L682" s="61"/>
      <c r="M682" s="61"/>
      <c r="N682" s="62"/>
      <c r="O682" s="62">
        <f>+O681/D681-1</f>
        <v>3.2705844225262029</v>
      </c>
      <c r="P682" s="31"/>
      <c r="Q682" s="63" t="s">
        <v>76</v>
      </c>
    </row>
    <row r="683" spans="1:17" s="70" customFormat="1" ht="14.25" x14ac:dyDescent="0.2">
      <c r="A683" s="64"/>
      <c r="B683" s="65"/>
      <c r="C683" s="66"/>
      <c r="D683" s="66"/>
      <c r="E683" s="66">
        <f>RATE(E$348-$D$348,,-$D681,E681)</f>
        <v>0.39920226375523549</v>
      </c>
      <c r="F683" s="66">
        <f t="shared" ref="F683:O683" si="142">RATE(F$348-$D$348,,-$D681,F681)</f>
        <v>0.53050197493982065</v>
      </c>
      <c r="G683" s="66">
        <f t="shared" si="142"/>
        <v>0.39353187506124004</v>
      </c>
      <c r="H683" s="66">
        <f t="shared" si="142"/>
        <v>0.30566590616328515</v>
      </c>
      <c r="I683" s="66">
        <f t="shared" si="142"/>
        <v>0.2503274928183965</v>
      </c>
      <c r="J683" s="66">
        <f t="shared" si="142"/>
        <v>0.23447072843299499</v>
      </c>
      <c r="K683" s="66">
        <f t="shared" si="142"/>
        <v>0.23345937334935229</v>
      </c>
      <c r="L683" s="66">
        <f t="shared" si="142"/>
        <v>0.2255997170395877</v>
      </c>
      <c r="M683" s="66">
        <f t="shared" si="142"/>
        <v>0.20713561764356639</v>
      </c>
      <c r="N683" s="67">
        <f t="shared" si="142"/>
        <v>0.16588344682281442</v>
      </c>
      <c r="O683" s="67">
        <f t="shared" si="142"/>
        <v>0.1410824563379105</v>
      </c>
      <c r="P683" s="68"/>
      <c r="Q683" s="69" t="s">
        <v>77</v>
      </c>
    </row>
    <row r="684" spans="1:17" s="3" customFormat="1" ht="14.25" x14ac:dyDescent="0.2">
      <c r="B684" s="55"/>
      <c r="C684" s="56"/>
      <c r="D684" s="56"/>
      <c r="E684" s="56"/>
      <c r="F684" s="56">
        <f t="shared" ref="F684:N684" si="143">+E$651+E684</f>
        <v>1.25</v>
      </c>
      <c r="G684" s="56">
        <f t="shared" si="143"/>
        <v>2.15</v>
      </c>
      <c r="H684" s="56">
        <f t="shared" si="143"/>
        <v>3.05</v>
      </c>
      <c r="I684" s="56">
        <f t="shared" si="143"/>
        <v>3.8499999999999996</v>
      </c>
      <c r="J684" s="56">
        <f t="shared" si="143"/>
        <v>4.75</v>
      </c>
      <c r="K684" s="56">
        <f t="shared" si="143"/>
        <v>5.75</v>
      </c>
      <c r="L684" s="56">
        <f t="shared" si="143"/>
        <v>6.85</v>
      </c>
      <c r="M684" s="56">
        <f t="shared" si="143"/>
        <v>8.0499999999999989</v>
      </c>
      <c r="N684" s="57">
        <f t="shared" si="143"/>
        <v>9.2999999999999989</v>
      </c>
      <c r="O684" s="57">
        <f>+N$651+N684</f>
        <v>10.199999999999999</v>
      </c>
      <c r="P684" s="31"/>
      <c r="Q684" s="36" t="s">
        <v>74</v>
      </c>
    </row>
    <row r="685" spans="1:17" s="3" customFormat="1" ht="14.25" x14ac:dyDescent="0.2">
      <c r="B685" s="58"/>
      <c r="C685" s="59"/>
      <c r="D685" s="59"/>
      <c r="E685" s="59">
        <f t="shared" ref="E685:O685" si="144">+E$661+E684</f>
        <v>21.956111427822005</v>
      </c>
      <c r="F685" s="59">
        <f t="shared" si="144"/>
        <v>37.229110818001651</v>
      </c>
      <c r="G685" s="59">
        <f t="shared" si="144"/>
        <v>43.118307016663572</v>
      </c>
      <c r="H685" s="59">
        <f t="shared" si="144"/>
        <v>46.357963477590921</v>
      </c>
      <c r="I685" s="59">
        <f t="shared" si="144"/>
        <v>48.779326180233149</v>
      </c>
      <c r="J685" s="59">
        <f t="shared" si="144"/>
        <v>56.604621941617118</v>
      </c>
      <c r="K685" s="59">
        <f t="shared" si="144"/>
        <v>69.636186878030088</v>
      </c>
      <c r="L685" s="59">
        <f t="shared" si="144"/>
        <v>81.731668222146766</v>
      </c>
      <c r="M685" s="59">
        <f t="shared" si="144"/>
        <v>87.427094553269583</v>
      </c>
      <c r="N685" s="60">
        <f t="shared" si="144"/>
        <v>74.43741251466048</v>
      </c>
      <c r="O685" s="60">
        <f t="shared" si="144"/>
        <v>68.45</v>
      </c>
      <c r="P685" s="31"/>
      <c r="Q685" s="36" t="s">
        <v>75</v>
      </c>
    </row>
    <row r="686" spans="1:17" s="3" customFormat="1" ht="14.25" x14ac:dyDescent="0.2">
      <c r="B686" s="72"/>
      <c r="I686" s="61"/>
      <c r="J686" s="61"/>
      <c r="K686" s="61"/>
      <c r="L686" s="61"/>
      <c r="M686" s="61"/>
      <c r="N686" s="62"/>
      <c r="O686" s="62">
        <f>+O685/E685-1</f>
        <v>2.117583012138597</v>
      </c>
      <c r="P686" s="31"/>
      <c r="Q686" s="63" t="s">
        <v>76</v>
      </c>
    </row>
    <row r="687" spans="1:17" s="70" customFormat="1" ht="14.25" x14ac:dyDescent="0.2">
      <c r="A687" s="64"/>
      <c r="B687" s="65"/>
      <c r="C687" s="66"/>
      <c r="D687" s="66"/>
      <c r="E687" s="66"/>
      <c r="F687" s="66">
        <f>RATE(F$348-$E$348,,-$E685,F685)</f>
        <v>0.69561495169068244</v>
      </c>
      <c r="G687" s="66">
        <f t="shared" ref="G687:O687" si="145">RATE(G$348-$E$348,,-$E685,G685)</f>
        <v>0.40137103620528491</v>
      </c>
      <c r="H687" s="66">
        <f t="shared" si="145"/>
        <v>0.2828906530482273</v>
      </c>
      <c r="I687" s="66">
        <f t="shared" si="145"/>
        <v>0.22087188505773908</v>
      </c>
      <c r="J687" s="66">
        <f t="shared" si="145"/>
        <v>0.20853517030007226</v>
      </c>
      <c r="K687" s="66">
        <f t="shared" si="145"/>
        <v>0.21212272263170787</v>
      </c>
      <c r="L687" s="66">
        <f t="shared" si="145"/>
        <v>0.2065570126728746</v>
      </c>
      <c r="M687" s="66">
        <f t="shared" si="145"/>
        <v>0.18853322686361185</v>
      </c>
      <c r="N687" s="67">
        <f t="shared" si="145"/>
        <v>0.14528901068407407</v>
      </c>
      <c r="O687" s="67">
        <f t="shared" si="145"/>
        <v>0.12042245102090061</v>
      </c>
      <c r="P687" s="68"/>
      <c r="Q687" s="69" t="s">
        <v>77</v>
      </c>
    </row>
    <row r="688" spans="1:17" s="3" customFormat="1" ht="14.25" x14ac:dyDescent="0.2">
      <c r="B688" s="55"/>
      <c r="C688" s="56"/>
      <c r="D688" s="56"/>
      <c r="E688" s="56"/>
      <c r="F688" s="56"/>
      <c r="G688" s="56">
        <f t="shared" ref="G688:N688" si="146">+F$651+F688</f>
        <v>0.9</v>
      </c>
      <c r="H688" s="56">
        <f t="shared" si="146"/>
        <v>1.8</v>
      </c>
      <c r="I688" s="56">
        <f t="shared" si="146"/>
        <v>2.6</v>
      </c>
      <c r="J688" s="56">
        <f t="shared" si="146"/>
        <v>3.5</v>
      </c>
      <c r="K688" s="56">
        <f t="shared" si="146"/>
        <v>4.5</v>
      </c>
      <c r="L688" s="56">
        <f t="shared" si="146"/>
        <v>5.6</v>
      </c>
      <c r="M688" s="56">
        <f t="shared" si="146"/>
        <v>6.8</v>
      </c>
      <c r="N688" s="57">
        <f t="shared" si="146"/>
        <v>8.0500000000000007</v>
      </c>
      <c r="O688" s="57">
        <f>+N$651+N688</f>
        <v>8.9500000000000011</v>
      </c>
      <c r="P688" s="31"/>
      <c r="Q688" s="36" t="s">
        <v>74</v>
      </c>
    </row>
    <row r="689" spans="1:17" s="3" customFormat="1" ht="14.25" x14ac:dyDescent="0.2">
      <c r="B689" s="58"/>
      <c r="C689" s="59"/>
      <c r="D689" s="59"/>
      <c r="E689" s="59"/>
      <c r="F689" s="59">
        <f t="shared" ref="F689:O689" si="147">+F$661+F688</f>
        <v>35.979110818001651</v>
      </c>
      <c r="G689" s="59">
        <f t="shared" si="147"/>
        <v>41.868307016663572</v>
      </c>
      <c r="H689" s="59">
        <f t="shared" si="147"/>
        <v>45.107963477590921</v>
      </c>
      <c r="I689" s="59">
        <f t="shared" si="147"/>
        <v>47.529326180233149</v>
      </c>
      <c r="J689" s="59">
        <f t="shared" si="147"/>
        <v>55.354621941617118</v>
      </c>
      <c r="K689" s="59">
        <f t="shared" si="147"/>
        <v>68.386186878030088</v>
      </c>
      <c r="L689" s="59">
        <f t="shared" si="147"/>
        <v>80.481668222146766</v>
      </c>
      <c r="M689" s="59">
        <f t="shared" si="147"/>
        <v>86.177094553269583</v>
      </c>
      <c r="N689" s="60">
        <f t="shared" si="147"/>
        <v>73.18741251466048</v>
      </c>
      <c r="O689" s="60">
        <f t="shared" si="147"/>
        <v>67.2</v>
      </c>
      <c r="P689" s="31"/>
      <c r="Q689" s="36" t="s">
        <v>75</v>
      </c>
    </row>
    <row r="690" spans="1:17" s="3" customFormat="1" ht="14.25" x14ac:dyDescent="0.2">
      <c r="B690" s="72"/>
      <c r="I690" s="61"/>
      <c r="J690" s="61"/>
      <c r="K690" s="61"/>
      <c r="L690" s="61"/>
      <c r="M690" s="61"/>
      <c r="N690" s="62"/>
      <c r="O690" s="62">
        <f>+O689/F689-1</f>
        <v>0.86775043830092136</v>
      </c>
      <c r="P690" s="31"/>
      <c r="Q690" s="63" t="s">
        <v>76</v>
      </c>
    </row>
    <row r="691" spans="1:17" s="70" customFormat="1" ht="14.25" x14ac:dyDescent="0.2">
      <c r="A691" s="64"/>
      <c r="B691" s="65"/>
      <c r="C691" s="66"/>
      <c r="D691" s="66"/>
      <c r="E691" s="66"/>
      <c r="F691" s="66"/>
      <c r="G691" s="66">
        <f>RATE(G$348-$F$348,,-$F689,G689)</f>
        <v>0.16368376162635315</v>
      </c>
      <c r="H691" s="66">
        <f t="shared" ref="H691:O691" si="148">RATE(H$348-$F$348,,-$F689,H689)</f>
        <v>0.11969927507751532</v>
      </c>
      <c r="I691" s="66">
        <f t="shared" si="148"/>
        <v>9.7245336717340439E-2</v>
      </c>
      <c r="J691" s="66">
        <f t="shared" si="148"/>
        <v>0.11371960767601957</v>
      </c>
      <c r="K691" s="66">
        <f t="shared" si="148"/>
        <v>0.13706055122324365</v>
      </c>
      <c r="L691" s="66">
        <f t="shared" si="148"/>
        <v>0.14360073014292099</v>
      </c>
      <c r="M691" s="66">
        <f t="shared" si="148"/>
        <v>0.13290014317427937</v>
      </c>
      <c r="N691" s="67">
        <f t="shared" si="148"/>
        <v>9.2819022034638335E-2</v>
      </c>
      <c r="O691" s="67">
        <f t="shared" si="148"/>
        <v>7.1880915598268105E-2</v>
      </c>
      <c r="P691" s="68"/>
      <c r="Q691" s="69" t="s">
        <v>77</v>
      </c>
    </row>
    <row r="692" spans="1:17" s="3" customFormat="1" ht="14.25" x14ac:dyDescent="0.2">
      <c r="B692" s="55"/>
      <c r="C692" s="56"/>
      <c r="D692" s="56"/>
      <c r="E692" s="56"/>
      <c r="F692" s="56"/>
      <c r="G692" s="56"/>
      <c r="H692" s="56">
        <f t="shared" ref="H692:N692" si="149">+G$651+G692</f>
        <v>0.9</v>
      </c>
      <c r="I692" s="56">
        <f t="shared" si="149"/>
        <v>1.7000000000000002</v>
      </c>
      <c r="J692" s="56">
        <f t="shared" si="149"/>
        <v>2.6</v>
      </c>
      <c r="K692" s="56">
        <f t="shared" si="149"/>
        <v>3.6</v>
      </c>
      <c r="L692" s="56">
        <f t="shared" si="149"/>
        <v>4.7</v>
      </c>
      <c r="M692" s="56">
        <f t="shared" si="149"/>
        <v>5.9</v>
      </c>
      <c r="N692" s="57">
        <f t="shared" si="149"/>
        <v>7.15</v>
      </c>
      <c r="O692" s="57">
        <f>+N$651+N692</f>
        <v>8.0500000000000007</v>
      </c>
      <c r="P692" s="31"/>
      <c r="Q692" s="36" t="s">
        <v>74</v>
      </c>
    </row>
    <row r="693" spans="1:17" s="3" customFormat="1" ht="14.25" x14ac:dyDescent="0.2">
      <c r="B693" s="58"/>
      <c r="C693" s="59"/>
      <c r="D693" s="59"/>
      <c r="E693" s="59"/>
      <c r="F693" s="59"/>
      <c r="G693" s="59">
        <f t="shared" ref="G693:O693" si="150">+G$661+G692</f>
        <v>40.968307016663573</v>
      </c>
      <c r="H693" s="59">
        <f t="shared" si="150"/>
        <v>44.207963477590923</v>
      </c>
      <c r="I693" s="59">
        <f t="shared" si="150"/>
        <v>46.62932618023315</v>
      </c>
      <c r="J693" s="59">
        <f t="shared" si="150"/>
        <v>54.45462194161712</v>
      </c>
      <c r="K693" s="59">
        <f t="shared" si="150"/>
        <v>67.486186878030082</v>
      </c>
      <c r="L693" s="59">
        <f t="shared" si="150"/>
        <v>79.581668222146774</v>
      </c>
      <c r="M693" s="59">
        <f t="shared" si="150"/>
        <v>85.277094553269592</v>
      </c>
      <c r="N693" s="60">
        <f t="shared" si="150"/>
        <v>72.287412514660488</v>
      </c>
      <c r="O693" s="60">
        <f t="shared" si="150"/>
        <v>66.3</v>
      </c>
      <c r="P693" s="31"/>
      <c r="Q693" s="36" t="s">
        <v>75</v>
      </c>
    </row>
    <row r="694" spans="1:17" s="3" customFormat="1" ht="14.25" x14ac:dyDescent="0.2">
      <c r="B694" s="72"/>
      <c r="I694" s="61"/>
      <c r="J694" s="61"/>
      <c r="K694" s="61"/>
      <c r="L694" s="61"/>
      <c r="M694" s="61"/>
      <c r="N694" s="62"/>
      <c r="O694" s="62">
        <f>+O693/G693-1</f>
        <v>0.61832413463004299</v>
      </c>
      <c r="P694" s="31"/>
      <c r="Q694" s="63" t="s">
        <v>76</v>
      </c>
    </row>
    <row r="695" spans="1:17" s="70" customFormat="1" ht="14.25" x14ac:dyDescent="0.2">
      <c r="A695" s="64"/>
      <c r="B695" s="65"/>
      <c r="C695" s="66"/>
      <c r="D695" s="66"/>
      <c r="E695" s="66"/>
      <c r="F695" s="66"/>
      <c r="G695" s="66"/>
      <c r="H695" s="66">
        <f>RATE(H$348-$G$348,,-$G693,H693)</f>
        <v>7.9077137837539724E-2</v>
      </c>
      <c r="I695" s="66">
        <f t="shared" ref="I695:O695" si="151">RATE(I$348-$G$348,,-$G693,I693)</f>
        <v>6.6855403308602762E-2</v>
      </c>
      <c r="J695" s="66">
        <f t="shared" si="151"/>
        <v>9.9500868125061606E-2</v>
      </c>
      <c r="K695" s="66">
        <f t="shared" si="151"/>
        <v>0.13290036884720022</v>
      </c>
      <c r="L695" s="66">
        <f t="shared" si="151"/>
        <v>0.14201814498225895</v>
      </c>
      <c r="M695" s="66">
        <f t="shared" si="151"/>
        <v>0.12996258364549093</v>
      </c>
      <c r="N695" s="67">
        <f t="shared" si="151"/>
        <v>8.4502771069444649E-2</v>
      </c>
      <c r="O695" s="67">
        <f t="shared" si="151"/>
        <v>6.2021206552152319E-2</v>
      </c>
      <c r="P695" s="68"/>
      <c r="Q695" s="69" t="s">
        <v>77</v>
      </c>
    </row>
    <row r="696" spans="1:17" s="3" customFormat="1" ht="14.25" x14ac:dyDescent="0.2">
      <c r="B696" s="55"/>
      <c r="C696" s="56"/>
      <c r="D696" s="56"/>
      <c r="E696" s="56"/>
      <c r="F696" s="56"/>
      <c r="G696" s="56"/>
      <c r="H696" s="56"/>
      <c r="I696" s="56">
        <f t="shared" ref="I696:N696" si="152">+H$651+H696</f>
        <v>0.8</v>
      </c>
      <c r="J696" s="56">
        <f t="shared" si="152"/>
        <v>1.7000000000000002</v>
      </c>
      <c r="K696" s="56">
        <f t="shared" si="152"/>
        <v>2.7</v>
      </c>
      <c r="L696" s="56">
        <f t="shared" si="152"/>
        <v>3.8000000000000003</v>
      </c>
      <c r="M696" s="56">
        <f t="shared" si="152"/>
        <v>5</v>
      </c>
      <c r="N696" s="57">
        <f t="shared" si="152"/>
        <v>6.25</v>
      </c>
      <c r="O696" s="57">
        <f>+N$651+N696</f>
        <v>7.15</v>
      </c>
      <c r="P696" s="31"/>
      <c r="Q696" s="36" t="s">
        <v>74</v>
      </c>
    </row>
    <row r="697" spans="1:17" s="3" customFormat="1" ht="14.25" x14ac:dyDescent="0.2">
      <c r="B697" s="58"/>
      <c r="C697" s="59"/>
      <c r="D697" s="59"/>
      <c r="E697" s="59"/>
      <c r="F697" s="59"/>
      <c r="G697" s="59"/>
      <c r="H697" s="59">
        <f t="shared" ref="H697:O697" si="153">+H$661+H696</f>
        <v>43.307963477590924</v>
      </c>
      <c r="I697" s="59">
        <f t="shared" si="153"/>
        <v>45.729326180233144</v>
      </c>
      <c r="J697" s="59">
        <f t="shared" si="153"/>
        <v>53.554621941617121</v>
      </c>
      <c r="K697" s="59">
        <f t="shared" si="153"/>
        <v>66.586186878030077</v>
      </c>
      <c r="L697" s="59">
        <f t="shared" si="153"/>
        <v>78.681668222146769</v>
      </c>
      <c r="M697" s="59">
        <f t="shared" si="153"/>
        <v>84.377094553269586</v>
      </c>
      <c r="N697" s="60">
        <f t="shared" si="153"/>
        <v>71.387412514660483</v>
      </c>
      <c r="O697" s="60">
        <f t="shared" si="153"/>
        <v>65.400000000000006</v>
      </c>
      <c r="P697" s="31"/>
      <c r="Q697" s="36" t="s">
        <v>75</v>
      </c>
    </row>
    <row r="698" spans="1:17" s="3" customFormat="1" ht="14.25" x14ac:dyDescent="0.2">
      <c r="B698" s="72"/>
      <c r="I698" s="61"/>
      <c r="J698" s="61"/>
      <c r="K698" s="61"/>
      <c r="L698" s="61"/>
      <c r="M698" s="61"/>
      <c r="N698" s="62"/>
      <c r="O698" s="62">
        <f>+O697/H697-1</f>
        <v>0.51011487838351677</v>
      </c>
      <c r="P698" s="31"/>
      <c r="Q698" s="63" t="s">
        <v>76</v>
      </c>
    </row>
    <row r="699" spans="1:17" s="70" customFormat="1" ht="14.25" x14ac:dyDescent="0.2">
      <c r="A699" s="64"/>
      <c r="B699" s="65"/>
      <c r="C699" s="66"/>
      <c r="D699" s="66"/>
      <c r="E699" s="66"/>
      <c r="F699" s="66"/>
      <c r="G699" s="66"/>
      <c r="H699" s="66"/>
      <c r="I699" s="66">
        <f t="shared" ref="I699:O699" si="154">RATE(I$348-$H$348,,-$H697,I697)</f>
        <v>5.5910333994234625E-2</v>
      </c>
      <c r="J699" s="66">
        <f t="shared" si="154"/>
        <v>0.11202512044701775</v>
      </c>
      <c r="K699" s="66">
        <f t="shared" si="154"/>
        <v>0.15417623518459161</v>
      </c>
      <c r="L699" s="66">
        <f t="shared" si="154"/>
        <v>0.16098457416328055</v>
      </c>
      <c r="M699" s="66">
        <f t="shared" si="154"/>
        <v>0.14269772036982387</v>
      </c>
      <c r="N699" s="67">
        <f t="shared" si="154"/>
        <v>8.6865107599332941E-2</v>
      </c>
      <c r="O699" s="67">
        <f t="shared" si="154"/>
        <v>6.0651853438966848E-2</v>
      </c>
      <c r="P699" s="68"/>
      <c r="Q699" s="69" t="s">
        <v>77</v>
      </c>
    </row>
    <row r="700" spans="1:17" s="3" customFormat="1" ht="14.25" x14ac:dyDescent="0.2">
      <c r="B700" s="55"/>
      <c r="C700" s="56"/>
      <c r="D700" s="56"/>
      <c r="E700" s="56"/>
      <c r="F700" s="56"/>
      <c r="G700" s="56"/>
      <c r="H700" s="56"/>
      <c r="I700" s="56"/>
      <c r="J700" s="56">
        <f t="shared" ref="J700:N700" si="155">+I$651+I700</f>
        <v>0.9</v>
      </c>
      <c r="K700" s="56">
        <f t="shared" si="155"/>
        <v>1.9</v>
      </c>
      <c r="L700" s="56">
        <f t="shared" si="155"/>
        <v>3</v>
      </c>
      <c r="M700" s="56">
        <f t="shared" si="155"/>
        <v>4.2</v>
      </c>
      <c r="N700" s="57">
        <f t="shared" si="155"/>
        <v>5.45</v>
      </c>
      <c r="O700" s="57">
        <f>+N$651+N700</f>
        <v>6.3500000000000005</v>
      </c>
      <c r="P700" s="31"/>
      <c r="Q700" s="36" t="s">
        <v>74</v>
      </c>
    </row>
    <row r="701" spans="1:17" s="3" customFormat="1" ht="14.25" x14ac:dyDescent="0.2">
      <c r="B701" s="58"/>
      <c r="C701" s="59"/>
      <c r="D701" s="59"/>
      <c r="E701" s="59"/>
      <c r="F701" s="59"/>
      <c r="G701" s="59"/>
      <c r="H701" s="59"/>
      <c r="I701" s="59">
        <f t="shared" ref="I701:O701" si="156">+I$661+I700</f>
        <v>44.929326180233147</v>
      </c>
      <c r="J701" s="59">
        <f t="shared" si="156"/>
        <v>52.754621941617117</v>
      </c>
      <c r="K701" s="59">
        <f t="shared" si="156"/>
        <v>65.78618687803008</v>
      </c>
      <c r="L701" s="59">
        <f t="shared" si="156"/>
        <v>77.881668222146772</v>
      </c>
      <c r="M701" s="59">
        <f t="shared" si="156"/>
        <v>83.577094553269589</v>
      </c>
      <c r="N701" s="60">
        <f t="shared" si="156"/>
        <v>70.587412514660485</v>
      </c>
      <c r="O701" s="60">
        <f t="shared" si="156"/>
        <v>64.599999999999994</v>
      </c>
      <c r="P701" s="31"/>
      <c r="Q701" s="36" t="s">
        <v>75</v>
      </c>
    </row>
    <row r="702" spans="1:17" s="3" customFormat="1" ht="14.25" x14ac:dyDescent="0.2">
      <c r="B702" s="72"/>
      <c r="I702" s="61"/>
      <c r="J702" s="61"/>
      <c r="K702" s="61"/>
      <c r="L702" s="61"/>
      <c r="M702" s="61"/>
      <c r="N702" s="62"/>
      <c r="O702" s="62">
        <f>+O701/I701-1</f>
        <v>0.43781368411487653</v>
      </c>
      <c r="P702" s="31"/>
      <c r="Q702" s="63" t="s">
        <v>76</v>
      </c>
    </row>
    <row r="703" spans="1:17" s="70" customFormat="1" ht="14.25" x14ac:dyDescent="0.2">
      <c r="A703" s="64"/>
      <c r="B703" s="65"/>
      <c r="C703" s="66"/>
      <c r="D703" s="66"/>
      <c r="E703" s="66"/>
      <c r="F703" s="66"/>
      <c r="G703" s="66"/>
      <c r="H703" s="66"/>
      <c r="I703" s="66"/>
      <c r="J703" s="66">
        <f t="shared" ref="J703:O703" si="157">RATE(J$348-$I$348,,-$I701,J701)</f>
        <v>0.17416899888489185</v>
      </c>
      <c r="K703" s="66">
        <f t="shared" si="157"/>
        <v>0.2100474603629427</v>
      </c>
      <c r="L703" s="66">
        <f t="shared" si="157"/>
        <v>0.201254737305744</v>
      </c>
      <c r="M703" s="66">
        <f t="shared" si="157"/>
        <v>0.16785612015673168</v>
      </c>
      <c r="N703" s="67">
        <f t="shared" si="157"/>
        <v>9.4559743782949471E-2</v>
      </c>
      <c r="O703" s="67">
        <f t="shared" si="157"/>
        <v>6.23894976046733E-2</v>
      </c>
      <c r="P703" s="68"/>
      <c r="Q703" s="69" t="s">
        <v>77</v>
      </c>
    </row>
    <row r="704" spans="1:17" s="3" customFormat="1" ht="14.25" x14ac:dyDescent="0.2">
      <c r="B704" s="55"/>
      <c r="C704" s="56"/>
      <c r="D704" s="56"/>
      <c r="E704" s="56"/>
      <c r="F704" s="56"/>
      <c r="G704" s="56"/>
      <c r="H704" s="56"/>
      <c r="I704" s="56"/>
      <c r="J704" s="56"/>
      <c r="K704" s="56">
        <f>+J$651+J704</f>
        <v>1</v>
      </c>
      <c r="L704" s="56">
        <f>+K$651+K704</f>
        <v>2.1</v>
      </c>
      <c r="M704" s="56">
        <f>+L$651+L704</f>
        <v>3.3</v>
      </c>
      <c r="N704" s="57">
        <f>+M$651+M704</f>
        <v>4.55</v>
      </c>
      <c r="O704" s="57">
        <f>+N$651+N704</f>
        <v>5.45</v>
      </c>
      <c r="P704" s="31"/>
      <c r="Q704" s="36" t="s">
        <v>74</v>
      </c>
    </row>
    <row r="705" spans="1:17" s="3" customFormat="1" ht="14.25" x14ac:dyDescent="0.2">
      <c r="B705" s="58"/>
      <c r="C705" s="59"/>
      <c r="D705" s="59"/>
      <c r="E705" s="59"/>
      <c r="F705" s="59"/>
      <c r="G705" s="59"/>
      <c r="H705" s="59"/>
      <c r="I705" s="59"/>
      <c r="J705" s="59">
        <f t="shared" ref="J705:O705" si="158">+J$661+J704</f>
        <v>51.854621941617118</v>
      </c>
      <c r="K705" s="59">
        <f t="shared" si="158"/>
        <v>64.886186878030088</v>
      </c>
      <c r="L705" s="59">
        <f t="shared" si="158"/>
        <v>76.981668222146766</v>
      </c>
      <c r="M705" s="59">
        <f t="shared" si="158"/>
        <v>82.677094553269583</v>
      </c>
      <c r="N705" s="60">
        <f t="shared" si="158"/>
        <v>69.68741251466048</v>
      </c>
      <c r="O705" s="60">
        <f t="shared" si="158"/>
        <v>63.7</v>
      </c>
      <c r="P705" s="31"/>
      <c r="Q705" s="36" t="s">
        <v>75</v>
      </c>
    </row>
    <row r="706" spans="1:17" s="3" customFormat="1" ht="14.25" x14ac:dyDescent="0.2">
      <c r="B706" s="72"/>
      <c r="I706" s="61"/>
      <c r="J706" s="61"/>
      <c r="K706" s="61"/>
      <c r="L706" s="61"/>
      <c r="M706" s="61"/>
      <c r="N706" s="62"/>
      <c r="O706" s="62">
        <f>+O705/J705-1</f>
        <v>0.22843437315422999</v>
      </c>
      <c r="P706" s="31"/>
      <c r="Q706" s="63" t="s">
        <v>76</v>
      </c>
    </row>
    <row r="707" spans="1:17" s="70" customFormat="1" ht="14.25" x14ac:dyDescent="0.2">
      <c r="A707" s="64"/>
      <c r="B707" s="65"/>
      <c r="C707" s="66"/>
      <c r="D707" s="66"/>
      <c r="E707" s="66"/>
      <c r="F707" s="66"/>
      <c r="G707" s="66"/>
      <c r="H707" s="66"/>
      <c r="I707" s="66"/>
      <c r="J707" s="66"/>
      <c r="K707" s="66">
        <f>RATE(K$348-$J$348,,-$J705,K705)</f>
        <v>0.25130961230582571</v>
      </c>
      <c r="L707" s="66">
        <f>RATE(L$348-$J$348,,-$J705,L705)</f>
        <v>0.21842814654867401</v>
      </c>
      <c r="M707" s="66">
        <f>RATE(M$348-$J$348,,-$J705,M705)</f>
        <v>0.16824136051320293</v>
      </c>
      <c r="N707" s="67">
        <f>RATE(N$348-$J$348,,-$J705,N705)</f>
        <v>7.669257175717073E-2</v>
      </c>
      <c r="O707" s="67">
        <f>RATE(O$348-$J$348,,-$J705,O705)</f>
        <v>4.2006413444497494E-2</v>
      </c>
      <c r="P707" s="68"/>
      <c r="Q707" s="69" t="s">
        <v>77</v>
      </c>
    </row>
    <row r="708" spans="1:17" s="3" customFormat="1" ht="14.25" x14ac:dyDescent="0.2">
      <c r="B708" s="73"/>
      <c r="C708" s="74"/>
      <c r="D708" s="74"/>
      <c r="E708" s="74"/>
      <c r="F708" s="74"/>
      <c r="G708" s="74"/>
      <c r="H708" s="74"/>
      <c r="I708" s="74"/>
      <c r="J708" s="74"/>
      <c r="K708" s="74"/>
      <c r="L708" s="74">
        <f>+K$651+K708</f>
        <v>1.1000000000000001</v>
      </c>
      <c r="M708" s="74">
        <f>+L$651+L708</f>
        <v>2.2999999999999998</v>
      </c>
      <c r="N708" s="75">
        <f>+M$651+M708</f>
        <v>3.55</v>
      </c>
      <c r="O708" s="75">
        <f>+N$651+N708</f>
        <v>4.45</v>
      </c>
      <c r="P708" s="31"/>
      <c r="Q708" s="36" t="s">
        <v>74</v>
      </c>
    </row>
    <row r="709" spans="1:17" s="3" customFormat="1" ht="14.25" x14ac:dyDescent="0.2">
      <c r="B709" s="76"/>
      <c r="C709" s="77"/>
      <c r="D709" s="77"/>
      <c r="E709" s="77"/>
      <c r="F709" s="77"/>
      <c r="G709" s="77"/>
      <c r="H709" s="77"/>
      <c r="I709" s="77"/>
      <c r="J709" s="77"/>
      <c r="K709" s="77">
        <f>+K$661+K708</f>
        <v>63.886186878030081</v>
      </c>
      <c r="L709" s="77">
        <f>+L$661+L708</f>
        <v>75.981668222146766</v>
      </c>
      <c r="M709" s="77">
        <f>+M$661+M708</f>
        <v>81.677094553269583</v>
      </c>
      <c r="N709" s="78">
        <f>+N$661+N708</f>
        <v>68.68741251466048</v>
      </c>
      <c r="O709" s="78">
        <f>+O$661+O708</f>
        <v>62.7</v>
      </c>
      <c r="P709" s="31"/>
      <c r="Q709" s="36" t="s">
        <v>75</v>
      </c>
    </row>
    <row r="710" spans="1:17" s="3" customFormat="1" ht="14.25" x14ac:dyDescent="0.2">
      <c r="B710" s="72"/>
      <c r="I710" s="61"/>
      <c r="J710" s="61"/>
      <c r="K710" s="61"/>
      <c r="L710" s="61"/>
      <c r="M710" s="61"/>
      <c r="N710" s="62"/>
      <c r="O710" s="62">
        <f>+O709/K709-1</f>
        <v>-1.856718855822026E-2</v>
      </c>
      <c r="P710" s="31"/>
      <c r="Q710" s="63" t="s">
        <v>76</v>
      </c>
    </row>
    <row r="711" spans="1:17" s="70" customFormat="1" ht="14.25" x14ac:dyDescent="0.2">
      <c r="A711" s="64"/>
      <c r="B711" s="65"/>
      <c r="C711" s="66"/>
      <c r="D711" s="66"/>
      <c r="E711" s="66"/>
      <c r="F711" s="66"/>
      <c r="G711" s="66"/>
      <c r="H711" s="66"/>
      <c r="I711" s="66"/>
      <c r="J711" s="66"/>
      <c r="K711" s="66"/>
      <c r="L711" s="66">
        <f>RATE(L$348-$K$348,,-$K709,L709)</f>
        <v>0.18932858470969743</v>
      </c>
      <c r="M711" s="66">
        <f>RATE(M$348-$K$348,,-$K709,M709)</f>
        <v>0.13069808459101834</v>
      </c>
      <c r="N711" s="67">
        <f>RATE(N$348-$K$348,,-$K709,N709)</f>
        <v>2.4448339926219829E-2</v>
      </c>
      <c r="O711" s="67">
        <f>RATE(O$348-$K$348,,-$K709,O709)</f>
        <v>-4.6744711391897929E-3</v>
      </c>
      <c r="P711" s="68"/>
      <c r="Q711" s="69" t="s">
        <v>77</v>
      </c>
    </row>
    <row r="712" spans="1:17" s="3" customFormat="1" ht="14.25" x14ac:dyDescent="0.2">
      <c r="B712" s="73"/>
      <c r="C712" s="74"/>
      <c r="D712" s="74"/>
      <c r="E712" s="74"/>
      <c r="F712" s="74"/>
      <c r="G712" s="74"/>
      <c r="H712" s="74"/>
      <c r="I712" s="74"/>
      <c r="J712" s="74"/>
      <c r="K712" s="74"/>
      <c r="L712" s="74"/>
      <c r="M712" s="74">
        <f>+L$651+L712</f>
        <v>1.2</v>
      </c>
      <c r="N712" s="75">
        <f>+M$651+M712</f>
        <v>2.4500000000000002</v>
      </c>
      <c r="O712" s="75">
        <f>+N$651+N712</f>
        <v>3.35</v>
      </c>
      <c r="P712" s="31"/>
      <c r="Q712" s="36" t="s">
        <v>74</v>
      </c>
    </row>
    <row r="713" spans="1:17" s="3" customFormat="1" ht="14.25" x14ac:dyDescent="0.2">
      <c r="B713" s="76"/>
      <c r="C713" s="77"/>
      <c r="D713" s="77"/>
      <c r="E713" s="77"/>
      <c r="F713" s="77"/>
      <c r="G713" s="77"/>
      <c r="H713" s="77"/>
      <c r="I713" s="77"/>
      <c r="J713" s="77"/>
      <c r="K713" s="77"/>
      <c r="L713" s="77">
        <f>+L$661+L712</f>
        <v>74.881668222146772</v>
      </c>
      <c r="M713" s="77">
        <f>+M$661+M712</f>
        <v>80.577094553269589</v>
      </c>
      <c r="N713" s="78">
        <f>+N$661+N712</f>
        <v>67.587412514660485</v>
      </c>
      <c r="O713" s="78">
        <f>+O$661+O712</f>
        <v>61.6</v>
      </c>
      <c r="P713" s="31"/>
      <c r="Q713" s="36" t="s">
        <v>75</v>
      </c>
    </row>
    <row r="714" spans="1:17" s="3" customFormat="1" ht="14.25" x14ac:dyDescent="0.2">
      <c r="B714" s="72"/>
      <c r="I714" s="61"/>
      <c r="J714" s="61"/>
      <c r="K714" s="61"/>
      <c r="L714" s="61"/>
      <c r="M714" s="61"/>
      <c r="N714" s="62"/>
      <c r="O714" s="62">
        <f>+O713/L713-1</f>
        <v>-0.17736875442925326</v>
      </c>
      <c r="P714" s="31"/>
      <c r="Q714" s="63" t="s">
        <v>76</v>
      </c>
    </row>
    <row r="715" spans="1:17" s="70" customFormat="1" ht="14.25" x14ac:dyDescent="0.2">
      <c r="A715" s="64"/>
      <c r="B715" s="65"/>
      <c r="C715" s="66"/>
      <c r="D715" s="66"/>
      <c r="E715" s="66"/>
      <c r="F715" s="66"/>
      <c r="G715" s="66"/>
      <c r="H715" s="66"/>
      <c r="I715" s="66"/>
      <c r="J715" s="66"/>
      <c r="K715" s="66"/>
      <c r="L715" s="66"/>
      <c r="M715" s="66">
        <f>RATE(M$348-$L$348,,-$L713,M713)</f>
        <v>7.605902040305175E-2</v>
      </c>
      <c r="N715" s="67">
        <f>RATE(N$348-$L$348,,-$L713,N713)</f>
        <v>-4.9952860518146042E-2</v>
      </c>
      <c r="O715" s="67">
        <f>RATE(O$348-$L$348,,-$L713,O713)</f>
        <v>-6.3009760290335767E-2</v>
      </c>
      <c r="P715" s="68"/>
      <c r="Q715" s="69" t="s">
        <v>77</v>
      </c>
    </row>
    <row r="716" spans="1:17" s="3" customFormat="1" ht="14.25" x14ac:dyDescent="0.2">
      <c r="B716" s="73"/>
      <c r="C716" s="74"/>
      <c r="D716" s="74"/>
      <c r="E716" s="74"/>
      <c r="F716" s="74"/>
      <c r="G716" s="74"/>
      <c r="H716" s="74"/>
      <c r="I716" s="74"/>
      <c r="J716" s="74"/>
      <c r="K716" s="74"/>
      <c r="L716" s="74"/>
      <c r="M716" s="74"/>
      <c r="N716" s="75">
        <f>+M$651+M716</f>
        <v>1.25</v>
      </c>
      <c r="O716" s="75">
        <f>+N$651+N716</f>
        <v>2.15</v>
      </c>
      <c r="P716" s="31"/>
      <c r="Q716" s="36" t="s">
        <v>74</v>
      </c>
    </row>
    <row r="717" spans="1:17" s="3" customFormat="1" ht="14.25" x14ac:dyDescent="0.2">
      <c r="B717" s="76"/>
      <c r="C717" s="77"/>
      <c r="D717" s="77"/>
      <c r="E717" s="77"/>
      <c r="F717" s="77"/>
      <c r="G717" s="77"/>
      <c r="H717" s="77"/>
      <c r="I717" s="77"/>
      <c r="J717" s="77"/>
      <c r="K717" s="77"/>
      <c r="L717" s="77"/>
      <c r="M717" s="77">
        <f>+M$661+M716</f>
        <v>79.377094553269586</v>
      </c>
      <c r="N717" s="78">
        <f>+N$661+N716</f>
        <v>66.387412514660483</v>
      </c>
      <c r="O717" s="78">
        <f>+O$661+O716</f>
        <v>60.4</v>
      </c>
      <c r="P717" s="31"/>
      <c r="Q717" s="36" t="s">
        <v>75</v>
      </c>
    </row>
    <row r="718" spans="1:17" s="3" customFormat="1" ht="14.25" x14ac:dyDescent="0.2">
      <c r="B718" s="72"/>
      <c r="I718" s="61"/>
      <c r="J718" s="61"/>
      <c r="K718" s="61"/>
      <c r="L718" s="61"/>
      <c r="M718" s="61"/>
      <c r="N718" s="62"/>
      <c r="O718" s="62">
        <f>+O717/M717-1</f>
        <v>-0.23907519744923578</v>
      </c>
      <c r="P718" s="31"/>
      <c r="Q718" s="63" t="s">
        <v>76</v>
      </c>
    </row>
    <row r="719" spans="1:17" s="70" customFormat="1" ht="14.25" x14ac:dyDescent="0.2">
      <c r="A719" s="64"/>
      <c r="B719" s="65"/>
      <c r="C719" s="66"/>
      <c r="D719" s="66"/>
      <c r="E719" s="66"/>
      <c r="F719" s="66"/>
      <c r="G719" s="66"/>
      <c r="H719" s="66"/>
      <c r="I719" s="66"/>
      <c r="J719" s="66"/>
      <c r="K719" s="66"/>
      <c r="L719" s="66"/>
      <c r="M719" s="66"/>
      <c r="N719" s="67">
        <f>RATE(N$348-$M$348,,-$M717,N717)</f>
        <v>-0.16364521921234837</v>
      </c>
      <c r="O719" s="67">
        <f>RATE(O$348-$M$348,,-$M717,O717)</f>
        <v>-0.12768996190987522</v>
      </c>
      <c r="P719" s="68"/>
      <c r="Q719" s="69" t="s">
        <v>77</v>
      </c>
    </row>
    <row r="720" spans="1:17" s="3" customFormat="1" ht="14.25" x14ac:dyDescent="0.2">
      <c r="B720" s="73"/>
      <c r="C720" s="74"/>
      <c r="D720" s="74"/>
      <c r="E720" s="74"/>
      <c r="F720" s="74"/>
      <c r="G720" s="74"/>
      <c r="H720" s="74"/>
      <c r="I720" s="74"/>
      <c r="J720" s="74"/>
      <c r="K720" s="74"/>
      <c r="L720" s="74"/>
      <c r="M720" s="74"/>
      <c r="N720" s="75"/>
      <c r="O720" s="75">
        <f>+N$651+N720</f>
        <v>0.9</v>
      </c>
      <c r="P720" s="31"/>
      <c r="Q720" s="36" t="s">
        <v>74</v>
      </c>
    </row>
    <row r="721" spans="1:17" s="3" customFormat="1" ht="14.25" x14ac:dyDescent="0.2">
      <c r="B721" s="76"/>
      <c r="C721" s="77"/>
      <c r="D721" s="77"/>
      <c r="E721" s="77"/>
      <c r="F721" s="77"/>
      <c r="G721" s="77"/>
      <c r="H721" s="77"/>
      <c r="I721" s="77"/>
      <c r="J721" s="77"/>
      <c r="K721" s="77"/>
      <c r="L721" s="77"/>
      <c r="M721" s="77"/>
      <c r="N721" s="78">
        <f>+N$661+N720</f>
        <v>65.137412514660483</v>
      </c>
      <c r="O721" s="78">
        <f>+O$661+O720</f>
        <v>59.15</v>
      </c>
      <c r="P721" s="31"/>
      <c r="Q721" s="36" t="s">
        <v>75</v>
      </c>
    </row>
    <row r="722" spans="1:17" s="3" customFormat="1" ht="14.25" x14ac:dyDescent="0.2">
      <c r="B722" s="72"/>
      <c r="I722" s="61"/>
      <c r="J722" s="61"/>
      <c r="K722" s="61"/>
      <c r="L722" s="61"/>
      <c r="M722" s="61"/>
      <c r="N722" s="62"/>
      <c r="O722" s="62">
        <f>+O721/N721-1</f>
        <v>-9.1919716849558575E-2</v>
      </c>
      <c r="P722" s="31"/>
      <c r="Q722" s="63" t="s">
        <v>76</v>
      </c>
    </row>
    <row r="723" spans="1:17" s="70" customFormat="1" ht="14.25" x14ac:dyDescent="0.2">
      <c r="A723" s="64"/>
      <c r="B723" s="65"/>
      <c r="C723" s="66"/>
      <c r="D723" s="66"/>
      <c r="E723" s="66"/>
      <c r="F723" s="66"/>
      <c r="G723" s="66"/>
      <c r="H723" s="66"/>
      <c r="I723" s="66"/>
      <c r="J723" s="66"/>
      <c r="K723" s="66"/>
      <c r="L723" s="66"/>
      <c r="M723" s="66"/>
      <c r="N723" s="67"/>
      <c r="O723" s="67">
        <f>RATE(O$348-$N$348,,-$N721,O721)</f>
        <v>-9.1919716849558464E-2</v>
      </c>
      <c r="P723" s="68"/>
      <c r="Q723" s="69" t="s">
        <v>77</v>
      </c>
    </row>
  </sheetData>
  <mergeCells count="59">
    <mergeCell ref="B422:O422"/>
    <mergeCell ref="B386:O386"/>
    <mergeCell ref="B380:O380"/>
    <mergeCell ref="B374:O374"/>
    <mergeCell ref="B368:O368"/>
    <mergeCell ref="B447:O447"/>
    <mergeCell ref="B446:O446"/>
    <mergeCell ref="B440:O440"/>
    <mergeCell ref="B434:O434"/>
    <mergeCell ref="B428:O428"/>
    <mergeCell ref="B562:O562"/>
    <mergeCell ref="B514:O514"/>
    <mergeCell ref="B506:O506"/>
    <mergeCell ref="B498:O498"/>
    <mergeCell ref="B497:O497"/>
    <mergeCell ref="B592:O592"/>
    <mergeCell ref="B591:O591"/>
    <mergeCell ref="B583:O583"/>
    <mergeCell ref="B576:O576"/>
    <mergeCell ref="B569:O569"/>
    <mergeCell ref="B598:O598"/>
    <mergeCell ref="B671:O671"/>
    <mergeCell ref="B662:O662"/>
    <mergeCell ref="B646:O646"/>
    <mergeCell ref="B641:O641"/>
    <mergeCell ref="B638:O638"/>
    <mergeCell ref="B635:O635"/>
    <mergeCell ref="B631:O631"/>
    <mergeCell ref="B630:O630"/>
    <mergeCell ref="B625:O625"/>
    <mergeCell ref="B620:O620"/>
    <mergeCell ref="B615:O615"/>
    <mergeCell ref="B610:O610"/>
    <mergeCell ref="B609:O609"/>
    <mergeCell ref="B604:O604"/>
    <mergeCell ref="B453:O453"/>
    <mergeCell ref="B554:O554"/>
    <mergeCell ref="B546:O546"/>
    <mergeCell ref="B539:O539"/>
    <mergeCell ref="B531:O531"/>
    <mergeCell ref="B523:O523"/>
    <mergeCell ref="B515:O515"/>
    <mergeCell ref="B491:O491"/>
    <mergeCell ref="B485:O485"/>
    <mergeCell ref="B479:O479"/>
    <mergeCell ref="B473:O473"/>
    <mergeCell ref="B467:O467"/>
    <mergeCell ref="B460:O460"/>
    <mergeCell ref="B459:O459"/>
    <mergeCell ref="B350:O350"/>
    <mergeCell ref="B349:O349"/>
    <mergeCell ref="B416:O416"/>
    <mergeCell ref="B410:O410"/>
    <mergeCell ref="B404:O404"/>
    <mergeCell ref="B403:O403"/>
    <mergeCell ref="B398:O398"/>
    <mergeCell ref="B392:O392"/>
    <mergeCell ref="B362:O362"/>
    <mergeCell ref="B356:O356"/>
  </mergeCells>
  <conditionalFormatting sqref="Q524:Q527 Q532:Q535 Q563:Q566 Q537 Q589 Q516:Q519 Q521 Q568 Q584:Q587 P497:Q498 B562 B497 Q545 C351:M355 C357:M361 C363:M367 C369:M373 C375:M379 C381:M385 C391:M391 C397:M397 Q458 Q461:Q465 B603 N357:N359 N363:N365 N369:N371 N375:N377 N381:N383 B387:N389 B390:M390 B393:N395 B396:M396 B399:N401 B405:N407 B408:M408 B411:N413 B414:M414 B417:N419 B420:M420 B423:N425 B426:M426 B429:N431 B432:M432 B433:N433 B435:N437 B438:M438 B441:N443 B444:M444 B448:N450 B451:M451 B454:N456 B457:M457 B504:N504 B568 B597 B621:N624 B552:N552 B560:N560 B575:N575 B589:N589 P641 B641 P583:Q583 B583 P576:Q576 B576 P554:Q554 B554 B537 P467:Q467 B467 P459:Q460 B459:B460 B453 B446:B447 B440 B434 B422 B416 B410 B402:M402 B403:B404 B398 B392 B386 B380:B384 B374:B378 B368:B372 B362:B366 B356:B360 B349:B350 B539">
    <cfRule type="cellIs" dxfId="3474" priority="1204" operator="lessThan">
      <formula>0</formula>
    </cfRule>
  </conditionalFormatting>
  <conditionalFormatting sqref="P583">
    <cfRule type="cellIs" dxfId="3473" priority="1199" operator="lessThan">
      <formula>0</formula>
    </cfRule>
  </conditionalFormatting>
  <conditionalFormatting sqref="B348:N348">
    <cfRule type="cellIs" dxfId="3472" priority="1198" operator="lessThan">
      <formula>0</formula>
    </cfRule>
  </conditionalFormatting>
  <conditionalFormatting sqref="P514:P515">
    <cfRule type="cellIs" dxfId="3471" priority="1200" operator="lessThan">
      <formula>0</formula>
    </cfRule>
  </conditionalFormatting>
  <conditionalFormatting sqref="P523 Q529 Q539:Q545">
    <cfRule type="cellIs" dxfId="3470" priority="1201" operator="lessThan">
      <formula>0</formula>
    </cfRule>
  </conditionalFormatting>
  <conditionalFormatting sqref="P531">
    <cfRule type="cellIs" dxfId="3469" priority="1202" operator="lessThan">
      <formula>0</formula>
    </cfRule>
  </conditionalFormatting>
  <conditionalFormatting sqref="P562">
    <cfRule type="cellIs" dxfId="3468" priority="1203" operator="lessThan">
      <formula>0</formula>
    </cfRule>
  </conditionalFormatting>
  <conditionalFormatting sqref="B348:N348">
    <cfRule type="cellIs" dxfId="3467" priority="1197" operator="lessThan">
      <formula>0</formula>
    </cfRule>
  </conditionalFormatting>
  <conditionalFormatting sqref="Q588">
    <cfRule type="cellIs" dxfId="3466" priority="1182" operator="lessThan">
      <formula>0</formula>
    </cfRule>
  </conditionalFormatting>
  <conditionalFormatting sqref="Q499:Q502">
    <cfRule type="cellIs" dxfId="3465" priority="1196" operator="lessThan">
      <formula>0</formula>
    </cfRule>
  </conditionalFormatting>
  <conditionalFormatting sqref="Q503">
    <cfRule type="cellIs" dxfId="3464" priority="1195" operator="lessThan">
      <formula>0</formula>
    </cfRule>
  </conditionalFormatting>
  <conditionalFormatting sqref="Q503">
    <cfRule type="cellIs" dxfId="3463" priority="1194" operator="lessThan">
      <formula>0</formula>
    </cfRule>
  </conditionalFormatting>
  <conditionalFormatting sqref="B514">
    <cfRule type="cellIs" dxfId="3462" priority="1192" operator="lessThan">
      <formula>0</formula>
    </cfRule>
  </conditionalFormatting>
  <conditionalFormatting sqref="B531">
    <cfRule type="cellIs" dxfId="3461" priority="1191" operator="lessThan">
      <formula>0</formula>
    </cfRule>
  </conditionalFormatting>
  <conditionalFormatting sqref="Q520">
    <cfRule type="cellIs" dxfId="3460" priority="1190" operator="lessThan">
      <formula>0</formula>
    </cfRule>
  </conditionalFormatting>
  <conditionalFormatting sqref="Q520">
    <cfRule type="cellIs" dxfId="3459" priority="1189" operator="lessThan">
      <formula>0</formula>
    </cfRule>
  </conditionalFormatting>
  <conditionalFormatting sqref="Q567">
    <cfRule type="cellIs" dxfId="3458" priority="1184" operator="lessThan">
      <formula>0</formula>
    </cfRule>
  </conditionalFormatting>
  <conditionalFormatting sqref="B523 B515">
    <cfRule type="cellIs" dxfId="3457" priority="1193" operator="lessThan">
      <formula>0</formula>
    </cfRule>
  </conditionalFormatting>
  <conditionalFormatting sqref="Q528">
    <cfRule type="cellIs" dxfId="3456" priority="1187" operator="lessThan">
      <formula>0</formula>
    </cfRule>
  </conditionalFormatting>
  <conditionalFormatting sqref="Q536">
    <cfRule type="cellIs" dxfId="3455" priority="1186" operator="lessThan">
      <formula>0</formula>
    </cfRule>
  </conditionalFormatting>
  <conditionalFormatting sqref="Q536">
    <cfRule type="cellIs" dxfId="3454" priority="1185" operator="lessThan">
      <formula>0</formula>
    </cfRule>
  </conditionalFormatting>
  <conditionalFormatting sqref="P539">
    <cfRule type="cellIs" dxfId="3453" priority="1173" operator="lessThan">
      <formula>0</formula>
    </cfRule>
  </conditionalFormatting>
  <conditionalFormatting sqref="Q528">
    <cfRule type="cellIs" dxfId="3452" priority="1188" operator="lessThan">
      <formula>0</formula>
    </cfRule>
  </conditionalFormatting>
  <conditionalFormatting sqref="Q567">
    <cfRule type="cellIs" dxfId="3451" priority="1183" operator="lessThan">
      <formula>0</formula>
    </cfRule>
  </conditionalFormatting>
  <conditionalFormatting sqref="P584:P587">
    <cfRule type="cellIs" dxfId="3450" priority="1175" operator="lessThan">
      <formula>0</formula>
    </cfRule>
  </conditionalFormatting>
  <conditionalFormatting sqref="P563:P566">
    <cfRule type="cellIs" dxfId="3449" priority="1176" operator="lessThan">
      <formula>0</formula>
    </cfRule>
  </conditionalFormatting>
  <conditionalFormatting sqref="Q366">
    <cfRule type="cellIs" dxfId="3448" priority="1134" operator="lessThan">
      <formula>0</formula>
    </cfRule>
  </conditionalFormatting>
  <conditionalFormatting sqref="Q588">
    <cfRule type="cellIs" dxfId="3447" priority="1181" operator="lessThan">
      <formula>0</formula>
    </cfRule>
  </conditionalFormatting>
  <conditionalFormatting sqref="Q544">
    <cfRule type="cellIs" dxfId="3446" priority="1172" operator="lessThan">
      <formula>0</formula>
    </cfRule>
  </conditionalFormatting>
  <conditionalFormatting sqref="J353:N354 K351:N352">
    <cfRule type="cellIs" dxfId="3445" priority="1161" operator="lessThan">
      <formula>0</formula>
    </cfRule>
  </conditionalFormatting>
  <conditionalFormatting sqref="P516:P519">
    <cfRule type="cellIs" dxfId="3444" priority="1180" operator="lessThan">
      <formula>0</formula>
    </cfRule>
  </conditionalFormatting>
  <conditionalFormatting sqref="P524:P527">
    <cfRule type="cellIs" dxfId="3443" priority="1179" operator="lessThan">
      <formula>0</formula>
    </cfRule>
  </conditionalFormatting>
  <conditionalFormatting sqref="P539:P543">
    <cfRule type="cellIs" dxfId="3442" priority="1178" operator="lessThan">
      <formula>0</formula>
    </cfRule>
  </conditionalFormatting>
  <conditionalFormatting sqref="P532:P535">
    <cfRule type="cellIs" dxfId="3441" priority="1177" operator="lessThan">
      <formula>0</formula>
    </cfRule>
  </conditionalFormatting>
  <conditionalFormatting sqref="Q544">
    <cfRule type="cellIs" dxfId="3440" priority="1171" operator="lessThan">
      <formula>0</formula>
    </cfRule>
  </conditionalFormatting>
  <conditionalFormatting sqref="Q354">
    <cfRule type="cellIs" dxfId="3439" priority="1154" operator="lessThan">
      <formula>0</formula>
    </cfRule>
  </conditionalFormatting>
  <conditionalFormatting sqref="Q540:Q543 B539">
    <cfRule type="cellIs" dxfId="3438" priority="1174" operator="lessThan">
      <formula>0</formula>
    </cfRule>
  </conditionalFormatting>
  <conditionalFormatting sqref="P555:P558">
    <cfRule type="cellIs" dxfId="3437" priority="1166" operator="lessThan">
      <formula>0</formula>
    </cfRule>
  </conditionalFormatting>
  <conditionalFormatting sqref="Q555:Q558 Q560">
    <cfRule type="cellIs" dxfId="3436" priority="1169" operator="lessThan">
      <formula>0</formula>
    </cfRule>
  </conditionalFormatting>
  <conditionalFormatting sqref="Q559">
    <cfRule type="cellIs" dxfId="3435" priority="1168" operator="lessThan">
      <formula>0</formula>
    </cfRule>
  </conditionalFormatting>
  <conditionalFormatting sqref="Q468:Q472">
    <cfRule type="cellIs" dxfId="3434" priority="1165" operator="lessThan">
      <formula>0</formula>
    </cfRule>
  </conditionalFormatting>
  <conditionalFormatting sqref="Q559">
    <cfRule type="cellIs" dxfId="3433" priority="1167" operator="lessThan">
      <formula>0</formula>
    </cfRule>
  </conditionalFormatting>
  <conditionalFormatting sqref="J351">
    <cfRule type="cellIs" dxfId="3432" priority="1160" operator="lessThan">
      <formula>0</formula>
    </cfRule>
  </conditionalFormatting>
  <conditionalFormatting sqref="P540:P543">
    <cfRule type="cellIs" dxfId="3431" priority="1170" operator="lessThan">
      <formula>0</formula>
    </cfRule>
  </conditionalFormatting>
  <conditionalFormatting sqref="P349:Q350 Q351:Q353">
    <cfRule type="cellIs" dxfId="3430" priority="1164" operator="lessThan">
      <formula>0</formula>
    </cfRule>
  </conditionalFormatting>
  <conditionalFormatting sqref="Q396">
    <cfRule type="cellIs" dxfId="3429" priority="1087" operator="lessThan">
      <formula>0</formula>
    </cfRule>
  </conditionalFormatting>
  <conditionalFormatting sqref="B349">
    <cfRule type="cellIs" dxfId="3428" priority="1159" operator="lessThan">
      <formula>0</formula>
    </cfRule>
  </conditionalFormatting>
  <conditionalFormatting sqref="P393:P395">
    <cfRule type="cellIs" dxfId="3427" priority="1091" operator="lessThan">
      <formula>0</formula>
    </cfRule>
  </conditionalFormatting>
  <conditionalFormatting sqref="Q397">
    <cfRule type="cellIs" dxfId="3426" priority="1089" operator="lessThan">
      <formula>0</formula>
    </cfRule>
  </conditionalFormatting>
  <conditionalFormatting sqref="P349:P350">
    <cfRule type="cellIs" dxfId="3425" priority="1163" operator="lessThan">
      <formula>0</formula>
    </cfRule>
  </conditionalFormatting>
  <conditionalFormatting sqref="P351:P354">
    <cfRule type="cellIs" dxfId="3424" priority="1162" operator="lessThan">
      <formula>0</formula>
    </cfRule>
  </conditionalFormatting>
  <conditionalFormatting sqref="C397:M397">
    <cfRule type="cellIs" dxfId="3423" priority="1086" operator="lessThan">
      <formula>0</formula>
    </cfRule>
  </conditionalFormatting>
  <conditionalFormatting sqref="Q355">
    <cfRule type="cellIs" dxfId="3422" priority="1157" operator="lessThan">
      <formula>0</formula>
    </cfRule>
  </conditionalFormatting>
  <conditionalFormatting sqref="P398:Q398 Q399:Q401">
    <cfRule type="cellIs" dxfId="3421" priority="1085" operator="lessThan">
      <formula>0</formula>
    </cfRule>
  </conditionalFormatting>
  <conditionalFormatting sqref="P399:P401">
    <cfRule type="cellIs" dxfId="3420" priority="1083" operator="lessThan">
      <formula>0</formula>
    </cfRule>
  </conditionalFormatting>
  <conditionalFormatting sqref="C357:J357">
    <cfRule type="cellIs" dxfId="3419" priority="1148" operator="lessThan">
      <formula>0</formula>
    </cfRule>
  </conditionalFormatting>
  <conditionalFormatting sqref="H385">
    <cfRule type="cellIs" dxfId="3418" priority="1048" operator="lessThan">
      <formula>0</formula>
    </cfRule>
  </conditionalFormatting>
  <conditionalFormatting sqref="Q402">
    <cfRule type="cellIs" dxfId="3417" priority="1081" operator="lessThan">
      <formula>0</formula>
    </cfRule>
  </conditionalFormatting>
  <conditionalFormatting sqref="B350">
    <cfRule type="cellIs" dxfId="3416" priority="1158" operator="lessThan">
      <formula>0</formula>
    </cfRule>
  </conditionalFormatting>
  <conditionalFormatting sqref="J352">
    <cfRule type="cellIs" dxfId="3415" priority="1155" operator="lessThan">
      <formula>0</formula>
    </cfRule>
  </conditionalFormatting>
  <conditionalFormatting sqref="P355">
    <cfRule type="cellIs" dxfId="3414" priority="1156" operator="lessThan">
      <formula>0</formula>
    </cfRule>
  </conditionalFormatting>
  <conditionalFormatting sqref="P440">
    <cfRule type="cellIs" dxfId="3413" priority="1034" operator="lessThan">
      <formula>0</formula>
    </cfRule>
  </conditionalFormatting>
  <conditionalFormatting sqref="Q354">
    <cfRule type="cellIs" dxfId="3412" priority="1153" operator="lessThan">
      <formula>0</formula>
    </cfRule>
  </conditionalFormatting>
  <conditionalFormatting sqref="P356:Q356 Q357:Q359">
    <cfRule type="cellIs" dxfId="3411" priority="1152" operator="lessThan">
      <formula>0</formula>
    </cfRule>
  </conditionalFormatting>
  <conditionalFormatting sqref="P356">
    <cfRule type="cellIs" dxfId="3410" priority="1151" operator="lessThan">
      <formula>0</formula>
    </cfRule>
  </conditionalFormatting>
  <conditionalFormatting sqref="P357:P360">
    <cfRule type="cellIs" dxfId="3409" priority="1150" operator="lessThan">
      <formula>0</formula>
    </cfRule>
  </conditionalFormatting>
  <conditionalFormatting sqref="I358 K358:N358 C359:M360 K357:M357">
    <cfRule type="cellIs" dxfId="3408" priority="1149" operator="lessThan">
      <formula>0</formula>
    </cfRule>
  </conditionalFormatting>
  <conditionalFormatting sqref="B356">
    <cfRule type="cellIs" dxfId="3407" priority="1146" operator="lessThan">
      <formula>0</formula>
    </cfRule>
  </conditionalFormatting>
  <conditionalFormatting sqref="I357">
    <cfRule type="cellIs" dxfId="3406" priority="1147" operator="lessThan">
      <formula>0</formula>
    </cfRule>
  </conditionalFormatting>
  <conditionalFormatting sqref="Q361">
    <cfRule type="cellIs" dxfId="3405" priority="1145" operator="lessThan">
      <formula>0</formula>
    </cfRule>
  </conditionalFormatting>
  <conditionalFormatting sqref="C358:J358">
    <cfRule type="cellIs" dxfId="3404" priority="1144" operator="lessThan">
      <formula>0</formula>
    </cfRule>
  </conditionalFormatting>
  <conditionalFormatting sqref="Q360">
    <cfRule type="cellIs" dxfId="3403" priority="1143" operator="lessThan">
      <formula>0</formula>
    </cfRule>
  </conditionalFormatting>
  <conditionalFormatting sqref="Q360">
    <cfRule type="cellIs" dxfId="3402" priority="1142" operator="lessThan">
      <formula>0</formula>
    </cfRule>
  </conditionalFormatting>
  <conditionalFormatting sqref="P362:Q362 Q363:Q365">
    <cfRule type="cellIs" dxfId="3401" priority="1141" operator="lessThan">
      <formula>0</formula>
    </cfRule>
  </conditionalFormatting>
  <conditionalFormatting sqref="P362">
    <cfRule type="cellIs" dxfId="3400" priority="1140" operator="lessThan">
      <formula>0</formula>
    </cfRule>
  </conditionalFormatting>
  <conditionalFormatting sqref="J363">
    <cfRule type="cellIs" dxfId="3399" priority="1138" operator="lessThan">
      <formula>0</formula>
    </cfRule>
  </conditionalFormatting>
  <conditionalFormatting sqref="K363:N364 J365:M366">
    <cfRule type="cellIs" dxfId="3398" priority="1139" operator="lessThan">
      <formula>0</formula>
    </cfRule>
  </conditionalFormatting>
  <conditionalFormatting sqref="P368">
    <cfRule type="cellIs" dxfId="3397" priority="1131" operator="lessThan">
      <formula>0</formula>
    </cfRule>
  </conditionalFormatting>
  <conditionalFormatting sqref="Q367">
    <cfRule type="cellIs" dxfId="3396" priority="1136" operator="lessThan">
      <formula>0</formula>
    </cfRule>
  </conditionalFormatting>
  <conditionalFormatting sqref="B362">
    <cfRule type="cellIs" dxfId="3395" priority="1137" operator="lessThan">
      <formula>0</formula>
    </cfRule>
  </conditionalFormatting>
  <conditionalFormatting sqref="P405:P407">
    <cfRule type="cellIs" dxfId="3394" priority="1069" operator="lessThan">
      <formula>0</formula>
    </cfRule>
  </conditionalFormatting>
  <conditionalFormatting sqref="J364">
    <cfRule type="cellIs" dxfId="3393" priority="1135" operator="lessThan">
      <formula>0</formula>
    </cfRule>
  </conditionalFormatting>
  <conditionalFormatting sqref="Q366">
    <cfRule type="cellIs" dxfId="3392" priority="1133" operator="lessThan">
      <formula>0</formula>
    </cfRule>
  </conditionalFormatting>
  <conditionalFormatting sqref="P368:Q368 Q369:Q371">
    <cfRule type="cellIs" dxfId="3391" priority="1132" operator="lessThan">
      <formula>0</formula>
    </cfRule>
  </conditionalFormatting>
  <conditionalFormatting sqref="Q372">
    <cfRule type="cellIs" dxfId="3390" priority="1123" operator="lessThan">
      <formula>0</formula>
    </cfRule>
  </conditionalFormatting>
  <conditionalFormatting sqref="I370 K369:N370 C371:M372">
    <cfRule type="cellIs" dxfId="3389" priority="1130" operator="lessThan">
      <formula>0</formula>
    </cfRule>
  </conditionalFormatting>
  <conditionalFormatting sqref="I369">
    <cfRule type="cellIs" dxfId="3388" priority="1128" operator="lessThan">
      <formula>0</formula>
    </cfRule>
  </conditionalFormatting>
  <conditionalFormatting sqref="C369:J369">
    <cfRule type="cellIs" dxfId="3387" priority="1129" operator="lessThan">
      <formula>0</formula>
    </cfRule>
  </conditionalFormatting>
  <conditionalFormatting sqref="B368">
    <cfRule type="cellIs" dxfId="3386" priority="1127" operator="lessThan">
      <formula>0</formula>
    </cfRule>
  </conditionalFormatting>
  <conditionalFormatting sqref="Q373">
    <cfRule type="cellIs" dxfId="3385" priority="1126" operator="lessThan">
      <formula>0</formula>
    </cfRule>
  </conditionalFormatting>
  <conditionalFormatting sqref="P411:P413">
    <cfRule type="cellIs" dxfId="3384" priority="1062" operator="lessThan">
      <formula>0</formula>
    </cfRule>
  </conditionalFormatting>
  <conditionalFormatting sqref="C370:J370">
    <cfRule type="cellIs" dxfId="3383" priority="1125" operator="lessThan">
      <formula>0</formula>
    </cfRule>
  </conditionalFormatting>
  <conditionalFormatting sqref="Q372">
    <cfRule type="cellIs" dxfId="3382" priority="1124" operator="lessThan">
      <formula>0</formula>
    </cfRule>
  </conditionalFormatting>
  <conditionalFormatting sqref="P374:Q374 Q375:Q377">
    <cfRule type="cellIs" dxfId="3381" priority="1122" operator="lessThan">
      <formula>0</formula>
    </cfRule>
  </conditionalFormatting>
  <conditionalFormatting sqref="P374">
    <cfRule type="cellIs" dxfId="3380" priority="1121" operator="lessThan">
      <formula>0</formula>
    </cfRule>
  </conditionalFormatting>
  <conditionalFormatting sqref="P375:P377">
    <cfRule type="cellIs" dxfId="3379" priority="1120" operator="lessThan">
      <formula>0</formula>
    </cfRule>
  </conditionalFormatting>
  <conditionalFormatting sqref="I376 K375:N376 C377:M378">
    <cfRule type="cellIs" dxfId="3378" priority="1119" operator="lessThan">
      <formula>0</formula>
    </cfRule>
  </conditionalFormatting>
  <conditionalFormatting sqref="I375">
    <cfRule type="cellIs" dxfId="3377" priority="1117" operator="lessThan">
      <formula>0</formula>
    </cfRule>
  </conditionalFormatting>
  <conditionalFormatting sqref="C375:J375">
    <cfRule type="cellIs" dxfId="3376" priority="1118" operator="lessThan">
      <formula>0</formula>
    </cfRule>
  </conditionalFormatting>
  <conditionalFormatting sqref="B374">
    <cfRule type="cellIs" dxfId="3375" priority="1116" operator="lessThan">
      <formula>0</formula>
    </cfRule>
  </conditionalFormatting>
  <conditionalFormatting sqref="Q379">
    <cfRule type="cellIs" dxfId="3374" priority="1115" operator="lessThan">
      <formula>0</formula>
    </cfRule>
  </conditionalFormatting>
  <conditionalFormatting sqref="C376:J376">
    <cfRule type="cellIs" dxfId="3373" priority="1114" operator="lessThan">
      <formula>0</formula>
    </cfRule>
  </conditionalFormatting>
  <conditionalFormatting sqref="Q378">
    <cfRule type="cellIs" dxfId="3372" priority="1113" operator="lessThan">
      <formula>0</formula>
    </cfRule>
  </conditionalFormatting>
  <conditionalFormatting sqref="Q378">
    <cfRule type="cellIs" dxfId="3371" priority="1112" operator="lessThan">
      <formula>0</formula>
    </cfRule>
  </conditionalFormatting>
  <conditionalFormatting sqref="P380:Q380 Q381:Q383">
    <cfRule type="cellIs" dxfId="3370" priority="1111" operator="lessThan">
      <formula>0</formula>
    </cfRule>
  </conditionalFormatting>
  <conditionalFormatting sqref="P380">
    <cfRule type="cellIs" dxfId="3369" priority="1110" operator="lessThan">
      <formula>0</formula>
    </cfRule>
  </conditionalFormatting>
  <conditionalFormatting sqref="P381:P383">
    <cfRule type="cellIs" dxfId="3368" priority="1109" operator="lessThan">
      <formula>0</formula>
    </cfRule>
  </conditionalFormatting>
  <conditionalFormatting sqref="I382 K381:N382 C383:N383 C384:M384">
    <cfRule type="cellIs" dxfId="3367" priority="1108" operator="lessThan">
      <formula>0</formula>
    </cfRule>
  </conditionalFormatting>
  <conditionalFormatting sqref="I381">
    <cfRule type="cellIs" dxfId="3366" priority="1106" operator="lessThan">
      <formula>0</formula>
    </cfRule>
  </conditionalFormatting>
  <conditionalFormatting sqref="C381:J381">
    <cfRule type="cellIs" dxfId="3365" priority="1107" operator="lessThan">
      <formula>0</formula>
    </cfRule>
  </conditionalFormatting>
  <conditionalFormatting sqref="B380">
    <cfRule type="cellIs" dxfId="3364" priority="1105" operator="lessThan">
      <formula>0</formula>
    </cfRule>
  </conditionalFormatting>
  <conditionalFormatting sqref="Q385">
    <cfRule type="cellIs" dxfId="3363" priority="1104" operator="lessThan">
      <formula>0</formula>
    </cfRule>
  </conditionalFormatting>
  <conditionalFormatting sqref="C382:J382">
    <cfRule type="cellIs" dxfId="3362" priority="1103" operator="lessThan">
      <formula>0</formula>
    </cfRule>
  </conditionalFormatting>
  <conditionalFormatting sqref="Q384">
    <cfRule type="cellIs" dxfId="3361" priority="1102" operator="lessThan">
      <formula>0</formula>
    </cfRule>
  </conditionalFormatting>
  <conditionalFormatting sqref="Q384">
    <cfRule type="cellIs" dxfId="3360" priority="1101" operator="lessThan">
      <formula>0</formula>
    </cfRule>
  </conditionalFormatting>
  <conditionalFormatting sqref="P386:Q386 Q387:Q389">
    <cfRule type="cellIs" dxfId="3359" priority="1100" operator="lessThan">
      <formula>0</formula>
    </cfRule>
  </conditionalFormatting>
  <conditionalFormatting sqref="P386">
    <cfRule type="cellIs" dxfId="3358" priority="1099" operator="lessThan">
      <formula>0</formula>
    </cfRule>
  </conditionalFormatting>
  <conditionalFormatting sqref="P387:P389">
    <cfRule type="cellIs" dxfId="3357" priority="1098" operator="lessThan">
      <formula>0</formula>
    </cfRule>
  </conditionalFormatting>
  <conditionalFormatting sqref="B386">
    <cfRule type="cellIs" dxfId="3356" priority="1097" operator="lessThan">
      <formula>0</formula>
    </cfRule>
  </conditionalFormatting>
  <conditionalFormatting sqref="Q391">
    <cfRule type="cellIs" dxfId="3355" priority="1096" operator="lessThan">
      <formula>0</formula>
    </cfRule>
  </conditionalFormatting>
  <conditionalFormatting sqref="Q390">
    <cfRule type="cellIs" dxfId="3354" priority="1095" operator="lessThan">
      <formula>0</formula>
    </cfRule>
  </conditionalFormatting>
  <conditionalFormatting sqref="Q390">
    <cfRule type="cellIs" dxfId="3353" priority="1094" operator="lessThan">
      <formula>0</formula>
    </cfRule>
  </conditionalFormatting>
  <conditionalFormatting sqref="P392:Q392 Q393:Q395">
    <cfRule type="cellIs" dxfId="3352" priority="1093" operator="lessThan">
      <formula>0</formula>
    </cfRule>
  </conditionalFormatting>
  <conditionalFormatting sqref="P392">
    <cfRule type="cellIs" dxfId="3351" priority="1092" operator="lessThan">
      <formula>0</formula>
    </cfRule>
  </conditionalFormatting>
  <conditionalFormatting sqref="H397">
    <cfRule type="cellIs" dxfId="3350" priority="1051" operator="lessThan">
      <formula>0</formula>
    </cfRule>
  </conditionalFormatting>
  <conditionalFormatting sqref="B392">
    <cfRule type="cellIs" dxfId="3349" priority="1090" operator="lessThan">
      <formula>0</formula>
    </cfRule>
  </conditionalFormatting>
  <conditionalFormatting sqref="H378">
    <cfRule type="cellIs" dxfId="3348" priority="1047" operator="lessThan">
      <formula>0</formula>
    </cfRule>
  </conditionalFormatting>
  <conditionalFormatting sqref="Q396">
    <cfRule type="cellIs" dxfId="3347" priority="1088" operator="lessThan">
      <formula>0</formula>
    </cfRule>
  </conditionalFormatting>
  <conditionalFormatting sqref="H360">
    <cfRule type="cellIs" dxfId="3346" priority="1045" operator="lessThan">
      <formula>0</formula>
    </cfRule>
  </conditionalFormatting>
  <conditionalFormatting sqref="H361">
    <cfRule type="cellIs" dxfId="3345" priority="1044" operator="lessThan">
      <formula>0</formula>
    </cfRule>
  </conditionalFormatting>
  <conditionalFormatting sqref="P398">
    <cfRule type="cellIs" dxfId="3344" priority="1084" operator="lessThan">
      <formula>0</formula>
    </cfRule>
  </conditionalFormatting>
  <conditionalFormatting sqref="Q438">
    <cfRule type="cellIs" dxfId="3343" priority="1037" operator="lessThan">
      <formula>0</formula>
    </cfRule>
  </conditionalFormatting>
  <conditionalFormatting sqref="H372">
    <cfRule type="cellIs" dxfId="3342" priority="1043" operator="lessThan">
      <formula>0</formula>
    </cfRule>
  </conditionalFormatting>
  <conditionalFormatting sqref="Q402">
    <cfRule type="cellIs" dxfId="3341" priority="1082" operator="lessThan">
      <formula>0</formula>
    </cfRule>
  </conditionalFormatting>
  <conditionalFormatting sqref="P440:Q440 Q441:Q443">
    <cfRule type="cellIs" dxfId="3340" priority="1035" operator="lessThan">
      <formula>0</formula>
    </cfRule>
  </conditionalFormatting>
  <conditionalFormatting sqref="C391:M391">
    <cfRule type="cellIs" dxfId="3339" priority="1080" operator="lessThan">
      <formula>0</formula>
    </cfRule>
  </conditionalFormatting>
  <conditionalFormatting sqref="C385:M385">
    <cfRule type="cellIs" dxfId="3338" priority="1079" operator="lessThan">
      <formula>0</formula>
    </cfRule>
  </conditionalFormatting>
  <conditionalFormatting sqref="C379:M379">
    <cfRule type="cellIs" dxfId="3337" priority="1078" operator="lessThan">
      <formula>0</formula>
    </cfRule>
  </conditionalFormatting>
  <conditionalFormatting sqref="C373:M373">
    <cfRule type="cellIs" dxfId="3336" priority="1077" operator="lessThan">
      <formula>0</formula>
    </cfRule>
  </conditionalFormatting>
  <conditionalFormatting sqref="J367:M367">
    <cfRule type="cellIs" dxfId="3335" priority="1076" operator="lessThan">
      <formula>0</formula>
    </cfRule>
  </conditionalFormatting>
  <conditionalFormatting sqref="C361:M361">
    <cfRule type="cellIs" dxfId="3334" priority="1075" operator="lessThan">
      <formula>0</formula>
    </cfRule>
  </conditionalFormatting>
  <conditionalFormatting sqref="J355:N355">
    <cfRule type="cellIs" dxfId="3333" priority="1074" operator="lessThan">
      <formula>0</formula>
    </cfRule>
  </conditionalFormatting>
  <conditionalFormatting sqref="B398">
    <cfRule type="cellIs" dxfId="3332" priority="1073" operator="lessThan">
      <formula>0</formula>
    </cfRule>
  </conditionalFormatting>
  <conditionalFormatting sqref="B403">
    <cfRule type="cellIs" dxfId="3331" priority="1072" operator="lessThan">
      <formula>0</formula>
    </cfRule>
  </conditionalFormatting>
  <conditionalFormatting sqref="Q408">
    <cfRule type="cellIs" dxfId="3330" priority="1066" operator="lessThan">
      <formula>0</formula>
    </cfRule>
  </conditionalFormatting>
  <conditionalFormatting sqref="Q409">
    <cfRule type="cellIs" dxfId="3329" priority="1068" operator="lessThan">
      <formula>0</formula>
    </cfRule>
  </conditionalFormatting>
  <conditionalFormatting sqref="P404:Q404 Q405:Q407">
    <cfRule type="cellIs" dxfId="3328" priority="1071" operator="lessThan">
      <formula>0</formula>
    </cfRule>
  </conditionalFormatting>
  <conditionalFormatting sqref="P404">
    <cfRule type="cellIs" dxfId="3327" priority="1070" operator="lessThan">
      <formula>0</formula>
    </cfRule>
  </conditionalFormatting>
  <conditionalFormatting sqref="Q408">
    <cfRule type="cellIs" dxfId="3326" priority="1067" operator="lessThan">
      <formula>0</formula>
    </cfRule>
  </conditionalFormatting>
  <conditionalFormatting sqref="B404">
    <cfRule type="cellIs" dxfId="3325" priority="1065" operator="lessThan">
      <formula>0</formula>
    </cfRule>
  </conditionalFormatting>
  <conditionalFormatting sqref="Q414">
    <cfRule type="cellIs" dxfId="3324" priority="1059" operator="lessThan">
      <formula>0</formula>
    </cfRule>
  </conditionalFormatting>
  <conditionalFormatting sqref="Q415">
    <cfRule type="cellIs" dxfId="3323" priority="1061" operator="lessThan">
      <formula>0</formula>
    </cfRule>
  </conditionalFormatting>
  <conditionalFormatting sqref="P410:Q410 Q411:Q413">
    <cfRule type="cellIs" dxfId="3322" priority="1064" operator="lessThan">
      <formula>0</formula>
    </cfRule>
  </conditionalFormatting>
  <conditionalFormatting sqref="P410">
    <cfRule type="cellIs" dxfId="3321" priority="1063" operator="lessThan">
      <formula>0</formula>
    </cfRule>
  </conditionalFormatting>
  <conditionalFormatting sqref="Q414">
    <cfRule type="cellIs" dxfId="3320" priority="1060" operator="lessThan">
      <formula>0</formula>
    </cfRule>
  </conditionalFormatting>
  <conditionalFormatting sqref="B410">
    <cfRule type="cellIs" dxfId="3319" priority="1058" operator="lessThan">
      <formula>0</formula>
    </cfRule>
  </conditionalFormatting>
  <conditionalFormatting sqref="Q432">
    <cfRule type="cellIs" dxfId="3318" priority="1052" operator="lessThan">
      <formula>0</formula>
    </cfRule>
  </conditionalFormatting>
  <conditionalFormatting sqref="P429:P431">
    <cfRule type="cellIs" dxfId="3317" priority="1055" operator="lessThan">
      <formula>0</formula>
    </cfRule>
  </conditionalFormatting>
  <conditionalFormatting sqref="Q433">
    <cfRule type="cellIs" dxfId="3316" priority="1054" operator="lessThan">
      <formula>0</formula>
    </cfRule>
  </conditionalFormatting>
  <conditionalFormatting sqref="P428:Q428 Q429:Q431">
    <cfRule type="cellIs" dxfId="3315" priority="1057" operator="lessThan">
      <formula>0</formula>
    </cfRule>
  </conditionalFormatting>
  <conditionalFormatting sqref="P428">
    <cfRule type="cellIs" dxfId="3314" priority="1056" operator="lessThan">
      <formula>0</formula>
    </cfRule>
  </conditionalFormatting>
  <conditionalFormatting sqref="Q432">
    <cfRule type="cellIs" dxfId="3313" priority="1053" operator="lessThan">
      <formula>0</formula>
    </cfRule>
  </conditionalFormatting>
  <conditionalFormatting sqref="H391">
    <cfRule type="cellIs" dxfId="3312" priority="1050" operator="lessThan">
      <formula>0</formula>
    </cfRule>
  </conditionalFormatting>
  <conditionalFormatting sqref="P435:P437">
    <cfRule type="cellIs" dxfId="3311" priority="1039" operator="lessThan">
      <formula>0</formula>
    </cfRule>
  </conditionalFormatting>
  <conditionalFormatting sqref="Q444">
    <cfRule type="cellIs" dxfId="3310" priority="1031" operator="lessThan">
      <formula>0</formula>
    </cfRule>
  </conditionalFormatting>
  <conditionalFormatting sqref="H384">
    <cfRule type="cellIs" dxfId="3309" priority="1049" operator="lessThan">
      <formula>0</formula>
    </cfRule>
  </conditionalFormatting>
  <conditionalFormatting sqref="H379">
    <cfRule type="cellIs" dxfId="3308" priority="1046" operator="lessThan">
      <formula>0</formula>
    </cfRule>
  </conditionalFormatting>
  <conditionalFormatting sqref="Q438">
    <cfRule type="cellIs" dxfId="3307" priority="1038" operator="lessThan">
      <formula>0</formula>
    </cfRule>
  </conditionalFormatting>
  <conditionalFormatting sqref="H373">
    <cfRule type="cellIs" dxfId="3306" priority="1042" operator="lessThan">
      <formula>0</formula>
    </cfRule>
  </conditionalFormatting>
  <conditionalFormatting sqref="P441:P443">
    <cfRule type="cellIs" dxfId="3305" priority="1033" operator="lessThan">
      <formula>0</formula>
    </cfRule>
  </conditionalFormatting>
  <conditionalFormatting sqref="P434:Q434 Q435:Q437">
    <cfRule type="cellIs" dxfId="3304" priority="1041" operator="lessThan">
      <formula>0</formula>
    </cfRule>
  </conditionalFormatting>
  <conditionalFormatting sqref="P434">
    <cfRule type="cellIs" dxfId="3303" priority="1040" operator="lessThan">
      <formula>0</formula>
    </cfRule>
  </conditionalFormatting>
  <conditionalFormatting sqref="B434">
    <cfRule type="cellIs" dxfId="3302" priority="1036" operator="lessThan">
      <formula>0</formula>
    </cfRule>
  </conditionalFormatting>
  <conditionalFormatting sqref="Q445:Q446">
    <cfRule type="cellIs" dxfId="3301" priority="1027" operator="lessThan">
      <formula>0</formula>
    </cfRule>
  </conditionalFormatting>
  <conditionalFormatting sqref="Q444">
    <cfRule type="cellIs" dxfId="3300" priority="1030" operator="lessThan">
      <formula>0</formula>
    </cfRule>
  </conditionalFormatting>
  <conditionalFormatting sqref="B446">
    <cfRule type="cellIs" dxfId="3299" priority="1026" operator="lessThan">
      <formula>0</formula>
    </cfRule>
  </conditionalFormatting>
  <conditionalFormatting sqref="B440">
    <cfRule type="cellIs" dxfId="3298" priority="1029" operator="lessThan">
      <formula>0</formula>
    </cfRule>
  </conditionalFormatting>
  <conditionalFormatting sqref="P446">
    <cfRule type="cellIs" dxfId="3297" priority="1032" operator="lessThan">
      <formula>0</formula>
    </cfRule>
  </conditionalFormatting>
  <conditionalFormatting sqref="B447">
    <cfRule type="cellIs" dxfId="3296" priority="1025" operator="lessThan">
      <formula>0</formula>
    </cfRule>
  </conditionalFormatting>
  <conditionalFormatting sqref="Q439">
    <cfRule type="cellIs" dxfId="3295" priority="1028" operator="lessThan">
      <formula>0</formula>
    </cfRule>
  </conditionalFormatting>
  <conditionalFormatting sqref="Q448:Q450">
    <cfRule type="cellIs" dxfId="3294" priority="1024" operator="lessThan">
      <formula>0</formula>
    </cfRule>
  </conditionalFormatting>
  <conditionalFormatting sqref="P448:P450">
    <cfRule type="cellIs" dxfId="3293" priority="1023" operator="lessThan">
      <formula>0</formula>
    </cfRule>
  </conditionalFormatting>
  <conditionalFormatting sqref="Q603">
    <cfRule type="cellIs" dxfId="3292" priority="998" operator="lessThan">
      <formula>0</formula>
    </cfRule>
  </conditionalFormatting>
  <conditionalFormatting sqref="B625">
    <cfRule type="cellIs" dxfId="3291" priority="962" operator="lessThan">
      <formula>0</formula>
    </cfRule>
  </conditionalFormatting>
  <conditionalFormatting sqref="P454:P456">
    <cfRule type="cellIs" dxfId="3290" priority="1019" operator="lessThan">
      <formula>0</formula>
    </cfRule>
  </conditionalFormatting>
  <conditionalFormatting sqref="Q457">
    <cfRule type="cellIs" dxfId="3289" priority="1018" operator="lessThan">
      <formula>0</formula>
    </cfRule>
  </conditionalFormatting>
  <conditionalFormatting sqref="Q597">
    <cfRule type="cellIs" dxfId="3288" priority="1007" operator="lessThan">
      <formula>0</formula>
    </cfRule>
  </conditionalFormatting>
  <conditionalFormatting sqref="Q451">
    <cfRule type="cellIs" dxfId="3287" priority="1022" operator="lessThan">
      <formula>0</formula>
    </cfRule>
  </conditionalFormatting>
  <conditionalFormatting sqref="Q451">
    <cfRule type="cellIs" dxfId="3286" priority="1021" operator="lessThan">
      <formula>0</formula>
    </cfRule>
  </conditionalFormatting>
  <conditionalFormatting sqref="Q457">
    <cfRule type="cellIs" dxfId="3285" priority="1017" operator="lessThan">
      <formula>0</formula>
    </cfRule>
  </conditionalFormatting>
  <conditionalFormatting sqref="J593:N595 J596:M596">
    <cfRule type="cellIs" dxfId="3284" priority="1011" operator="lessThan">
      <formula>0</formula>
    </cfRule>
  </conditionalFormatting>
  <conditionalFormatting sqref="B453">
    <cfRule type="cellIs" dxfId="3283" priority="1015" operator="lessThan">
      <formula>0</formula>
    </cfRule>
  </conditionalFormatting>
  <conditionalFormatting sqref="P599:P602">
    <cfRule type="cellIs" dxfId="3282" priority="1004" operator="lessThan">
      <formula>0</formula>
    </cfRule>
  </conditionalFormatting>
  <conditionalFormatting sqref="Q454:Q456">
    <cfRule type="cellIs" dxfId="3281" priority="1020" operator="lessThan">
      <formula>0</formula>
    </cfRule>
  </conditionalFormatting>
  <conditionalFormatting sqref="Q593:Q595">
    <cfRule type="cellIs" dxfId="3280" priority="1014" operator="lessThan">
      <formula>0</formula>
    </cfRule>
  </conditionalFormatting>
  <conditionalFormatting sqref="Q596">
    <cfRule type="cellIs" dxfId="3279" priority="1009" operator="lessThan">
      <formula>0</formula>
    </cfRule>
  </conditionalFormatting>
  <conditionalFormatting sqref="Q452">
    <cfRule type="cellIs" dxfId="3278" priority="1016" operator="lessThan">
      <formula>0</formula>
    </cfRule>
  </conditionalFormatting>
  <conditionalFormatting sqref="B592">
    <cfRule type="cellIs" dxfId="3277" priority="1006" operator="lessThan">
      <formula>0</formula>
    </cfRule>
  </conditionalFormatting>
  <conditionalFormatting sqref="P593:P595">
    <cfRule type="cellIs" dxfId="3276" priority="1013" operator="lessThan">
      <formula>0</formula>
    </cfRule>
  </conditionalFormatting>
  <conditionalFormatting sqref="J594">
    <cfRule type="cellIs" dxfId="3275" priority="1010" operator="lessThan">
      <formula>0</formula>
    </cfRule>
  </conditionalFormatting>
  <conditionalFormatting sqref="Q602">
    <cfRule type="cellIs" dxfId="3274" priority="999" operator="lessThan">
      <formula>0</formula>
    </cfRule>
  </conditionalFormatting>
  <conditionalFormatting sqref="J595:N595 K593:N594 J596:M596">
    <cfRule type="cellIs" dxfId="3273" priority="1012" operator="lessThan">
      <formula>0</formula>
    </cfRule>
  </conditionalFormatting>
  <conditionalFormatting sqref="Q596">
    <cfRule type="cellIs" dxfId="3272" priority="1008" operator="lessThan">
      <formula>0</formula>
    </cfRule>
  </conditionalFormatting>
  <conditionalFormatting sqref="J599:N599 J601:N602 J600:M600">
    <cfRule type="cellIs" dxfId="3271" priority="1002" operator="lessThan">
      <formula>0</formula>
    </cfRule>
  </conditionalFormatting>
  <conditionalFormatting sqref="P616:P619">
    <cfRule type="cellIs" dxfId="3270" priority="996" operator="lessThan">
      <formula>0</formula>
    </cfRule>
  </conditionalFormatting>
  <conditionalFormatting sqref="Q602">
    <cfRule type="cellIs" dxfId="3269" priority="1000" operator="lessThan">
      <formula>0</formula>
    </cfRule>
  </conditionalFormatting>
  <conditionalFormatting sqref="J600">
    <cfRule type="cellIs" dxfId="3268" priority="1001" operator="lessThan">
      <formula>0</formula>
    </cfRule>
  </conditionalFormatting>
  <conditionalFormatting sqref="J601:N602 K599:N599 K600:M600">
    <cfRule type="cellIs" dxfId="3267" priority="1003" operator="lessThan">
      <formula>0</formula>
    </cfRule>
  </conditionalFormatting>
  <conditionalFormatting sqref="Q599:Q601">
    <cfRule type="cellIs" dxfId="3266" priority="1005" operator="lessThan">
      <formula>0</formula>
    </cfRule>
  </conditionalFormatting>
  <conditionalFormatting sqref="Q629">
    <cfRule type="cellIs" dxfId="3265" priority="966" operator="lessThan">
      <formula>0</formula>
    </cfRule>
  </conditionalFormatting>
  <conditionalFormatting sqref="I626">
    <cfRule type="cellIs" dxfId="3264" priority="969" operator="lessThan">
      <formula>0</formula>
    </cfRule>
  </conditionalFormatting>
  <conditionalFormatting sqref="C616:N619">
    <cfRule type="cellIs" dxfId="3263" priority="994" operator="lessThan">
      <formula>0</formula>
    </cfRule>
  </conditionalFormatting>
  <conditionalFormatting sqref="Q619">
    <cfRule type="cellIs" dxfId="3262" priority="990" operator="lessThan">
      <formula>0</formula>
    </cfRule>
  </conditionalFormatting>
  <conditionalFormatting sqref="I616">
    <cfRule type="cellIs" dxfId="3261" priority="993" operator="lessThan">
      <formula>0</formula>
    </cfRule>
  </conditionalFormatting>
  <conditionalFormatting sqref="H621:H624">
    <cfRule type="cellIs" dxfId="3260" priority="976" operator="lessThan">
      <formula>0</formula>
    </cfRule>
  </conditionalFormatting>
  <conditionalFormatting sqref="Q619">
    <cfRule type="cellIs" dxfId="3259" priority="991" operator="lessThan">
      <formula>0</formula>
    </cfRule>
  </conditionalFormatting>
  <conditionalFormatting sqref="H616">
    <cfRule type="cellIs" dxfId="3258" priority="987" operator="lessThan">
      <formula>0</formula>
    </cfRule>
  </conditionalFormatting>
  <conditionalFormatting sqref="H616:H619">
    <cfRule type="cellIs" dxfId="3257" priority="988" operator="lessThan">
      <formula>0</formula>
    </cfRule>
  </conditionalFormatting>
  <conditionalFormatting sqref="C617:J617">
    <cfRule type="cellIs" dxfId="3256" priority="992" operator="lessThan">
      <formula>0</formula>
    </cfRule>
  </conditionalFormatting>
  <conditionalFormatting sqref="H617:H619">
    <cfRule type="cellIs" dxfId="3255" priority="989" operator="lessThan">
      <formula>0</formula>
    </cfRule>
  </conditionalFormatting>
  <conditionalFormatting sqref="I617 K616:N617 C618:N619">
    <cfRule type="cellIs" dxfId="3254" priority="995" operator="lessThan">
      <formula>0</formula>
    </cfRule>
  </conditionalFormatting>
  <conditionalFormatting sqref="Q616:Q618">
    <cfRule type="cellIs" dxfId="3253" priority="997" operator="lessThan">
      <formula>0</formula>
    </cfRule>
  </conditionalFormatting>
  <conditionalFormatting sqref="B615">
    <cfRule type="cellIs" dxfId="3252" priority="986" operator="lessThan">
      <formula>0</formula>
    </cfRule>
  </conditionalFormatting>
  <conditionalFormatting sqref="Q624">
    <cfRule type="cellIs" dxfId="3251" priority="978" operator="lessThan">
      <formula>0</formula>
    </cfRule>
  </conditionalFormatting>
  <conditionalFormatting sqref="I621">
    <cfRule type="cellIs" dxfId="3250" priority="981" operator="lessThan">
      <formula>0</formula>
    </cfRule>
  </conditionalFormatting>
  <conditionalFormatting sqref="C621:N624">
    <cfRule type="cellIs" dxfId="3249" priority="982" operator="lessThan">
      <formula>0</formula>
    </cfRule>
  </conditionalFormatting>
  <conditionalFormatting sqref="Q624">
    <cfRule type="cellIs" dxfId="3248" priority="979" operator="lessThan">
      <formula>0</formula>
    </cfRule>
  </conditionalFormatting>
  <conditionalFormatting sqref="H621">
    <cfRule type="cellIs" dxfId="3247" priority="975" operator="lessThan">
      <formula>0</formula>
    </cfRule>
  </conditionalFormatting>
  <conditionalFormatting sqref="P621:P624">
    <cfRule type="cellIs" dxfId="3246" priority="984" operator="lessThan">
      <formula>0</formula>
    </cfRule>
  </conditionalFormatting>
  <conditionalFormatting sqref="C622:J622">
    <cfRule type="cellIs" dxfId="3245" priority="980" operator="lessThan">
      <formula>0</formula>
    </cfRule>
  </conditionalFormatting>
  <conditionalFormatting sqref="H622:H624">
    <cfRule type="cellIs" dxfId="3244" priority="977" operator="lessThan">
      <formula>0</formula>
    </cfRule>
  </conditionalFormatting>
  <conditionalFormatting sqref="I622 K621:N622 C623:N624">
    <cfRule type="cellIs" dxfId="3243" priority="983" operator="lessThan">
      <formula>0</formula>
    </cfRule>
  </conditionalFormatting>
  <conditionalFormatting sqref="Q621:Q623">
    <cfRule type="cellIs" dxfId="3242" priority="985" operator="lessThan">
      <formula>0</formula>
    </cfRule>
  </conditionalFormatting>
  <conditionalFormatting sqref="B620">
    <cfRule type="cellIs" dxfId="3241" priority="974" operator="lessThan">
      <formula>0</formula>
    </cfRule>
  </conditionalFormatting>
  <conditionalFormatting sqref="C626:N629">
    <cfRule type="cellIs" dxfId="3240" priority="970" operator="lessThan">
      <formula>0</formula>
    </cfRule>
  </conditionalFormatting>
  <conditionalFormatting sqref="Q629">
    <cfRule type="cellIs" dxfId="3239" priority="967" operator="lessThan">
      <formula>0</formula>
    </cfRule>
  </conditionalFormatting>
  <conditionalFormatting sqref="H626">
    <cfRule type="cellIs" dxfId="3238" priority="963" operator="lessThan">
      <formula>0</formula>
    </cfRule>
  </conditionalFormatting>
  <conditionalFormatting sqref="H626:H629">
    <cfRule type="cellIs" dxfId="3237" priority="964" operator="lessThan">
      <formula>0</formula>
    </cfRule>
  </conditionalFormatting>
  <conditionalFormatting sqref="P626:P629">
    <cfRule type="cellIs" dxfId="3236" priority="972" operator="lessThan">
      <formula>0</formula>
    </cfRule>
  </conditionalFormatting>
  <conditionalFormatting sqref="C627:J627">
    <cfRule type="cellIs" dxfId="3235" priority="968" operator="lessThan">
      <formula>0</formula>
    </cfRule>
  </conditionalFormatting>
  <conditionalFormatting sqref="H627:H629">
    <cfRule type="cellIs" dxfId="3234" priority="965" operator="lessThan">
      <formula>0</formula>
    </cfRule>
  </conditionalFormatting>
  <conditionalFormatting sqref="I627 K626:N627 C628:N629">
    <cfRule type="cellIs" dxfId="3233" priority="971" operator="lessThan">
      <formula>0</formula>
    </cfRule>
  </conditionalFormatting>
  <conditionalFormatting sqref="Q626:Q628">
    <cfRule type="cellIs" dxfId="3232" priority="973" operator="lessThan">
      <formula>0</formula>
    </cfRule>
  </conditionalFormatting>
  <conditionalFormatting sqref="C351:I351">
    <cfRule type="cellIs" dxfId="3231" priority="959" operator="lessThan">
      <formula>0</formula>
    </cfRule>
  </conditionalFormatting>
  <conditionalFormatting sqref="C353:I354">
    <cfRule type="cellIs" dxfId="3230" priority="960" operator="lessThan">
      <formula>0</formula>
    </cfRule>
  </conditionalFormatting>
  <conditionalFormatting sqref="P506:Q506">
    <cfRule type="cellIs" dxfId="3229" priority="943" operator="lessThan">
      <formula>0</formula>
    </cfRule>
  </conditionalFormatting>
  <conditionalFormatting sqref="P499:P502">
    <cfRule type="cellIs" dxfId="3228" priority="944" operator="lessThan">
      <formula>0</formula>
    </cfRule>
  </conditionalFormatting>
  <conditionalFormatting sqref="Q611:Q613">
    <cfRule type="cellIs" dxfId="3227" priority="906" operator="lessThan">
      <formula>0</formula>
    </cfRule>
  </conditionalFormatting>
  <conditionalFormatting sqref="B498">
    <cfRule type="cellIs" dxfId="3226" priority="961" operator="lessThan">
      <formula>0</formula>
    </cfRule>
  </conditionalFormatting>
  <conditionalFormatting sqref="N427">
    <cfRule type="cellIs" dxfId="3225" priority="680" operator="lessThan">
      <formula>0</formula>
    </cfRule>
  </conditionalFormatting>
  <conditionalFormatting sqref="C352:I352">
    <cfRule type="cellIs" dxfId="3224" priority="958" operator="lessThan">
      <formula>0</formula>
    </cfRule>
  </conditionalFormatting>
  <conditionalFormatting sqref="C355:I355">
    <cfRule type="cellIs" dxfId="3223" priority="957" operator="lessThan">
      <formula>0</formula>
    </cfRule>
  </conditionalFormatting>
  <conditionalFormatting sqref="C365:I366">
    <cfRule type="cellIs" dxfId="3222" priority="956" operator="lessThan">
      <formula>0</formula>
    </cfRule>
  </conditionalFormatting>
  <conditionalFormatting sqref="C363:I363">
    <cfRule type="cellIs" dxfId="3221" priority="955" operator="lessThan">
      <formula>0</formula>
    </cfRule>
  </conditionalFormatting>
  <conditionalFormatting sqref="C364:I364">
    <cfRule type="cellIs" dxfId="3220" priority="954" operator="lessThan">
      <formula>0</formula>
    </cfRule>
  </conditionalFormatting>
  <conditionalFormatting sqref="C367:I367">
    <cfRule type="cellIs" dxfId="3219" priority="953" operator="lessThan">
      <formula>0</formula>
    </cfRule>
  </conditionalFormatting>
  <conditionalFormatting sqref="C593:I596">
    <cfRule type="cellIs" dxfId="3218" priority="951" operator="lessThan">
      <formula>0</formula>
    </cfRule>
  </conditionalFormatting>
  <conditionalFormatting sqref="C594:I594">
    <cfRule type="cellIs" dxfId="3217" priority="950" operator="lessThan">
      <formula>0</formula>
    </cfRule>
  </conditionalFormatting>
  <conditionalFormatting sqref="C595:I596">
    <cfRule type="cellIs" dxfId="3216" priority="952" operator="lessThan">
      <formula>0</formula>
    </cfRule>
  </conditionalFormatting>
  <conditionalFormatting sqref="Q551">
    <cfRule type="cellIs" dxfId="3215" priority="932" operator="lessThan">
      <formula>0</formula>
    </cfRule>
  </conditionalFormatting>
  <conditionalFormatting sqref="Q551">
    <cfRule type="cellIs" dxfId="3214" priority="933" operator="lessThan">
      <formula>0</formula>
    </cfRule>
  </conditionalFormatting>
  <conditionalFormatting sqref="C599:I602">
    <cfRule type="cellIs" dxfId="3213" priority="948" operator="lessThan">
      <formula>0</formula>
    </cfRule>
  </conditionalFormatting>
  <conditionalFormatting sqref="C600:I600">
    <cfRule type="cellIs" dxfId="3212" priority="947" operator="lessThan">
      <formula>0</formula>
    </cfRule>
  </conditionalFormatting>
  <conditionalFormatting sqref="C601:I602">
    <cfRule type="cellIs" dxfId="3211" priority="949" operator="lessThan">
      <formula>0</formula>
    </cfRule>
  </conditionalFormatting>
  <conditionalFormatting sqref="C461:C464">
    <cfRule type="cellIs" dxfId="3210" priority="946" operator="lessThan">
      <formula>0</formula>
    </cfRule>
  </conditionalFormatting>
  <conditionalFormatting sqref="P468:P471">
    <cfRule type="cellIs" dxfId="3209" priority="945" operator="lessThan">
      <formula>0</formula>
    </cfRule>
  </conditionalFormatting>
  <conditionalFormatting sqref="Q507:Q510">
    <cfRule type="cellIs" dxfId="3208" priority="942" operator="lessThan">
      <formula>0</formula>
    </cfRule>
  </conditionalFormatting>
  <conditionalFormatting sqref="Q511:Q512">
    <cfRule type="cellIs" dxfId="3207" priority="941" operator="lessThan">
      <formula>0</formula>
    </cfRule>
  </conditionalFormatting>
  <conditionalFormatting sqref="Q512">
    <cfRule type="cellIs" dxfId="3206" priority="940" operator="lessThan">
      <formula>0</formula>
    </cfRule>
  </conditionalFormatting>
  <conditionalFormatting sqref="Q511">
    <cfRule type="cellIs" dxfId="3205" priority="939" operator="lessThan">
      <formula>0</formula>
    </cfRule>
  </conditionalFormatting>
  <conditionalFormatting sqref="P507:P510">
    <cfRule type="cellIs" dxfId="3204" priority="938" operator="lessThan">
      <formula>0</formula>
    </cfRule>
  </conditionalFormatting>
  <conditionalFormatting sqref="B506">
    <cfRule type="cellIs" dxfId="3203" priority="937" operator="lessThan">
      <formula>0</formula>
    </cfRule>
  </conditionalFormatting>
  <conditionalFormatting sqref="C611:N614">
    <cfRule type="cellIs" dxfId="3202" priority="903" operator="lessThan">
      <formula>0</formula>
    </cfRule>
  </conditionalFormatting>
  <conditionalFormatting sqref="Q614">
    <cfRule type="cellIs" dxfId="3201" priority="900" operator="lessThan">
      <formula>0</formula>
    </cfRule>
  </conditionalFormatting>
  <conditionalFormatting sqref="P547:P550">
    <cfRule type="cellIs" dxfId="3200" priority="931" operator="lessThan">
      <formula>0</formula>
    </cfRule>
  </conditionalFormatting>
  <conditionalFormatting sqref="H611:H614">
    <cfRule type="cellIs" dxfId="3199" priority="897" operator="lessThan">
      <formula>0</formula>
    </cfRule>
  </conditionalFormatting>
  <conditionalFormatting sqref="Q504">
    <cfRule type="cellIs" dxfId="3198" priority="936" operator="lessThan">
      <formula>0</formula>
    </cfRule>
  </conditionalFormatting>
  <conditionalFormatting sqref="Q547:Q550 Q552 Q554:Q560">
    <cfRule type="cellIs" dxfId="3197" priority="935" operator="lessThan">
      <formula>0</formula>
    </cfRule>
  </conditionalFormatting>
  <conditionalFormatting sqref="P546">
    <cfRule type="cellIs" dxfId="3196" priority="934" operator="lessThan">
      <formula>0</formula>
    </cfRule>
  </conditionalFormatting>
  <conditionalFormatting sqref="P554:P558">
    <cfRule type="cellIs" dxfId="3195" priority="930" operator="lessThan">
      <formula>0</formula>
    </cfRule>
  </conditionalFormatting>
  <conditionalFormatting sqref="Q570:Q573 Q575">
    <cfRule type="cellIs" dxfId="3194" priority="928" operator="lessThan">
      <formula>0</formula>
    </cfRule>
  </conditionalFormatting>
  <conditionalFormatting sqref="B546">
    <cfRule type="cellIs" dxfId="3193" priority="929" operator="lessThan">
      <formula>0</formula>
    </cfRule>
  </conditionalFormatting>
  <conditionalFormatting sqref="P569">
    <cfRule type="cellIs" dxfId="3192" priority="927" operator="lessThan">
      <formula>0</formula>
    </cfRule>
  </conditionalFormatting>
  <conditionalFormatting sqref="Q574">
    <cfRule type="cellIs" dxfId="3191" priority="926" operator="lessThan">
      <formula>0</formula>
    </cfRule>
  </conditionalFormatting>
  <conditionalFormatting sqref="Q574">
    <cfRule type="cellIs" dxfId="3190" priority="925" operator="lessThan">
      <formula>0</formula>
    </cfRule>
  </conditionalFormatting>
  <conditionalFormatting sqref="P570:P573">
    <cfRule type="cellIs" dxfId="3189" priority="924" operator="lessThan">
      <formula>0</formula>
    </cfRule>
  </conditionalFormatting>
  <conditionalFormatting sqref="Q582 Q577:Q580">
    <cfRule type="cellIs" dxfId="3188" priority="922" operator="lessThan">
      <formula>0</formula>
    </cfRule>
  </conditionalFormatting>
  <conditionalFormatting sqref="Q581">
    <cfRule type="cellIs" dxfId="3187" priority="920" operator="lessThan">
      <formula>0</formula>
    </cfRule>
  </conditionalFormatting>
  <conditionalFormatting sqref="B569">
    <cfRule type="cellIs" dxfId="3186" priority="923" operator="lessThan">
      <formula>0</formula>
    </cfRule>
  </conditionalFormatting>
  <conditionalFormatting sqref="P576">
    <cfRule type="cellIs" dxfId="3185" priority="921" operator="lessThan">
      <formula>0</formula>
    </cfRule>
  </conditionalFormatting>
  <conditionalFormatting sqref="P577:P580">
    <cfRule type="cellIs" dxfId="3184" priority="918" operator="lessThan">
      <formula>0</formula>
    </cfRule>
  </conditionalFormatting>
  <conditionalFormatting sqref="Q581">
    <cfRule type="cellIs" dxfId="3183" priority="919" operator="lessThan">
      <formula>0</formula>
    </cfRule>
  </conditionalFormatting>
  <conditionalFormatting sqref="P605:P607 P609">
    <cfRule type="cellIs" dxfId="3182" priority="916" operator="lessThan">
      <formula>0</formula>
    </cfRule>
  </conditionalFormatting>
  <conditionalFormatting sqref="Q605:Q607">
    <cfRule type="cellIs" dxfId="3181" priority="917" operator="lessThan">
      <formula>0</formula>
    </cfRule>
  </conditionalFormatting>
  <conditionalFormatting sqref="C607:I607">
    <cfRule type="cellIs" dxfId="3180" priority="909" operator="lessThan">
      <formula>0</formula>
    </cfRule>
  </conditionalFormatting>
  <conditionalFormatting sqref="C605:I607">
    <cfRule type="cellIs" dxfId="3179" priority="908" operator="lessThan">
      <formula>0</formula>
    </cfRule>
  </conditionalFormatting>
  <conditionalFormatting sqref="B604">
    <cfRule type="cellIs" dxfId="3178" priority="910" operator="lessThan">
      <formula>0</formula>
    </cfRule>
  </conditionalFormatting>
  <conditionalFormatting sqref="J605:N607">
    <cfRule type="cellIs" dxfId="3177" priority="914" operator="lessThan">
      <formula>0</formula>
    </cfRule>
  </conditionalFormatting>
  <conditionalFormatting sqref="P611:P614">
    <cfRule type="cellIs" dxfId="3176" priority="905" operator="lessThan">
      <formula>0</formula>
    </cfRule>
  </conditionalFormatting>
  <conditionalFormatting sqref="Q608:Q609">
    <cfRule type="cellIs" dxfId="3175" priority="911" operator="lessThan">
      <formula>0</formula>
    </cfRule>
  </conditionalFormatting>
  <conditionalFormatting sqref="C433:M433">
    <cfRule type="cellIs" dxfId="3174" priority="678" operator="lessThan">
      <formula>0</formula>
    </cfRule>
  </conditionalFormatting>
  <conditionalFormatting sqref="Q608:Q609">
    <cfRule type="cellIs" dxfId="3173" priority="912" operator="lessThan">
      <formula>0</formula>
    </cfRule>
  </conditionalFormatting>
  <conditionalFormatting sqref="J606">
    <cfRule type="cellIs" dxfId="3172" priority="913" operator="lessThan">
      <formula>0</formula>
    </cfRule>
  </conditionalFormatting>
  <conditionalFormatting sqref="J607:N607 K605:N606">
    <cfRule type="cellIs" dxfId="3171" priority="915" operator="lessThan">
      <formula>0</formula>
    </cfRule>
  </conditionalFormatting>
  <conditionalFormatting sqref="I612 K611:N612 C613:N614">
    <cfRule type="cellIs" dxfId="3170" priority="904" operator="lessThan">
      <formula>0</formula>
    </cfRule>
  </conditionalFormatting>
  <conditionalFormatting sqref="N427">
    <cfRule type="cellIs" dxfId="3169" priority="681" operator="lessThan">
      <formula>0</formula>
    </cfRule>
  </conditionalFormatting>
  <conditionalFormatting sqref="B429:N429">
    <cfRule type="cellIs" dxfId="3168" priority="673" operator="lessThan">
      <formula>0</formula>
    </cfRule>
  </conditionalFormatting>
  <conditionalFormatting sqref="C606:I606">
    <cfRule type="cellIs" dxfId="3167" priority="907" operator="lessThan">
      <formula>0</formula>
    </cfRule>
  </conditionalFormatting>
  <conditionalFormatting sqref="B429:N429">
    <cfRule type="cellIs" dxfId="3166" priority="674" operator="lessThan">
      <formula>0</formula>
    </cfRule>
  </conditionalFormatting>
  <conditionalFormatting sqref="H433">
    <cfRule type="cellIs" dxfId="3165" priority="677" operator="lessThan">
      <formula>0</formula>
    </cfRule>
  </conditionalFormatting>
  <conditionalFormatting sqref="B433">
    <cfRule type="cellIs" dxfId="3164" priority="676" operator="lessThan">
      <formula>0</formula>
    </cfRule>
  </conditionalFormatting>
  <conditionalFormatting sqref="B433">
    <cfRule type="cellIs" dxfId="3163" priority="675" operator="lessThan">
      <formula>0</formula>
    </cfRule>
  </conditionalFormatting>
  <conditionalFormatting sqref="B429:N429">
    <cfRule type="cellIs" dxfId="3162" priority="671" operator="lessThan">
      <formula>0</formula>
    </cfRule>
  </conditionalFormatting>
  <conditionalFormatting sqref="B429:N429">
    <cfRule type="cellIs" dxfId="3161" priority="672" operator="lessThan">
      <formula>0</formula>
    </cfRule>
  </conditionalFormatting>
  <conditionalFormatting sqref="B435:N435">
    <cfRule type="cellIs" dxfId="3160" priority="658" operator="lessThan">
      <formula>0</formula>
    </cfRule>
  </conditionalFormatting>
  <conditionalFormatting sqref="H611">
    <cfRule type="cellIs" dxfId="3159" priority="896" operator="lessThan">
      <formula>0</formula>
    </cfRule>
  </conditionalFormatting>
  <conditionalFormatting sqref="C433:M433">
    <cfRule type="cellIs" dxfId="3158" priority="679" operator="lessThan">
      <formula>0</formula>
    </cfRule>
  </conditionalFormatting>
  <conditionalFormatting sqref="H612:H614">
    <cfRule type="cellIs" dxfId="3157" priority="898" operator="lessThan">
      <formula>0</formula>
    </cfRule>
  </conditionalFormatting>
  <conditionalFormatting sqref="Q614">
    <cfRule type="cellIs" dxfId="3156" priority="899" operator="lessThan">
      <formula>0</formula>
    </cfRule>
  </conditionalFormatting>
  <conditionalFormatting sqref="I611">
    <cfRule type="cellIs" dxfId="3155" priority="902" operator="lessThan">
      <formula>0</formula>
    </cfRule>
  </conditionalFormatting>
  <conditionalFormatting sqref="N439">
    <cfRule type="cellIs" dxfId="3154" priority="651" operator="lessThan">
      <formula>0</formula>
    </cfRule>
  </conditionalFormatting>
  <conditionalFormatting sqref="C612:J612">
    <cfRule type="cellIs" dxfId="3153" priority="901" operator="lessThan">
      <formula>0</formula>
    </cfRule>
  </conditionalFormatting>
  <conditionalFormatting sqref="B610">
    <cfRule type="cellIs" dxfId="3152" priority="895" operator="lessThan">
      <formula>0</formula>
    </cfRule>
  </conditionalFormatting>
  <conditionalFormatting sqref="B435:N435">
    <cfRule type="cellIs" dxfId="3151" priority="657" operator="lessThan">
      <formula>0</formula>
    </cfRule>
  </conditionalFormatting>
  <conditionalFormatting sqref="C445:M445">
    <cfRule type="cellIs" dxfId="3150" priority="648" operator="lessThan">
      <formula>0</formula>
    </cfRule>
  </conditionalFormatting>
  <conditionalFormatting sqref="C445:M445">
    <cfRule type="cellIs" dxfId="3149" priority="649" operator="lessThan">
      <formula>0</formula>
    </cfRule>
  </conditionalFormatting>
  <conditionalFormatting sqref="B435:N435">
    <cfRule type="cellIs" dxfId="3148" priority="656" operator="lessThan">
      <formula>0</formula>
    </cfRule>
  </conditionalFormatting>
  <conditionalFormatting sqref="N438">
    <cfRule type="cellIs" dxfId="3147" priority="652" operator="lessThan">
      <formula>0</formula>
    </cfRule>
  </conditionalFormatting>
  <conditionalFormatting sqref="B435:N435">
    <cfRule type="cellIs" dxfId="3146" priority="655" operator="lessThan">
      <formula>0</formula>
    </cfRule>
  </conditionalFormatting>
  <conditionalFormatting sqref="B435:N435">
    <cfRule type="cellIs" dxfId="3145" priority="653" operator="lessThan">
      <formula>0</formula>
    </cfRule>
  </conditionalFormatting>
  <conditionalFormatting sqref="B598">
    <cfRule type="cellIs" dxfId="3144" priority="894" operator="lessThan">
      <formula>0</formula>
    </cfRule>
  </conditionalFormatting>
  <conditionalFormatting sqref="N439">
    <cfRule type="cellIs" dxfId="3143" priority="650" operator="lessThan">
      <formula>0</formula>
    </cfRule>
  </conditionalFormatting>
  <conditionalFormatting sqref="B435:N435">
    <cfRule type="cellIs" dxfId="3142" priority="654" operator="lessThan">
      <formula>0</formula>
    </cfRule>
  </conditionalFormatting>
  <conditionalFormatting sqref="B598">
    <cfRule type="cellIs" dxfId="3141" priority="893" operator="lessThan">
      <formula>0</formula>
    </cfRule>
  </conditionalFormatting>
  <conditionalFormatting sqref="B641">
    <cfRule type="cellIs" dxfId="3140" priority="881" operator="lessThan">
      <formula>0</formula>
    </cfRule>
  </conditionalFormatting>
  <conditionalFormatting sqref="B591">
    <cfRule type="cellIs" dxfId="3139" priority="891" operator="lessThan">
      <formula>0</formula>
    </cfRule>
  </conditionalFormatting>
  <conditionalFormatting sqref="B591">
    <cfRule type="cellIs" dxfId="3138" priority="892" operator="lessThan">
      <formula>0</formula>
    </cfRule>
  </conditionalFormatting>
  <conditionalFormatting sqref="B609">
    <cfRule type="cellIs" dxfId="3137" priority="889" operator="lessThan">
      <formula>0</formula>
    </cfRule>
  </conditionalFormatting>
  <conditionalFormatting sqref="B609">
    <cfRule type="cellIs" dxfId="3136" priority="890" operator="lessThan">
      <formula>0</formula>
    </cfRule>
  </conditionalFormatting>
  <conditionalFormatting sqref="B630 P630:Q631 P635:Q635 Q632:Q634 Q636:Q637 C650:N650 C655:N657 N658 C663:N663 I664:N670 C665:H668 I659:N661 C642:N645 C670:H670 J652:N653 Q648:Q652 B672:N675 B708:N711 B641 P653:Q653 Q654:Q658 P659:Q671 P641:Q647">
    <cfRule type="cellIs" dxfId="3135" priority="888" operator="lessThan">
      <formula>0</formula>
    </cfRule>
  </conditionalFormatting>
  <conditionalFormatting sqref="B646">
    <cfRule type="cellIs" dxfId="3134" priority="885" operator="lessThan">
      <formula>0</formula>
    </cfRule>
  </conditionalFormatting>
  <conditionalFormatting sqref="B631">
    <cfRule type="cellIs" dxfId="3133" priority="887" operator="lessThan">
      <formula>0</formula>
    </cfRule>
  </conditionalFormatting>
  <conditionalFormatting sqref="B635">
    <cfRule type="cellIs" dxfId="3132" priority="886" operator="lessThan">
      <formula>0</formula>
    </cfRule>
  </conditionalFormatting>
  <conditionalFormatting sqref="B662">
    <cfRule type="cellIs" dxfId="3131" priority="884" operator="lessThan">
      <formula>0</formula>
    </cfRule>
  </conditionalFormatting>
  <conditionalFormatting sqref="B671">
    <cfRule type="cellIs" dxfId="3130" priority="883" operator="lessThan">
      <formula>0</formula>
    </cfRule>
  </conditionalFormatting>
  <conditionalFormatting sqref="I674:N674 P672:Q675">
    <cfRule type="cellIs" dxfId="3129" priority="882" operator="lessThan">
      <formula>0</formula>
    </cfRule>
  </conditionalFormatting>
  <conditionalFormatting sqref="P641">
    <cfRule type="cellIs" dxfId="3128" priority="879" operator="lessThan">
      <formula>0</formula>
    </cfRule>
  </conditionalFormatting>
  <conditionalFormatting sqref="P641">
    <cfRule type="cellIs" dxfId="3127" priority="880" operator="lessThan">
      <formula>0</formula>
    </cfRule>
  </conditionalFormatting>
  <conditionalFormatting sqref="P422:Q422 Q423:Q425">
    <cfRule type="cellIs" dxfId="3126" priority="866" operator="lessThan">
      <formula>0</formula>
    </cfRule>
  </conditionalFormatting>
  <conditionalFormatting sqref="B416">
    <cfRule type="cellIs" dxfId="3125" priority="867" operator="lessThan">
      <formula>0</formula>
    </cfRule>
  </conditionalFormatting>
  <conditionalFormatting sqref="P423:P425">
    <cfRule type="cellIs" dxfId="3124" priority="864" operator="lessThan">
      <formula>0</formula>
    </cfRule>
  </conditionalFormatting>
  <conditionalFormatting sqref="P422">
    <cfRule type="cellIs" dxfId="3123" priority="865" operator="lessThan">
      <formula>0</formula>
    </cfRule>
  </conditionalFormatting>
  <conditionalFormatting sqref="Q426">
    <cfRule type="cellIs" dxfId="3122" priority="862" operator="lessThan">
      <formula>0</formula>
    </cfRule>
  </conditionalFormatting>
  <conditionalFormatting sqref="Q427">
    <cfRule type="cellIs" dxfId="3121" priority="863" operator="lessThan">
      <formula>0</formula>
    </cfRule>
  </conditionalFormatting>
  <conditionalFormatting sqref="B422">
    <cfRule type="cellIs" dxfId="3120" priority="860" operator="lessThan">
      <formula>0</formula>
    </cfRule>
  </conditionalFormatting>
  <conditionalFormatting sqref="Q426">
    <cfRule type="cellIs" dxfId="3119" priority="861" operator="lessThan">
      <formula>0</formula>
    </cfRule>
  </conditionalFormatting>
  <conditionalFormatting sqref="B454:N454">
    <cfRule type="cellIs" dxfId="3118" priority="611" operator="lessThan">
      <formula>0</formula>
    </cfRule>
  </conditionalFormatting>
  <conditionalFormatting sqref="B454:N454">
    <cfRule type="cellIs" dxfId="3117" priority="612" operator="lessThan">
      <formula>0</formula>
    </cfRule>
  </conditionalFormatting>
  <conditionalFormatting sqref="C652:I652">
    <cfRule type="cellIs" dxfId="3116" priority="878" operator="lessThan">
      <formula>0</formula>
    </cfRule>
  </conditionalFormatting>
  <conditionalFormatting sqref="C653:I653">
    <cfRule type="cellIs" dxfId="3115" priority="877" operator="lessThan">
      <formula>0</formula>
    </cfRule>
  </conditionalFormatting>
  <conditionalFormatting sqref="C658:M658">
    <cfRule type="cellIs" dxfId="3114" priority="876" operator="lessThan">
      <formula>0</formula>
    </cfRule>
  </conditionalFormatting>
  <conditionalFormatting sqref="B647:N647">
    <cfRule type="cellIs" dxfId="3113" priority="875" operator="lessThan">
      <formula>0</formula>
    </cfRule>
  </conditionalFormatting>
  <conditionalFormatting sqref="P650">
    <cfRule type="cellIs" dxfId="3112" priority="874" operator="lessThan">
      <formula>0</formula>
    </cfRule>
  </conditionalFormatting>
  <conditionalFormatting sqref="P417:P419">
    <cfRule type="cellIs" dxfId="3111" priority="871" operator="lessThan">
      <formula>0</formula>
    </cfRule>
  </conditionalFormatting>
  <conditionalFormatting sqref="Q420">
    <cfRule type="cellIs" dxfId="3110" priority="868" operator="lessThan">
      <formula>0</formula>
    </cfRule>
  </conditionalFormatting>
  <conditionalFormatting sqref="Q421">
    <cfRule type="cellIs" dxfId="3109" priority="870" operator="lessThan">
      <formula>0</formula>
    </cfRule>
  </conditionalFormatting>
  <conditionalFormatting sqref="P416:Q416 Q417:Q419">
    <cfRule type="cellIs" dxfId="3108" priority="873" operator="lessThan">
      <formula>0</formula>
    </cfRule>
  </conditionalFormatting>
  <conditionalFormatting sqref="P416">
    <cfRule type="cellIs" dxfId="3107" priority="872" operator="lessThan">
      <formula>0</formula>
    </cfRule>
  </conditionalFormatting>
  <conditionalFormatting sqref="Q420">
    <cfRule type="cellIs" dxfId="3106" priority="869" operator="lessThan">
      <formula>0</formula>
    </cfRule>
  </conditionalFormatting>
  <conditionalFormatting sqref="B454:N454">
    <cfRule type="cellIs" dxfId="3105" priority="610" operator="lessThan">
      <formula>0</formula>
    </cfRule>
  </conditionalFormatting>
  <conditionalFormatting sqref="B454:N454">
    <cfRule type="cellIs" dxfId="3104" priority="609" operator="lessThan">
      <formula>0</formula>
    </cfRule>
  </conditionalFormatting>
  <conditionalFormatting sqref="B454:N454">
    <cfRule type="cellIs" dxfId="3103" priority="608" operator="lessThan">
      <formula>0</formula>
    </cfRule>
  </conditionalFormatting>
  <conditionalFormatting sqref="B454:N454">
    <cfRule type="cellIs" dxfId="3102" priority="606" operator="lessThan">
      <formula>0</formula>
    </cfRule>
  </conditionalFormatting>
  <conditionalFormatting sqref="B454:N454">
    <cfRule type="cellIs" dxfId="3101" priority="607" operator="lessThan">
      <formula>0</formula>
    </cfRule>
  </conditionalFormatting>
  <conditionalFormatting sqref="N457">
    <cfRule type="cellIs" dxfId="3100" priority="604" operator="lessThan">
      <formula>0</formula>
    </cfRule>
  </conditionalFormatting>
  <conditionalFormatting sqref="B454:N454">
    <cfRule type="cellIs" dxfId="3099" priority="605" operator="lessThan">
      <formula>0</formula>
    </cfRule>
  </conditionalFormatting>
  <conditionalFormatting sqref="N458">
    <cfRule type="cellIs" dxfId="3098" priority="603" operator="lessThan">
      <formula>0</formula>
    </cfRule>
  </conditionalFormatting>
  <conditionalFormatting sqref="P530">
    <cfRule type="cellIs" dxfId="3097" priority="325" operator="lessThan">
      <formula>0</formula>
    </cfRule>
  </conditionalFormatting>
  <conditionalFormatting sqref="N458">
    <cfRule type="cellIs" dxfId="3096" priority="602" operator="lessThan">
      <formula>0</formula>
    </cfRule>
  </conditionalFormatting>
  <conditionalFormatting sqref="D461:N464">
    <cfRule type="cellIs" dxfId="3095" priority="599" operator="lessThan">
      <formula>0</formula>
    </cfRule>
  </conditionalFormatting>
  <conditionalFormatting sqref="P538">
    <cfRule type="cellIs" dxfId="3094" priority="322" operator="lessThan">
      <formula>0</formula>
    </cfRule>
  </conditionalFormatting>
  <conditionalFormatting sqref="B461:B464">
    <cfRule type="cellIs" dxfId="3093" priority="596" operator="lessThan">
      <formula>0</formula>
    </cfRule>
  </conditionalFormatting>
  <conditionalFormatting sqref="P553">
    <cfRule type="cellIs" dxfId="3092" priority="319" operator="lessThan">
      <formula>0</formula>
    </cfRule>
  </conditionalFormatting>
  <conditionalFormatting sqref="B512">
    <cfRule type="cellIs" dxfId="3091" priority="593" operator="lessThan">
      <formula>0</formula>
    </cfRule>
  </conditionalFormatting>
  <conditionalFormatting sqref="C512">
    <cfRule type="cellIs" dxfId="3090" priority="590" operator="lessThan">
      <formula>0</formula>
    </cfRule>
  </conditionalFormatting>
  <conditionalFormatting sqref="P561">
    <cfRule type="cellIs" dxfId="3089" priority="316" operator="lessThan">
      <formula>0</formula>
    </cfRule>
  </conditionalFormatting>
  <conditionalFormatting sqref="P590">
    <cfRule type="cellIs" dxfId="3088" priority="313" operator="lessThan">
      <formula>0</formula>
    </cfRule>
  </conditionalFormatting>
  <conditionalFormatting sqref="N365">
    <cfRule type="cellIs" dxfId="3087" priority="859" operator="lessThan">
      <formula>0</formula>
    </cfRule>
  </conditionalFormatting>
  <conditionalFormatting sqref="N371">
    <cfRule type="cellIs" dxfId="3086" priority="858" operator="lessThan">
      <formula>0</formula>
    </cfRule>
  </conditionalFormatting>
  <conditionalFormatting sqref="N377">
    <cfRule type="cellIs" dxfId="3085" priority="857" operator="lessThan">
      <formula>0</formula>
    </cfRule>
  </conditionalFormatting>
  <conditionalFormatting sqref="N359">
    <cfRule type="cellIs" dxfId="3084" priority="856" operator="lessThan">
      <formula>0</formula>
    </cfRule>
  </conditionalFormatting>
  <conditionalFormatting sqref="B376">
    <cfRule type="cellIs" dxfId="3083" priority="840" operator="lessThan">
      <formula>0</formula>
    </cfRule>
  </conditionalFormatting>
  <conditionalFormatting sqref="B588">
    <cfRule type="cellIs" dxfId="3082" priority="850" operator="lessThan">
      <formula>0</formula>
    </cfRule>
  </conditionalFormatting>
  <conditionalFormatting sqref="B371:B372">
    <cfRule type="cellIs" dxfId="3081" priority="845" operator="lessThan">
      <formula>0</formula>
    </cfRule>
  </conditionalFormatting>
  <conditionalFormatting sqref="B377:B378">
    <cfRule type="cellIs" dxfId="3080" priority="842" operator="lessThan">
      <formula>0</formula>
    </cfRule>
  </conditionalFormatting>
  <conditionalFormatting sqref="C351:M354">
    <cfRule type="cellIs" dxfId="3079" priority="855" operator="lessThan">
      <formula>0</formula>
    </cfRule>
  </conditionalFormatting>
  <conditionalFormatting sqref="B428">
    <cfRule type="cellIs" dxfId="3078" priority="854" operator="lessThan">
      <formula>0</formula>
    </cfRule>
  </conditionalFormatting>
  <conditionalFormatting sqref="B428">
    <cfRule type="cellIs" dxfId="3077" priority="853" operator="lessThan">
      <formula>0</formula>
    </cfRule>
  </conditionalFormatting>
  <conditionalFormatting sqref="B391 B397 B381:B385 B375:B379 B369:B373 B363:B367 B357:B361 B351:B355">
    <cfRule type="cellIs" dxfId="3076" priority="852" operator="lessThan">
      <formula>0</formula>
    </cfRule>
  </conditionalFormatting>
  <conditionalFormatting sqref="B359:B360">
    <cfRule type="cellIs" dxfId="3075" priority="848" operator="lessThan">
      <formula>0</formula>
    </cfRule>
  </conditionalFormatting>
  <conditionalFormatting sqref="B357">
    <cfRule type="cellIs" dxfId="3074" priority="847" operator="lessThan">
      <formula>0</formula>
    </cfRule>
  </conditionalFormatting>
  <conditionalFormatting sqref="B585:B587">
    <cfRule type="cellIs" dxfId="3073" priority="851" operator="lessThan">
      <formula>0</formula>
    </cfRule>
  </conditionalFormatting>
  <conditionalFormatting sqref="B584">
    <cfRule type="cellIs" dxfId="3072" priority="849" operator="lessThan">
      <formula>0</formula>
    </cfRule>
  </conditionalFormatting>
  <conditionalFormatting sqref="B397">
    <cfRule type="cellIs" dxfId="3071" priority="836" operator="lessThan">
      <formula>0</formula>
    </cfRule>
  </conditionalFormatting>
  <conditionalFormatting sqref="B358">
    <cfRule type="cellIs" dxfId="3070" priority="846" operator="lessThan">
      <formula>0</formula>
    </cfRule>
  </conditionalFormatting>
  <conditionalFormatting sqref="B369">
    <cfRule type="cellIs" dxfId="3069" priority="844" operator="lessThan">
      <formula>0</formula>
    </cfRule>
  </conditionalFormatting>
  <conditionalFormatting sqref="B370">
    <cfRule type="cellIs" dxfId="3068" priority="843" operator="lessThan">
      <formula>0</formula>
    </cfRule>
  </conditionalFormatting>
  <conditionalFormatting sqref="B375">
    <cfRule type="cellIs" dxfId="3067" priority="841" operator="lessThan">
      <formula>0</formula>
    </cfRule>
  </conditionalFormatting>
  <conditionalFormatting sqref="B383:B384">
    <cfRule type="cellIs" dxfId="3066" priority="839" operator="lessThan">
      <formula>0</formula>
    </cfRule>
  </conditionalFormatting>
  <conditionalFormatting sqref="B381">
    <cfRule type="cellIs" dxfId="3065" priority="838" operator="lessThan">
      <formula>0</formula>
    </cfRule>
  </conditionalFormatting>
  <conditionalFormatting sqref="B382">
    <cfRule type="cellIs" dxfId="3064" priority="837" operator="lessThan">
      <formula>0</formula>
    </cfRule>
  </conditionalFormatting>
  <conditionalFormatting sqref="B391">
    <cfRule type="cellIs" dxfId="3063" priority="835" operator="lessThan">
      <formula>0</formula>
    </cfRule>
  </conditionalFormatting>
  <conditionalFormatting sqref="B385">
    <cfRule type="cellIs" dxfId="3062" priority="834" operator="lessThan">
      <formula>0</formula>
    </cfRule>
  </conditionalFormatting>
  <conditionalFormatting sqref="B379">
    <cfRule type="cellIs" dxfId="3061" priority="833" operator="lessThan">
      <formula>0</formula>
    </cfRule>
  </conditionalFormatting>
  <conditionalFormatting sqref="B373">
    <cfRule type="cellIs" dxfId="3060" priority="832" operator="lessThan">
      <formula>0</formula>
    </cfRule>
  </conditionalFormatting>
  <conditionalFormatting sqref="B361">
    <cfRule type="cellIs" dxfId="3059" priority="831" operator="lessThan">
      <formula>0</formula>
    </cfRule>
  </conditionalFormatting>
  <conditionalFormatting sqref="B621:B624">
    <cfRule type="cellIs" dxfId="3058" priority="826" operator="lessThan">
      <formula>0</formula>
    </cfRule>
  </conditionalFormatting>
  <conditionalFormatting sqref="B616:B619">
    <cfRule type="cellIs" dxfId="3057" priority="829" operator="lessThan">
      <formula>0</formula>
    </cfRule>
  </conditionalFormatting>
  <conditionalFormatting sqref="B617">
    <cfRule type="cellIs" dxfId="3056" priority="828" operator="lessThan">
      <formula>0</formula>
    </cfRule>
  </conditionalFormatting>
  <conditionalFormatting sqref="B618:B619">
    <cfRule type="cellIs" dxfId="3055" priority="830" operator="lessThan">
      <formula>0</formula>
    </cfRule>
  </conditionalFormatting>
  <conditionalFormatting sqref="B628:B629">
    <cfRule type="cellIs" dxfId="3054" priority="824" operator="lessThan">
      <formula>0</formula>
    </cfRule>
  </conditionalFormatting>
  <conditionalFormatting sqref="B622">
    <cfRule type="cellIs" dxfId="3053" priority="825" operator="lessThan">
      <formula>0</formula>
    </cfRule>
  </conditionalFormatting>
  <conditionalFormatting sqref="B623:B624">
    <cfRule type="cellIs" dxfId="3052" priority="827" operator="lessThan">
      <formula>0</formula>
    </cfRule>
  </conditionalFormatting>
  <conditionalFormatting sqref="B626:B629">
    <cfRule type="cellIs" dxfId="3051" priority="823" operator="lessThan">
      <formula>0</formula>
    </cfRule>
  </conditionalFormatting>
  <conditionalFormatting sqref="B627">
    <cfRule type="cellIs" dxfId="3050" priority="822" operator="lessThan">
      <formula>0</formula>
    </cfRule>
  </conditionalFormatting>
  <conditionalFormatting sqref="B365:B366">
    <cfRule type="cellIs" dxfId="3049" priority="817" operator="lessThan">
      <formula>0</formula>
    </cfRule>
  </conditionalFormatting>
  <conditionalFormatting sqref="B355">
    <cfRule type="cellIs" dxfId="3048" priority="818" operator="lessThan">
      <formula>0</formula>
    </cfRule>
  </conditionalFormatting>
  <conditionalFormatting sqref="B393:N393">
    <cfRule type="cellIs" dxfId="3047" priority="772" operator="lessThan">
      <formula>0</formula>
    </cfRule>
  </conditionalFormatting>
  <conditionalFormatting sqref="B387:N387">
    <cfRule type="cellIs" dxfId="3046" priority="783" operator="lessThan">
      <formula>0</formula>
    </cfRule>
  </conditionalFormatting>
  <conditionalFormatting sqref="B387:N387">
    <cfRule type="cellIs" dxfId="3045" priority="782" operator="lessThan">
      <formula>0</formula>
    </cfRule>
  </conditionalFormatting>
  <conditionalFormatting sqref="B353:B354">
    <cfRule type="cellIs" dxfId="3044" priority="821" operator="lessThan">
      <formula>0</formula>
    </cfRule>
  </conditionalFormatting>
  <conditionalFormatting sqref="B351">
    <cfRule type="cellIs" dxfId="3043" priority="820" operator="lessThan">
      <formula>0</formula>
    </cfRule>
  </conditionalFormatting>
  <conditionalFormatting sqref="B352">
    <cfRule type="cellIs" dxfId="3042" priority="819" operator="lessThan">
      <formula>0</formula>
    </cfRule>
  </conditionalFormatting>
  <conditionalFormatting sqref="B363">
    <cfRule type="cellIs" dxfId="3041" priority="816" operator="lessThan">
      <formula>0</formula>
    </cfRule>
  </conditionalFormatting>
  <conditionalFormatting sqref="B364">
    <cfRule type="cellIs" dxfId="3040" priority="815" operator="lessThan">
      <formula>0</formula>
    </cfRule>
  </conditionalFormatting>
  <conditionalFormatting sqref="B367">
    <cfRule type="cellIs" dxfId="3039" priority="814" operator="lessThan">
      <formula>0</formula>
    </cfRule>
  </conditionalFormatting>
  <conditionalFormatting sqref="B593:B596">
    <cfRule type="cellIs" dxfId="3038" priority="812" operator="lessThan">
      <formula>0</formula>
    </cfRule>
  </conditionalFormatting>
  <conditionalFormatting sqref="B594">
    <cfRule type="cellIs" dxfId="3037" priority="811" operator="lessThan">
      <formula>0</formula>
    </cfRule>
  </conditionalFormatting>
  <conditionalFormatting sqref="B595:B596">
    <cfRule type="cellIs" dxfId="3036" priority="813" operator="lessThan">
      <formula>0</formula>
    </cfRule>
  </conditionalFormatting>
  <conditionalFormatting sqref="B603">
    <cfRule type="cellIs" dxfId="3035" priority="806" operator="lessThan">
      <formula>0</formula>
    </cfRule>
  </conditionalFormatting>
  <conditionalFormatting sqref="B603">
    <cfRule type="cellIs" dxfId="3034" priority="807" operator="lessThan">
      <formula>0</formula>
    </cfRule>
  </conditionalFormatting>
  <conditionalFormatting sqref="B599:B602">
    <cfRule type="cellIs" dxfId="3033" priority="809" operator="lessThan">
      <formula>0</formula>
    </cfRule>
  </conditionalFormatting>
  <conditionalFormatting sqref="B600">
    <cfRule type="cellIs" dxfId="3032" priority="808" operator="lessThan">
      <formula>0</formula>
    </cfRule>
  </conditionalFormatting>
  <conditionalFormatting sqref="B601:B602">
    <cfRule type="cellIs" dxfId="3031" priority="810" operator="lessThan">
      <formula>0</formula>
    </cfRule>
  </conditionalFormatting>
  <conditionalFormatting sqref="N390">
    <cfRule type="cellIs" dxfId="3030" priority="777" operator="lessThan">
      <formula>0</formula>
    </cfRule>
  </conditionalFormatting>
  <conditionalFormatting sqref="B393:N393">
    <cfRule type="cellIs" dxfId="3029" priority="775" operator="lessThan">
      <formula>0</formula>
    </cfRule>
  </conditionalFormatting>
  <conditionalFormatting sqref="B571:B573">
    <cfRule type="cellIs" dxfId="3028" priority="805" operator="lessThan">
      <formula>0</formula>
    </cfRule>
  </conditionalFormatting>
  <conditionalFormatting sqref="B574">
    <cfRule type="cellIs" dxfId="3027" priority="804" operator="lessThan">
      <formula>0</formula>
    </cfRule>
  </conditionalFormatting>
  <conditionalFormatting sqref="B570">
    <cfRule type="cellIs" dxfId="3026" priority="803" operator="lessThan">
      <formula>0</formula>
    </cfRule>
  </conditionalFormatting>
  <conditionalFormatting sqref="B607:B608">
    <cfRule type="cellIs" dxfId="3025" priority="802" operator="lessThan">
      <formula>0</formula>
    </cfRule>
  </conditionalFormatting>
  <conditionalFormatting sqref="B605:B608">
    <cfRule type="cellIs" dxfId="3024" priority="801" operator="lessThan">
      <formula>0</formula>
    </cfRule>
  </conditionalFormatting>
  <conditionalFormatting sqref="B589">
    <cfRule type="cellIs" dxfId="3023" priority="527" operator="lessThan">
      <formula>0</formula>
    </cfRule>
  </conditionalFormatting>
  <conditionalFormatting sqref="B613:B614">
    <cfRule type="cellIs" dxfId="3022" priority="799" operator="lessThan">
      <formula>0</formula>
    </cfRule>
  </conditionalFormatting>
  <conditionalFormatting sqref="B606">
    <cfRule type="cellIs" dxfId="3021" priority="800" operator="lessThan">
      <formula>0</formula>
    </cfRule>
  </conditionalFormatting>
  <conditionalFormatting sqref="B611:B614">
    <cfRule type="cellIs" dxfId="3020" priority="798" operator="lessThan">
      <formula>0</formula>
    </cfRule>
  </conditionalFormatting>
  <conditionalFormatting sqref="O616:O619">
    <cfRule type="cellIs" dxfId="3019" priority="275" operator="lessThan">
      <formula>0</formula>
    </cfRule>
  </conditionalFormatting>
  <conditionalFormatting sqref="O599 O601:O602">
    <cfRule type="cellIs" dxfId="3018" priority="277" operator="lessThan">
      <formula>0</formula>
    </cfRule>
  </conditionalFormatting>
  <conditionalFormatting sqref="B612">
    <cfRule type="cellIs" dxfId="3017" priority="797" operator="lessThan">
      <formula>0</formula>
    </cfRule>
  </conditionalFormatting>
  <conditionalFormatting sqref="D589">
    <cfRule type="cellIs" dxfId="3016" priority="521" operator="lessThan">
      <formula>0</formula>
    </cfRule>
  </conditionalFormatting>
  <conditionalFormatting sqref="O605:O607">
    <cfRule type="cellIs" dxfId="3015" priority="269" operator="lessThan">
      <formula>0</formula>
    </cfRule>
  </conditionalFormatting>
  <conditionalFormatting sqref="O626:O629">
    <cfRule type="cellIs" dxfId="3014" priority="271" operator="lessThan">
      <formula>0</formula>
    </cfRule>
  </conditionalFormatting>
  <conditionalFormatting sqref="B650 B655:B657 B663 B665:B668 B642:B645 B670">
    <cfRule type="cellIs" dxfId="3013" priority="796" operator="lessThan">
      <formula>0</formula>
    </cfRule>
  </conditionalFormatting>
  <conditionalFormatting sqref="N378">
    <cfRule type="cellIs" dxfId="3012" priority="787" operator="lessThan">
      <formula>0</formula>
    </cfRule>
  </conditionalFormatting>
  <conditionalFormatting sqref="N372">
    <cfRule type="cellIs" dxfId="3011" priority="788" operator="lessThan">
      <formula>0</formula>
    </cfRule>
  </conditionalFormatting>
  <conditionalFormatting sqref="B387:N387">
    <cfRule type="cellIs" dxfId="3010" priority="785" operator="lessThan">
      <formula>0</formula>
    </cfRule>
  </conditionalFormatting>
  <conditionalFormatting sqref="N384">
    <cfRule type="cellIs" dxfId="3009" priority="786" operator="lessThan">
      <formula>0</formula>
    </cfRule>
  </conditionalFormatting>
  <conditionalFormatting sqref="B387:N387">
    <cfRule type="cellIs" dxfId="3008" priority="784" operator="lessThan">
      <formula>0</formula>
    </cfRule>
  </conditionalFormatting>
  <conditionalFormatting sqref="B387:N387">
    <cfRule type="cellIs" dxfId="3007" priority="781" operator="lessThan">
      <formula>0</formula>
    </cfRule>
  </conditionalFormatting>
  <conditionalFormatting sqref="B652">
    <cfRule type="cellIs" dxfId="3006" priority="795" operator="lessThan">
      <formula>0</formula>
    </cfRule>
  </conditionalFormatting>
  <conditionalFormatting sqref="B653">
    <cfRule type="cellIs" dxfId="3005" priority="794" operator="lessThan">
      <formula>0</formula>
    </cfRule>
  </conditionalFormatting>
  <conditionalFormatting sqref="B658">
    <cfRule type="cellIs" dxfId="3004" priority="793" operator="lessThan">
      <formula>0</formula>
    </cfRule>
  </conditionalFormatting>
  <conditionalFormatting sqref="O365">
    <cfRule type="cellIs" dxfId="3003" priority="263" operator="lessThan">
      <formula>0</formula>
    </cfRule>
  </conditionalFormatting>
  <conditionalFormatting sqref="O371">
    <cfRule type="cellIs" dxfId="3002" priority="262" operator="lessThan">
      <formula>0</formula>
    </cfRule>
  </conditionalFormatting>
  <conditionalFormatting sqref="G589">
    <cfRule type="cellIs" dxfId="3001" priority="512" operator="lessThan">
      <formula>0</formula>
    </cfRule>
  </conditionalFormatting>
  <conditionalFormatting sqref="H589">
    <cfRule type="cellIs" dxfId="3000" priority="509" operator="lessThan">
      <formula>0</formula>
    </cfRule>
  </conditionalFormatting>
  <conditionalFormatting sqref="B351:B354">
    <cfRule type="cellIs" dxfId="2999" priority="791" operator="lessThan">
      <formula>0</formula>
    </cfRule>
  </conditionalFormatting>
  <conditionalFormatting sqref="N360">
    <cfRule type="cellIs" dxfId="2998" priority="790" operator="lessThan">
      <formula>0</formula>
    </cfRule>
  </conditionalFormatting>
  <conditionalFormatting sqref="N366">
    <cfRule type="cellIs" dxfId="2997" priority="789" operator="lessThan">
      <formula>0</formula>
    </cfRule>
  </conditionalFormatting>
  <conditionalFormatting sqref="B387:N387">
    <cfRule type="cellIs" dxfId="2996" priority="780" operator="lessThan">
      <formula>0</formula>
    </cfRule>
  </conditionalFormatting>
  <conditionalFormatting sqref="B387:N387">
    <cfRule type="cellIs" dxfId="2995" priority="779" operator="lessThan">
      <formula>0</formula>
    </cfRule>
  </conditionalFormatting>
  <conditionalFormatting sqref="B387:N387">
    <cfRule type="cellIs" dxfId="2994" priority="778" operator="lessThan">
      <formula>0</formula>
    </cfRule>
  </conditionalFormatting>
  <conditionalFormatting sqref="B393:N393">
    <cfRule type="cellIs" dxfId="2993" priority="773" operator="lessThan">
      <formula>0</formula>
    </cfRule>
  </conditionalFormatting>
  <conditionalFormatting sqref="B393:N393">
    <cfRule type="cellIs" dxfId="2992" priority="776" operator="lessThan">
      <formula>0</formula>
    </cfRule>
  </conditionalFormatting>
  <conditionalFormatting sqref="B393:N393">
    <cfRule type="cellIs" dxfId="2991" priority="771" operator="lessThan">
      <formula>0</formula>
    </cfRule>
  </conditionalFormatting>
  <conditionalFormatting sqref="B393:N393">
    <cfRule type="cellIs" dxfId="2990" priority="774" operator="lessThan">
      <formula>0</formula>
    </cfRule>
  </conditionalFormatting>
  <conditionalFormatting sqref="B393:N393">
    <cfRule type="cellIs" dxfId="2989" priority="769" operator="lessThan">
      <formula>0</formula>
    </cfRule>
  </conditionalFormatting>
  <conditionalFormatting sqref="B393:N393">
    <cfRule type="cellIs" dxfId="2988" priority="770" operator="lessThan">
      <formula>0</formula>
    </cfRule>
  </conditionalFormatting>
  <conditionalFormatting sqref="B399:N399">
    <cfRule type="cellIs" dxfId="2987" priority="767" operator="lessThan">
      <formula>0</formula>
    </cfRule>
  </conditionalFormatting>
  <conditionalFormatting sqref="N396">
    <cfRule type="cellIs" dxfId="2986" priority="768" operator="lessThan">
      <formula>0</formula>
    </cfRule>
  </conditionalFormatting>
  <conditionalFormatting sqref="B399:N399">
    <cfRule type="cellIs" dxfId="2985" priority="766" operator="lessThan">
      <formula>0</formula>
    </cfRule>
  </conditionalFormatting>
  <conditionalFormatting sqref="B399:N399">
    <cfRule type="cellIs" dxfId="2984" priority="765" operator="lessThan">
      <formula>0</formula>
    </cfRule>
  </conditionalFormatting>
  <conditionalFormatting sqref="B399:N399">
    <cfRule type="cellIs" dxfId="2983" priority="764" operator="lessThan">
      <formula>0</formula>
    </cfRule>
  </conditionalFormatting>
  <conditionalFormatting sqref="B399:N399">
    <cfRule type="cellIs" dxfId="2982" priority="763" operator="lessThan">
      <formula>0</formula>
    </cfRule>
  </conditionalFormatting>
  <conditionalFormatting sqref="B399:N399">
    <cfRule type="cellIs" dxfId="2981" priority="762" operator="lessThan">
      <formula>0</formula>
    </cfRule>
  </conditionalFormatting>
  <conditionalFormatting sqref="B399:N399">
    <cfRule type="cellIs" dxfId="2980" priority="761" operator="lessThan">
      <formula>0</formula>
    </cfRule>
  </conditionalFormatting>
  <conditionalFormatting sqref="B399:N399">
    <cfRule type="cellIs" dxfId="2979" priority="760" operator="lessThan">
      <formula>0</formula>
    </cfRule>
  </conditionalFormatting>
  <conditionalFormatting sqref="N402">
    <cfRule type="cellIs" dxfId="2978" priority="759" operator="lessThan">
      <formula>0</formula>
    </cfRule>
  </conditionalFormatting>
  <conditionalFormatting sqref="N355">
    <cfRule type="cellIs" dxfId="2977" priority="758" operator="lessThan">
      <formula>0</formula>
    </cfRule>
  </conditionalFormatting>
  <conditionalFormatting sqref="N361">
    <cfRule type="cellIs" dxfId="2976" priority="757" operator="lessThan">
      <formula>0</formula>
    </cfRule>
  </conditionalFormatting>
  <conditionalFormatting sqref="N361">
    <cfRule type="cellIs" dxfId="2975" priority="756" operator="lessThan">
      <formula>0</formula>
    </cfRule>
  </conditionalFormatting>
  <conditionalFormatting sqref="N367">
    <cfRule type="cellIs" dxfId="2974" priority="755" operator="lessThan">
      <formula>0</formula>
    </cfRule>
  </conditionalFormatting>
  <conditionalFormatting sqref="N367">
    <cfRule type="cellIs" dxfId="2973" priority="754" operator="lessThan">
      <formula>0</formula>
    </cfRule>
  </conditionalFormatting>
  <conditionalFormatting sqref="N373">
    <cfRule type="cellIs" dxfId="2972" priority="753" operator="lessThan">
      <formula>0</formula>
    </cfRule>
  </conditionalFormatting>
  <conditionalFormatting sqref="N373">
    <cfRule type="cellIs" dxfId="2971" priority="752" operator="lessThan">
      <formula>0</formula>
    </cfRule>
  </conditionalFormatting>
  <conditionalFormatting sqref="N379">
    <cfRule type="cellIs" dxfId="2970" priority="751" operator="lessThan">
      <formula>0</formula>
    </cfRule>
  </conditionalFormatting>
  <conditionalFormatting sqref="N379">
    <cfRule type="cellIs" dxfId="2969" priority="750" operator="lessThan">
      <formula>0</formula>
    </cfRule>
  </conditionalFormatting>
  <conditionalFormatting sqref="N385">
    <cfRule type="cellIs" dxfId="2968" priority="749" operator="lessThan">
      <formula>0</formula>
    </cfRule>
  </conditionalFormatting>
  <conditionalFormatting sqref="N385">
    <cfRule type="cellIs" dxfId="2967" priority="748" operator="lessThan">
      <formula>0</formula>
    </cfRule>
  </conditionalFormatting>
  <conditionalFormatting sqref="N391">
    <cfRule type="cellIs" dxfId="2966" priority="747" operator="lessThan">
      <formula>0</formula>
    </cfRule>
  </conditionalFormatting>
  <conditionalFormatting sqref="N391">
    <cfRule type="cellIs" dxfId="2965" priority="746" operator="lessThan">
      <formula>0</formula>
    </cfRule>
  </conditionalFormatting>
  <conditionalFormatting sqref="N397">
    <cfRule type="cellIs" dxfId="2964" priority="745" operator="lessThan">
      <formula>0</formula>
    </cfRule>
  </conditionalFormatting>
  <conditionalFormatting sqref="N397">
    <cfRule type="cellIs" dxfId="2963" priority="744" operator="lessThan">
      <formula>0</formula>
    </cfRule>
  </conditionalFormatting>
  <conditionalFormatting sqref="C409:M409">
    <cfRule type="cellIs" dxfId="2962" priority="743" operator="lessThan">
      <formula>0</formula>
    </cfRule>
  </conditionalFormatting>
  <conditionalFormatting sqref="C409:M409">
    <cfRule type="cellIs" dxfId="2961" priority="742" operator="lessThan">
      <formula>0</formula>
    </cfRule>
  </conditionalFormatting>
  <conditionalFormatting sqref="H409">
    <cfRule type="cellIs" dxfId="2960" priority="741" operator="lessThan">
      <formula>0</formula>
    </cfRule>
  </conditionalFormatting>
  <conditionalFormatting sqref="B409">
    <cfRule type="cellIs" dxfId="2959" priority="740" operator="lessThan">
      <formula>0</formula>
    </cfRule>
  </conditionalFormatting>
  <conditionalFormatting sqref="B409">
    <cfRule type="cellIs" dxfId="2958" priority="739" operator="lessThan">
      <formula>0</formula>
    </cfRule>
  </conditionalFormatting>
  <conditionalFormatting sqref="B405:N405">
    <cfRule type="cellIs" dxfId="2957" priority="738" operator="lessThan">
      <formula>0</formula>
    </cfRule>
  </conditionalFormatting>
  <conditionalFormatting sqref="B405:N405">
    <cfRule type="cellIs" dxfId="2956" priority="737" operator="lessThan">
      <formula>0</formula>
    </cfRule>
  </conditionalFormatting>
  <conditionalFormatting sqref="B405:N405">
    <cfRule type="cellIs" dxfId="2955" priority="736" operator="lessThan">
      <formula>0</formula>
    </cfRule>
  </conditionalFormatting>
  <conditionalFormatting sqref="B405:N405">
    <cfRule type="cellIs" dxfId="2954" priority="735" operator="lessThan">
      <formula>0</formula>
    </cfRule>
  </conditionalFormatting>
  <conditionalFormatting sqref="B405:N405">
    <cfRule type="cellIs" dxfId="2953" priority="734" operator="lessThan">
      <formula>0</formula>
    </cfRule>
  </conditionalFormatting>
  <conditionalFormatting sqref="B405:N405">
    <cfRule type="cellIs" dxfId="2952" priority="733" operator="lessThan">
      <formula>0</formula>
    </cfRule>
  </conditionalFormatting>
  <conditionalFormatting sqref="B405:N405">
    <cfRule type="cellIs" dxfId="2951" priority="732" operator="lessThan">
      <formula>0</formula>
    </cfRule>
  </conditionalFormatting>
  <conditionalFormatting sqref="B405:N405">
    <cfRule type="cellIs" dxfId="2950" priority="731" operator="lessThan">
      <formula>0</formula>
    </cfRule>
  </conditionalFormatting>
  <conditionalFormatting sqref="N408">
    <cfRule type="cellIs" dxfId="2949" priority="730" operator="lessThan">
      <formula>0</formula>
    </cfRule>
  </conditionalFormatting>
  <conditionalFormatting sqref="N409">
    <cfRule type="cellIs" dxfId="2948" priority="729" operator="lessThan">
      <formula>0</formula>
    </cfRule>
  </conditionalFormatting>
  <conditionalFormatting sqref="N409">
    <cfRule type="cellIs" dxfId="2947" priority="728" operator="lessThan">
      <formula>0</formula>
    </cfRule>
  </conditionalFormatting>
  <conditionalFormatting sqref="C415:M415">
    <cfRule type="cellIs" dxfId="2946" priority="727" operator="lessThan">
      <formula>0</formula>
    </cfRule>
  </conditionalFormatting>
  <conditionalFormatting sqref="C415:M415">
    <cfRule type="cellIs" dxfId="2945" priority="726" operator="lessThan">
      <formula>0</formula>
    </cfRule>
  </conditionalFormatting>
  <conditionalFormatting sqref="H415">
    <cfRule type="cellIs" dxfId="2944" priority="725" operator="lessThan">
      <formula>0</formula>
    </cfRule>
  </conditionalFormatting>
  <conditionalFormatting sqref="B415">
    <cfRule type="cellIs" dxfId="2943" priority="724" operator="lessThan">
      <formula>0</formula>
    </cfRule>
  </conditionalFormatting>
  <conditionalFormatting sqref="B415">
    <cfRule type="cellIs" dxfId="2942" priority="723" operator="lessThan">
      <formula>0</formula>
    </cfRule>
  </conditionalFormatting>
  <conditionalFormatting sqref="B411:N411">
    <cfRule type="cellIs" dxfId="2941" priority="722" operator="lessThan">
      <formula>0</formula>
    </cfRule>
  </conditionalFormatting>
  <conditionalFormatting sqref="B411:N411">
    <cfRule type="cellIs" dxfId="2940" priority="721" operator="lessThan">
      <formula>0</formula>
    </cfRule>
  </conditionalFormatting>
  <conditionalFormatting sqref="B411:N411">
    <cfRule type="cellIs" dxfId="2939" priority="720" operator="lessThan">
      <formula>0</formula>
    </cfRule>
  </conditionalFormatting>
  <conditionalFormatting sqref="B411:N411">
    <cfRule type="cellIs" dxfId="2938" priority="719" operator="lessThan">
      <formula>0</formula>
    </cfRule>
  </conditionalFormatting>
  <conditionalFormatting sqref="B411:N411">
    <cfRule type="cellIs" dxfId="2937" priority="718" operator="lessThan">
      <formula>0</formula>
    </cfRule>
  </conditionalFormatting>
  <conditionalFormatting sqref="B411:N411">
    <cfRule type="cellIs" dxfId="2936" priority="717" operator="lessThan">
      <formula>0</formula>
    </cfRule>
  </conditionalFormatting>
  <conditionalFormatting sqref="B411:N411">
    <cfRule type="cellIs" dxfId="2935" priority="716" operator="lessThan">
      <formula>0</formula>
    </cfRule>
  </conditionalFormatting>
  <conditionalFormatting sqref="B411:N411">
    <cfRule type="cellIs" dxfId="2934" priority="715" operator="lessThan">
      <formula>0</formula>
    </cfRule>
  </conditionalFormatting>
  <conditionalFormatting sqref="N414">
    <cfRule type="cellIs" dxfId="2933" priority="714" operator="lessThan">
      <formula>0</formula>
    </cfRule>
  </conditionalFormatting>
  <conditionalFormatting sqref="N415">
    <cfRule type="cellIs" dxfId="2932" priority="713" operator="lessThan">
      <formula>0</formula>
    </cfRule>
  </conditionalFormatting>
  <conditionalFormatting sqref="N415">
    <cfRule type="cellIs" dxfId="2931" priority="712" operator="lessThan">
      <formula>0</formula>
    </cfRule>
  </conditionalFormatting>
  <conditionalFormatting sqref="C421:M421">
    <cfRule type="cellIs" dxfId="2930" priority="711" operator="lessThan">
      <formula>0</formula>
    </cfRule>
  </conditionalFormatting>
  <conditionalFormatting sqref="C421:M421">
    <cfRule type="cellIs" dxfId="2929" priority="710" operator="lessThan">
      <formula>0</formula>
    </cfRule>
  </conditionalFormatting>
  <conditionalFormatting sqref="H421">
    <cfRule type="cellIs" dxfId="2928" priority="709" operator="lessThan">
      <formula>0</formula>
    </cfRule>
  </conditionalFormatting>
  <conditionalFormatting sqref="B421">
    <cfRule type="cellIs" dxfId="2927" priority="708" operator="lessThan">
      <formula>0</formula>
    </cfRule>
  </conditionalFormatting>
  <conditionalFormatting sqref="B421">
    <cfRule type="cellIs" dxfId="2926" priority="707" operator="lessThan">
      <formula>0</formula>
    </cfRule>
  </conditionalFormatting>
  <conditionalFormatting sqref="B417:N417">
    <cfRule type="cellIs" dxfId="2925" priority="706" operator="lessThan">
      <formula>0</formula>
    </cfRule>
  </conditionalFormatting>
  <conditionalFormatting sqref="B417:N417">
    <cfRule type="cellIs" dxfId="2924" priority="705" operator="lessThan">
      <formula>0</formula>
    </cfRule>
  </conditionalFormatting>
  <conditionalFormatting sqref="B417:N417">
    <cfRule type="cellIs" dxfId="2923" priority="704" operator="lessThan">
      <formula>0</formula>
    </cfRule>
  </conditionalFormatting>
  <conditionalFormatting sqref="B417:N417">
    <cfRule type="cellIs" dxfId="2922" priority="703" operator="lessThan">
      <formula>0</formula>
    </cfRule>
  </conditionalFormatting>
  <conditionalFormatting sqref="B417:N417">
    <cfRule type="cellIs" dxfId="2921" priority="702" operator="lessThan">
      <formula>0</formula>
    </cfRule>
  </conditionalFormatting>
  <conditionalFormatting sqref="B417:N417">
    <cfRule type="cellIs" dxfId="2920" priority="701" operator="lessThan">
      <formula>0</formula>
    </cfRule>
  </conditionalFormatting>
  <conditionalFormatting sqref="B417:N417">
    <cfRule type="cellIs" dxfId="2919" priority="700" operator="lessThan">
      <formula>0</formula>
    </cfRule>
  </conditionalFormatting>
  <conditionalFormatting sqref="B417:N417">
    <cfRule type="cellIs" dxfId="2918" priority="699" operator="lessThan">
      <formula>0</formula>
    </cfRule>
  </conditionalFormatting>
  <conditionalFormatting sqref="N420">
    <cfRule type="cellIs" dxfId="2917" priority="698" operator="lessThan">
      <formula>0</formula>
    </cfRule>
  </conditionalFormatting>
  <conditionalFormatting sqref="N421">
    <cfRule type="cellIs" dxfId="2916" priority="697" operator="lessThan">
      <formula>0</formula>
    </cfRule>
  </conditionalFormatting>
  <conditionalFormatting sqref="N421">
    <cfRule type="cellIs" dxfId="2915" priority="696" operator="lessThan">
      <formula>0</formula>
    </cfRule>
  </conditionalFormatting>
  <conditionalFormatting sqref="C427:M427">
    <cfRule type="cellIs" dxfId="2914" priority="695" operator="lessThan">
      <formula>0</formula>
    </cfRule>
  </conditionalFormatting>
  <conditionalFormatting sqref="C427:M427">
    <cfRule type="cellIs" dxfId="2913" priority="694" operator="lessThan">
      <formula>0</formula>
    </cfRule>
  </conditionalFormatting>
  <conditionalFormatting sqref="H427">
    <cfRule type="cellIs" dxfId="2912" priority="693" operator="lessThan">
      <formula>0</formula>
    </cfRule>
  </conditionalFormatting>
  <conditionalFormatting sqref="B427">
    <cfRule type="cellIs" dxfId="2911" priority="692" operator="lessThan">
      <formula>0</formula>
    </cfRule>
  </conditionalFormatting>
  <conditionalFormatting sqref="B427">
    <cfRule type="cellIs" dxfId="2910" priority="691" operator="lessThan">
      <formula>0</formula>
    </cfRule>
  </conditionalFormatting>
  <conditionalFormatting sqref="B423:N423">
    <cfRule type="cellIs" dxfId="2909" priority="690" operator="lessThan">
      <formula>0</formula>
    </cfRule>
  </conditionalFormatting>
  <conditionalFormatting sqref="B423:N423">
    <cfRule type="cellIs" dxfId="2908" priority="689" operator="lessThan">
      <formula>0</formula>
    </cfRule>
  </conditionalFormatting>
  <conditionalFormatting sqref="B423:N423">
    <cfRule type="cellIs" dxfId="2907" priority="688" operator="lessThan">
      <formula>0</formula>
    </cfRule>
  </conditionalFormatting>
  <conditionalFormatting sqref="B423:N423">
    <cfRule type="cellIs" dxfId="2906" priority="687" operator="lessThan">
      <formula>0</formula>
    </cfRule>
  </conditionalFormatting>
  <conditionalFormatting sqref="B423:N423">
    <cfRule type="cellIs" dxfId="2905" priority="686" operator="lessThan">
      <formula>0</formula>
    </cfRule>
  </conditionalFormatting>
  <conditionalFormatting sqref="B423:N423">
    <cfRule type="cellIs" dxfId="2904" priority="685" operator="lessThan">
      <formula>0</formula>
    </cfRule>
  </conditionalFormatting>
  <conditionalFormatting sqref="B423:N423">
    <cfRule type="cellIs" dxfId="2903" priority="684" operator="lessThan">
      <formula>0</formula>
    </cfRule>
  </conditionalFormatting>
  <conditionalFormatting sqref="B423:N423">
    <cfRule type="cellIs" dxfId="2902" priority="683" operator="lessThan">
      <formula>0</formula>
    </cfRule>
  </conditionalFormatting>
  <conditionalFormatting sqref="N426">
    <cfRule type="cellIs" dxfId="2901" priority="682" operator="lessThan">
      <formula>0</formula>
    </cfRule>
  </conditionalFormatting>
  <conditionalFormatting sqref="C537:N537">
    <cfRule type="cellIs" dxfId="2900" priority="402" operator="lessThan">
      <formula>0</formula>
    </cfRule>
  </conditionalFormatting>
  <conditionalFormatting sqref="C568:N568">
    <cfRule type="cellIs" dxfId="2899" priority="399" operator="lessThan">
      <formula>0</formula>
    </cfRule>
  </conditionalFormatting>
  <conditionalFormatting sqref="I552:N552">
    <cfRule type="cellIs" dxfId="2898" priority="396" operator="lessThan">
      <formula>0</formula>
    </cfRule>
  </conditionalFormatting>
  <conditionalFormatting sqref="I560:N560">
    <cfRule type="cellIs" dxfId="2897" priority="393" operator="lessThan">
      <formula>0</formula>
    </cfRule>
  </conditionalFormatting>
  <conditionalFormatting sqref="B429:N429">
    <cfRule type="cellIs" dxfId="2896" priority="670" operator="lessThan">
      <formula>0</formula>
    </cfRule>
  </conditionalFormatting>
  <conditionalFormatting sqref="B429:N429">
    <cfRule type="cellIs" dxfId="2895" priority="669" operator="lessThan">
      <formula>0</formula>
    </cfRule>
  </conditionalFormatting>
  <conditionalFormatting sqref="B429:N429">
    <cfRule type="cellIs" dxfId="2894" priority="668" operator="lessThan">
      <formula>0</formula>
    </cfRule>
  </conditionalFormatting>
  <conditionalFormatting sqref="B429:N429">
    <cfRule type="cellIs" dxfId="2893" priority="667" operator="lessThan">
      <formula>0</formula>
    </cfRule>
  </conditionalFormatting>
  <conditionalFormatting sqref="N432">
    <cfRule type="cellIs" dxfId="2892" priority="666" operator="lessThan">
      <formula>0</formula>
    </cfRule>
  </conditionalFormatting>
  <conditionalFormatting sqref="C439:M439">
    <cfRule type="cellIs" dxfId="2891" priority="665" operator="lessThan">
      <formula>0</formula>
    </cfRule>
  </conditionalFormatting>
  <conditionalFormatting sqref="C439:M439">
    <cfRule type="cellIs" dxfId="2890" priority="664" operator="lessThan">
      <formula>0</formula>
    </cfRule>
  </conditionalFormatting>
  <conditionalFormatting sqref="H439">
    <cfRule type="cellIs" dxfId="2889" priority="663" operator="lessThan">
      <formula>0</formula>
    </cfRule>
  </conditionalFormatting>
  <conditionalFormatting sqref="B439">
    <cfRule type="cellIs" dxfId="2888" priority="662" operator="lessThan">
      <formula>0</formula>
    </cfRule>
  </conditionalFormatting>
  <conditionalFormatting sqref="B439">
    <cfRule type="cellIs" dxfId="2887" priority="661" operator="lessThan">
      <formula>0</formula>
    </cfRule>
  </conditionalFormatting>
  <conditionalFormatting sqref="B435:N435">
    <cfRule type="cellIs" dxfId="2886" priority="660" operator="lessThan">
      <formula>0</formula>
    </cfRule>
  </conditionalFormatting>
  <conditionalFormatting sqref="B435:N435">
    <cfRule type="cellIs" dxfId="2885" priority="659" operator="lessThan">
      <formula>0</formula>
    </cfRule>
  </conditionalFormatting>
  <conditionalFormatting sqref="C642:N645">
    <cfRule type="cellIs" dxfId="2884" priority="378" operator="lessThan">
      <formula>0</formula>
    </cfRule>
  </conditionalFormatting>
  <conditionalFormatting sqref="C597:N597">
    <cfRule type="cellIs" dxfId="2883" priority="377" operator="lessThan">
      <formula>0</formula>
    </cfRule>
  </conditionalFormatting>
  <conditionalFormatting sqref="C603:N603">
    <cfRule type="cellIs" dxfId="2882" priority="374" operator="lessThan">
      <formula>0</formula>
    </cfRule>
  </conditionalFormatting>
  <conditionalFormatting sqref="C603:N603">
    <cfRule type="cellIs" dxfId="2881" priority="373" operator="lessThan">
      <formula>0</formula>
    </cfRule>
  </conditionalFormatting>
  <conditionalFormatting sqref="C603:N603">
    <cfRule type="cellIs" dxfId="2880" priority="372" operator="lessThan">
      <formula>0</formula>
    </cfRule>
  </conditionalFormatting>
  <conditionalFormatting sqref="H445">
    <cfRule type="cellIs" dxfId="2879" priority="647" operator="lessThan">
      <formula>0</formula>
    </cfRule>
  </conditionalFormatting>
  <conditionalFormatting sqref="B445">
    <cfRule type="cellIs" dxfId="2878" priority="646" operator="lessThan">
      <formula>0</formula>
    </cfRule>
  </conditionalFormatting>
  <conditionalFormatting sqref="B445">
    <cfRule type="cellIs" dxfId="2877" priority="645" operator="lessThan">
      <formula>0</formula>
    </cfRule>
  </conditionalFormatting>
  <conditionalFormatting sqref="B441:N441">
    <cfRule type="cellIs" dxfId="2876" priority="644" operator="lessThan">
      <formula>0</formula>
    </cfRule>
  </conditionalFormatting>
  <conditionalFormatting sqref="B441:N441">
    <cfRule type="cellIs" dxfId="2875" priority="643" operator="lessThan">
      <formula>0</formula>
    </cfRule>
  </conditionalFormatting>
  <conditionalFormatting sqref="B441:N441">
    <cfRule type="cellIs" dxfId="2874" priority="642" operator="lessThan">
      <formula>0</formula>
    </cfRule>
  </conditionalFormatting>
  <conditionalFormatting sqref="B441:N441">
    <cfRule type="cellIs" dxfId="2873" priority="641" operator="lessThan">
      <formula>0</formula>
    </cfRule>
  </conditionalFormatting>
  <conditionalFormatting sqref="B441:N441">
    <cfRule type="cellIs" dxfId="2872" priority="640" operator="lessThan">
      <formula>0</formula>
    </cfRule>
  </conditionalFormatting>
  <conditionalFormatting sqref="B441:N441">
    <cfRule type="cellIs" dxfId="2871" priority="639" operator="lessThan">
      <formula>0</formula>
    </cfRule>
  </conditionalFormatting>
  <conditionalFormatting sqref="B441:N441">
    <cfRule type="cellIs" dxfId="2870" priority="638" operator="lessThan">
      <formula>0</formula>
    </cfRule>
  </conditionalFormatting>
  <conditionalFormatting sqref="B441:N441">
    <cfRule type="cellIs" dxfId="2869" priority="637" operator="lessThan">
      <formula>0</formula>
    </cfRule>
  </conditionalFormatting>
  <conditionalFormatting sqref="N444">
    <cfRule type="cellIs" dxfId="2868" priority="636" operator="lessThan">
      <formula>0</formula>
    </cfRule>
  </conditionalFormatting>
  <conditionalFormatting sqref="N445">
    <cfRule type="cellIs" dxfId="2867" priority="635" operator="lessThan">
      <formula>0</formula>
    </cfRule>
  </conditionalFormatting>
  <conditionalFormatting sqref="N445">
    <cfRule type="cellIs" dxfId="2866" priority="634" operator="lessThan">
      <formula>0</formula>
    </cfRule>
  </conditionalFormatting>
  <conditionalFormatting sqref="C452:M452">
    <cfRule type="cellIs" dxfId="2865" priority="633" operator="lessThan">
      <formula>0</formula>
    </cfRule>
  </conditionalFormatting>
  <conditionalFormatting sqref="C452:M452">
    <cfRule type="cellIs" dxfId="2864" priority="632" operator="lessThan">
      <formula>0</formula>
    </cfRule>
  </conditionalFormatting>
  <conditionalFormatting sqref="H452">
    <cfRule type="cellIs" dxfId="2863" priority="631" operator="lessThan">
      <formula>0</formula>
    </cfRule>
  </conditionalFormatting>
  <conditionalFormatting sqref="B452">
    <cfRule type="cellIs" dxfId="2862" priority="630" operator="lessThan">
      <formula>0</formula>
    </cfRule>
  </conditionalFormatting>
  <conditionalFormatting sqref="B452">
    <cfRule type="cellIs" dxfId="2861" priority="629" operator="lessThan">
      <formula>0</formula>
    </cfRule>
  </conditionalFormatting>
  <conditionalFormatting sqref="B448:N448">
    <cfRule type="cellIs" dxfId="2860" priority="628" operator="lessThan">
      <formula>0</formula>
    </cfRule>
  </conditionalFormatting>
  <conditionalFormatting sqref="B448:N448">
    <cfRule type="cellIs" dxfId="2859" priority="627" operator="lessThan">
      <formula>0</formula>
    </cfRule>
  </conditionalFormatting>
  <conditionalFormatting sqref="B448:N448">
    <cfRule type="cellIs" dxfId="2858" priority="626" operator="lessThan">
      <formula>0</formula>
    </cfRule>
  </conditionalFormatting>
  <conditionalFormatting sqref="B448:N448">
    <cfRule type="cellIs" dxfId="2857" priority="625" operator="lessThan">
      <formula>0</formula>
    </cfRule>
  </conditionalFormatting>
  <conditionalFormatting sqref="B448:N448">
    <cfRule type="cellIs" dxfId="2856" priority="624" operator="lessThan">
      <formula>0</formula>
    </cfRule>
  </conditionalFormatting>
  <conditionalFormatting sqref="B448:N448">
    <cfRule type="cellIs" dxfId="2855" priority="623" operator="lessThan">
      <formula>0</formula>
    </cfRule>
  </conditionalFormatting>
  <conditionalFormatting sqref="B448:N448">
    <cfRule type="cellIs" dxfId="2854" priority="622" operator="lessThan">
      <formula>0</formula>
    </cfRule>
  </conditionalFormatting>
  <conditionalFormatting sqref="B448:N448">
    <cfRule type="cellIs" dxfId="2853" priority="621" operator="lessThan">
      <formula>0</formula>
    </cfRule>
  </conditionalFormatting>
  <conditionalFormatting sqref="N451">
    <cfRule type="cellIs" dxfId="2852" priority="620" operator="lessThan">
      <formula>0</formula>
    </cfRule>
  </conditionalFormatting>
  <conditionalFormatting sqref="N452">
    <cfRule type="cellIs" dxfId="2851" priority="619" operator="lessThan">
      <formula>0</formula>
    </cfRule>
  </conditionalFormatting>
  <conditionalFormatting sqref="N452">
    <cfRule type="cellIs" dxfId="2850" priority="618" operator="lessThan">
      <formula>0</formula>
    </cfRule>
  </conditionalFormatting>
  <conditionalFormatting sqref="C458:M458">
    <cfRule type="cellIs" dxfId="2849" priority="617" operator="lessThan">
      <formula>0</formula>
    </cfRule>
  </conditionalFormatting>
  <conditionalFormatting sqref="C458:M458">
    <cfRule type="cellIs" dxfId="2848" priority="616" operator="lessThan">
      <formula>0</formula>
    </cfRule>
  </conditionalFormatting>
  <conditionalFormatting sqref="H458">
    <cfRule type="cellIs" dxfId="2847" priority="615" operator="lessThan">
      <formula>0</formula>
    </cfRule>
  </conditionalFormatting>
  <conditionalFormatting sqref="B458">
    <cfRule type="cellIs" dxfId="2846" priority="614" operator="lessThan">
      <formula>0</formula>
    </cfRule>
  </conditionalFormatting>
  <conditionalFormatting sqref="B458">
    <cfRule type="cellIs" dxfId="2845" priority="613" operator="lessThan">
      <formula>0</formula>
    </cfRule>
  </conditionalFormatting>
  <conditionalFormatting sqref="Q505">
    <cfRule type="cellIs" dxfId="2844" priority="335" operator="lessThan">
      <formula>0</formula>
    </cfRule>
  </conditionalFormatting>
  <conditionalFormatting sqref="P505">
    <cfRule type="cellIs" dxfId="2843" priority="334" operator="lessThan">
      <formula>0</formula>
    </cfRule>
  </conditionalFormatting>
  <conditionalFormatting sqref="Q513">
    <cfRule type="cellIs" dxfId="2842" priority="332" operator="lessThan">
      <formula>0</formula>
    </cfRule>
  </conditionalFormatting>
  <conditionalFormatting sqref="P513">
    <cfRule type="cellIs" dxfId="2841" priority="331" operator="lessThan">
      <formula>0</formula>
    </cfRule>
  </conditionalFormatting>
  <conditionalFormatting sqref="Q522">
    <cfRule type="cellIs" dxfId="2840" priority="329" operator="lessThan">
      <formula>0</formula>
    </cfRule>
  </conditionalFormatting>
  <conditionalFormatting sqref="P522">
    <cfRule type="cellIs" dxfId="2839" priority="328" operator="lessThan">
      <formula>0</formula>
    </cfRule>
  </conditionalFormatting>
  <conditionalFormatting sqref="Q530">
    <cfRule type="cellIs" dxfId="2838" priority="326" operator="lessThan">
      <formula>0</formula>
    </cfRule>
  </conditionalFormatting>
  <conditionalFormatting sqref="C461:C464">
    <cfRule type="expression" dxfId="2837" priority="600">
      <formula>C461/B461&gt;1</formula>
    </cfRule>
    <cfRule type="expression" dxfId="2836" priority="601">
      <formula>C461/B461&lt;1</formula>
    </cfRule>
  </conditionalFormatting>
  <conditionalFormatting sqref="Q538">
    <cfRule type="cellIs" dxfId="2835" priority="323" operator="lessThan">
      <formula>0</formula>
    </cfRule>
  </conditionalFormatting>
  <conditionalFormatting sqref="D461:N464">
    <cfRule type="expression" dxfId="2834" priority="597">
      <formula>D461/C461&gt;1</formula>
    </cfRule>
    <cfRule type="expression" dxfId="2833" priority="598">
      <formula>D461/C461&lt;1</formula>
    </cfRule>
  </conditionalFormatting>
  <conditionalFormatting sqref="Q553">
    <cfRule type="cellIs" dxfId="2832" priority="320" operator="lessThan">
      <formula>0</formula>
    </cfRule>
  </conditionalFormatting>
  <conditionalFormatting sqref="B461:B464 B552:N552 B560:N560 B575:N575 B589:N589">
    <cfRule type="expression" dxfId="2831" priority="594">
      <formula>B461/#REF!&gt;1</formula>
    </cfRule>
    <cfRule type="expression" dxfId="2830" priority="595">
      <formula>B461/#REF!&lt;1</formula>
    </cfRule>
  </conditionalFormatting>
  <conditionalFormatting sqref="Q561">
    <cfRule type="cellIs" dxfId="2829" priority="317" operator="lessThan">
      <formula>0</formula>
    </cfRule>
  </conditionalFormatting>
  <conditionalFormatting sqref="B512">
    <cfRule type="expression" dxfId="2828" priority="591">
      <formula>B512/#REF!&gt;1</formula>
    </cfRule>
    <cfRule type="expression" dxfId="2827" priority="592">
      <formula>B512/#REF!&lt;1</formula>
    </cfRule>
  </conditionalFormatting>
  <conditionalFormatting sqref="Q590">
    <cfRule type="cellIs" dxfId="2826" priority="314" operator="lessThan">
      <formula>0</formula>
    </cfRule>
  </conditionalFormatting>
  <conditionalFormatting sqref="C512">
    <cfRule type="expression" dxfId="2825" priority="588">
      <formula>C512/B512&gt;1</formula>
    </cfRule>
    <cfRule type="expression" dxfId="2824" priority="589">
      <formula>C512/B512&lt;1</formula>
    </cfRule>
  </conditionalFormatting>
  <conditionalFormatting sqref="D512">
    <cfRule type="cellIs" dxfId="2823" priority="587" operator="lessThan">
      <formula>0</formula>
    </cfRule>
  </conditionalFormatting>
  <conditionalFormatting sqref="D512">
    <cfRule type="expression" dxfId="2822" priority="585">
      <formula>D512/C512&gt;1</formula>
    </cfRule>
    <cfRule type="expression" dxfId="2821" priority="586">
      <formula>D512/C512&lt;1</formula>
    </cfRule>
  </conditionalFormatting>
  <conditionalFormatting sqref="E512">
    <cfRule type="cellIs" dxfId="2820" priority="584" operator="lessThan">
      <formula>0</formula>
    </cfRule>
  </conditionalFormatting>
  <conditionalFormatting sqref="E512">
    <cfRule type="expression" dxfId="2819" priority="582">
      <formula>E512/D512&gt;1</formula>
    </cfRule>
    <cfRule type="expression" dxfId="2818" priority="583">
      <formula>E512/D512&lt;1</formula>
    </cfRule>
  </conditionalFormatting>
  <conditionalFormatting sqref="F512">
    <cfRule type="cellIs" dxfId="2817" priority="581" operator="lessThan">
      <formula>0</formula>
    </cfRule>
  </conditionalFormatting>
  <conditionalFormatting sqref="F512">
    <cfRule type="expression" dxfId="2816" priority="579">
      <formula>F512/E512&gt;1</formula>
    </cfRule>
    <cfRule type="expression" dxfId="2815" priority="580">
      <formula>F512/E512&lt;1</formula>
    </cfRule>
  </conditionalFormatting>
  <conditionalFormatting sqref="G512">
    <cfRule type="cellIs" dxfId="2814" priority="578" operator="lessThan">
      <formula>0</formula>
    </cfRule>
  </conditionalFormatting>
  <conditionalFormatting sqref="G512">
    <cfRule type="expression" dxfId="2813" priority="576">
      <formula>G512/F512&gt;1</formula>
    </cfRule>
    <cfRule type="expression" dxfId="2812" priority="577">
      <formula>G512/F512&lt;1</formula>
    </cfRule>
  </conditionalFormatting>
  <conditionalFormatting sqref="H512">
    <cfRule type="cellIs" dxfId="2811" priority="575" operator="lessThan">
      <formula>0</formula>
    </cfRule>
  </conditionalFormatting>
  <conditionalFormatting sqref="H512">
    <cfRule type="expression" dxfId="2810" priority="573">
      <formula>H512/G512&gt;1</formula>
    </cfRule>
    <cfRule type="expression" dxfId="2809" priority="574">
      <formula>H512/G512&lt;1</formula>
    </cfRule>
  </conditionalFormatting>
  <conditionalFormatting sqref="I512:N512">
    <cfRule type="cellIs" dxfId="2808" priority="572" operator="lessThan">
      <formula>0</formula>
    </cfRule>
  </conditionalFormatting>
  <conditionalFormatting sqref="I512:N512">
    <cfRule type="expression" dxfId="2807" priority="570">
      <formula>I512/H512&gt;1</formula>
    </cfRule>
    <cfRule type="expression" dxfId="2806" priority="571">
      <formula>I512/H512&lt;1</formula>
    </cfRule>
  </conditionalFormatting>
  <conditionalFormatting sqref="B552">
    <cfRule type="cellIs" dxfId="2805" priority="569" operator="lessThan">
      <formula>0</formula>
    </cfRule>
  </conditionalFormatting>
  <conditionalFormatting sqref="B552">
    <cfRule type="expression" dxfId="2804" priority="567">
      <formula>B552/#REF!&gt;1</formula>
    </cfRule>
    <cfRule type="expression" dxfId="2803" priority="568">
      <formula>B552/#REF!&lt;1</formula>
    </cfRule>
  </conditionalFormatting>
  <conditionalFormatting sqref="C552">
    <cfRule type="cellIs" dxfId="2802" priority="566" operator="lessThan">
      <formula>0</formula>
    </cfRule>
  </conditionalFormatting>
  <conditionalFormatting sqref="C552">
    <cfRule type="expression" dxfId="2801" priority="564">
      <formula>C552/B552&gt;1</formula>
    </cfRule>
    <cfRule type="expression" dxfId="2800" priority="565">
      <formula>C552/B552&lt;1</formula>
    </cfRule>
  </conditionalFormatting>
  <conditionalFormatting sqref="D552">
    <cfRule type="cellIs" dxfId="2799" priority="563" operator="lessThan">
      <formula>0</formula>
    </cfRule>
  </conditionalFormatting>
  <conditionalFormatting sqref="D552">
    <cfRule type="expression" dxfId="2798" priority="561">
      <formula>D552/C552&gt;1</formula>
    </cfRule>
    <cfRule type="expression" dxfId="2797" priority="562">
      <formula>D552/C552&lt;1</formula>
    </cfRule>
  </conditionalFormatting>
  <conditionalFormatting sqref="E552">
    <cfRule type="cellIs" dxfId="2796" priority="560" operator="lessThan">
      <formula>0</formula>
    </cfRule>
  </conditionalFormatting>
  <conditionalFormatting sqref="E552">
    <cfRule type="expression" dxfId="2795" priority="558">
      <formula>E552/D552&gt;1</formula>
    </cfRule>
    <cfRule type="expression" dxfId="2794" priority="559">
      <formula>E552/D552&lt;1</formula>
    </cfRule>
  </conditionalFormatting>
  <conditionalFormatting sqref="F552">
    <cfRule type="cellIs" dxfId="2793" priority="557" operator="lessThan">
      <formula>0</formula>
    </cfRule>
  </conditionalFormatting>
  <conditionalFormatting sqref="F552">
    <cfRule type="expression" dxfId="2792" priority="555">
      <formula>F552/E552&gt;1</formula>
    </cfRule>
    <cfRule type="expression" dxfId="2791" priority="556">
      <formula>F552/E552&lt;1</formula>
    </cfRule>
  </conditionalFormatting>
  <conditionalFormatting sqref="G552">
    <cfRule type="cellIs" dxfId="2790" priority="554" operator="lessThan">
      <formula>0</formula>
    </cfRule>
  </conditionalFormatting>
  <conditionalFormatting sqref="G552">
    <cfRule type="expression" dxfId="2789" priority="552">
      <formula>G552/F552&gt;1</formula>
    </cfRule>
    <cfRule type="expression" dxfId="2788" priority="553">
      <formula>G552/F552&lt;1</formula>
    </cfRule>
  </conditionalFormatting>
  <conditionalFormatting sqref="H552">
    <cfRule type="cellIs" dxfId="2787" priority="551" operator="lessThan">
      <formula>0</formula>
    </cfRule>
  </conditionalFormatting>
  <conditionalFormatting sqref="H552">
    <cfRule type="expression" dxfId="2786" priority="549">
      <formula>H552/G552&gt;1</formula>
    </cfRule>
    <cfRule type="expression" dxfId="2785" priority="550">
      <formula>H552/G552&lt;1</formula>
    </cfRule>
  </conditionalFormatting>
  <conditionalFormatting sqref="B560">
    <cfRule type="cellIs" dxfId="2784" priority="548" operator="lessThan">
      <formula>0</formula>
    </cfRule>
  </conditionalFormatting>
  <conditionalFormatting sqref="B560">
    <cfRule type="expression" dxfId="2783" priority="546">
      <formula>B560/#REF!&gt;1</formula>
    </cfRule>
    <cfRule type="expression" dxfId="2782" priority="547">
      <formula>B560/#REF!&lt;1</formula>
    </cfRule>
  </conditionalFormatting>
  <conditionalFormatting sqref="C560">
    <cfRule type="cellIs" dxfId="2781" priority="545" operator="lessThan">
      <formula>0</formula>
    </cfRule>
  </conditionalFormatting>
  <conditionalFormatting sqref="C560">
    <cfRule type="expression" dxfId="2780" priority="543">
      <formula>C560/B560&gt;1</formula>
    </cfRule>
    <cfRule type="expression" dxfId="2779" priority="544">
      <formula>C560/B560&lt;1</formula>
    </cfRule>
  </conditionalFormatting>
  <conditionalFormatting sqref="D560">
    <cfRule type="cellIs" dxfId="2778" priority="542" operator="lessThan">
      <formula>0</formula>
    </cfRule>
  </conditionalFormatting>
  <conditionalFormatting sqref="D560">
    <cfRule type="expression" dxfId="2777" priority="540">
      <formula>D560/C560&gt;1</formula>
    </cfRule>
    <cfRule type="expression" dxfId="2776" priority="541">
      <formula>D560/C560&lt;1</formula>
    </cfRule>
  </conditionalFormatting>
  <conditionalFormatting sqref="E560">
    <cfRule type="cellIs" dxfId="2775" priority="539" operator="lessThan">
      <formula>0</formula>
    </cfRule>
  </conditionalFormatting>
  <conditionalFormatting sqref="E560">
    <cfRule type="expression" dxfId="2774" priority="537">
      <formula>E560/D560&gt;1</formula>
    </cfRule>
    <cfRule type="expression" dxfId="2773" priority="538">
      <formula>E560/D560&lt;1</formula>
    </cfRule>
  </conditionalFormatting>
  <conditionalFormatting sqref="F560">
    <cfRule type="cellIs" dxfId="2772" priority="536" operator="lessThan">
      <formula>0</formula>
    </cfRule>
  </conditionalFormatting>
  <conditionalFormatting sqref="F560">
    <cfRule type="expression" dxfId="2771" priority="534">
      <formula>F560/E560&gt;1</formula>
    </cfRule>
    <cfRule type="expression" dxfId="2770" priority="535">
      <formula>F560/E560&lt;1</formula>
    </cfRule>
  </conditionalFormatting>
  <conditionalFormatting sqref="G560">
    <cfRule type="cellIs" dxfId="2769" priority="533" operator="lessThan">
      <formula>0</formula>
    </cfRule>
  </conditionalFormatting>
  <conditionalFormatting sqref="G560">
    <cfRule type="expression" dxfId="2768" priority="531">
      <formula>G560/F560&gt;1</formula>
    </cfRule>
    <cfRule type="expression" dxfId="2767" priority="532">
      <formula>G560/F560&lt;1</formula>
    </cfRule>
  </conditionalFormatting>
  <conditionalFormatting sqref="H560">
    <cfRule type="cellIs" dxfId="2766" priority="530" operator="lessThan">
      <formula>0</formula>
    </cfRule>
  </conditionalFormatting>
  <conditionalFormatting sqref="H560">
    <cfRule type="expression" dxfId="2765" priority="528">
      <formula>H560/G560&gt;1</formula>
    </cfRule>
    <cfRule type="expression" dxfId="2764" priority="529">
      <formula>H560/G560&lt;1</formula>
    </cfRule>
  </conditionalFormatting>
  <conditionalFormatting sqref="O616:O619">
    <cfRule type="cellIs" dxfId="2763" priority="276" operator="lessThan">
      <formula>0</formula>
    </cfRule>
  </conditionalFormatting>
  <conditionalFormatting sqref="B589">
    <cfRule type="expression" dxfId="2762" priority="525">
      <formula>B589/#REF!&gt;1</formula>
    </cfRule>
    <cfRule type="expression" dxfId="2761" priority="526">
      <formula>B589/#REF!&lt;1</formula>
    </cfRule>
  </conditionalFormatting>
  <conditionalFormatting sqref="C589">
    <cfRule type="cellIs" dxfId="2760" priority="524" operator="lessThan">
      <formula>0</formula>
    </cfRule>
  </conditionalFormatting>
  <conditionalFormatting sqref="C589">
    <cfRule type="expression" dxfId="2759" priority="522">
      <formula>C589/B589&gt;1</formula>
    </cfRule>
    <cfRule type="expression" dxfId="2758" priority="523">
      <formula>C589/B589&lt;1</formula>
    </cfRule>
  </conditionalFormatting>
  <conditionalFormatting sqref="O605:O607">
    <cfRule type="cellIs" dxfId="2757" priority="270" operator="lessThan">
      <formula>0</formula>
    </cfRule>
  </conditionalFormatting>
  <conditionalFormatting sqref="D589">
    <cfRule type="expression" dxfId="2756" priority="519">
      <formula>D589/C589&gt;1</formula>
    </cfRule>
    <cfRule type="expression" dxfId="2755" priority="520">
      <formula>D589/C589&lt;1</formula>
    </cfRule>
  </conditionalFormatting>
  <conditionalFormatting sqref="E589">
    <cfRule type="cellIs" dxfId="2754" priority="518" operator="lessThan">
      <formula>0</formula>
    </cfRule>
  </conditionalFormatting>
  <conditionalFormatting sqref="E589">
    <cfRule type="expression" dxfId="2753" priority="516">
      <formula>E589/D589&gt;1</formula>
    </cfRule>
    <cfRule type="expression" dxfId="2752" priority="517">
      <formula>E589/D589&lt;1</formula>
    </cfRule>
  </conditionalFormatting>
  <conditionalFormatting sqref="F589">
    <cfRule type="cellIs" dxfId="2751" priority="515" operator="lessThan">
      <formula>0</formula>
    </cfRule>
  </conditionalFormatting>
  <conditionalFormatting sqref="F589">
    <cfRule type="expression" dxfId="2750" priority="513">
      <formula>F589/E589&gt;1</formula>
    </cfRule>
    <cfRule type="expression" dxfId="2749" priority="514">
      <formula>F589/E589&lt;1</formula>
    </cfRule>
  </conditionalFormatting>
  <conditionalFormatting sqref="O377">
    <cfRule type="cellIs" dxfId="2748" priority="261" operator="lessThan">
      <formula>0</formula>
    </cfRule>
  </conditionalFormatting>
  <conditionalFormatting sqref="G589">
    <cfRule type="expression" dxfId="2747" priority="510">
      <formula>G589/F589&gt;1</formula>
    </cfRule>
    <cfRule type="expression" dxfId="2746" priority="511">
      <formula>G589/F589&lt;1</formula>
    </cfRule>
  </conditionalFormatting>
  <conditionalFormatting sqref="O366">
    <cfRule type="cellIs" dxfId="2745" priority="258" operator="lessThan">
      <formula>0</formula>
    </cfRule>
  </conditionalFormatting>
  <conditionalFormatting sqref="H589">
    <cfRule type="expression" dxfId="2744" priority="507">
      <formula>H589/G589&gt;1</formula>
    </cfRule>
    <cfRule type="expression" dxfId="2743" priority="508">
      <formula>H589/G589&lt;1</formula>
    </cfRule>
  </conditionalFormatting>
  <conditionalFormatting sqref="N596">
    <cfRule type="cellIs" dxfId="2742" priority="506" operator="lessThan">
      <formula>0</formula>
    </cfRule>
  </conditionalFormatting>
  <conditionalFormatting sqref="O387">
    <cfRule type="cellIs" dxfId="2741" priority="253" operator="lessThan">
      <formula>0</formula>
    </cfRule>
  </conditionalFormatting>
  <conditionalFormatting sqref="O387">
    <cfRule type="cellIs" dxfId="2740" priority="254" operator="lessThan">
      <formula>0</formula>
    </cfRule>
  </conditionalFormatting>
  <conditionalFormatting sqref="O387">
    <cfRule type="cellIs" dxfId="2739" priority="251" operator="lessThan">
      <formula>0</formula>
    </cfRule>
  </conditionalFormatting>
  <conditionalFormatting sqref="O387">
    <cfRule type="cellIs" dxfId="2738" priority="252" operator="lessThan">
      <formula>0</formula>
    </cfRule>
  </conditionalFormatting>
  <conditionalFormatting sqref="N600">
    <cfRule type="cellIs" dxfId="2737" priority="505" operator="lessThan">
      <formula>0</formula>
    </cfRule>
  </conditionalFormatting>
  <conditionalFormatting sqref="N600">
    <cfRule type="cellIs" dxfId="2736" priority="504" operator="lessThan">
      <formula>0</formula>
    </cfRule>
  </conditionalFormatting>
  <conditionalFormatting sqref="P363">
    <cfRule type="cellIs" dxfId="2735" priority="503" operator="lessThan">
      <formula>0</formula>
    </cfRule>
  </conditionalFormatting>
  <conditionalFormatting sqref="P364:P365">
    <cfRule type="cellIs" dxfId="2734" priority="502" operator="lessThan">
      <formula>0</formula>
    </cfRule>
  </conditionalFormatting>
  <conditionalFormatting sqref="P461:P464">
    <cfRule type="cellIs" dxfId="2733" priority="501" operator="lessThan">
      <formula>0</formula>
    </cfRule>
  </conditionalFormatting>
  <conditionalFormatting sqref="P361">
    <cfRule type="cellIs" dxfId="2732" priority="500" operator="lessThan">
      <formula>0</formula>
    </cfRule>
  </conditionalFormatting>
  <conditionalFormatting sqref="P366:P367">
    <cfRule type="cellIs" dxfId="2731" priority="499" operator="lessThan">
      <formula>0</formula>
    </cfRule>
  </conditionalFormatting>
  <conditionalFormatting sqref="P369:P373">
    <cfRule type="cellIs" dxfId="2730" priority="498" operator="lessThan">
      <formula>0</formula>
    </cfRule>
  </conditionalFormatting>
  <conditionalFormatting sqref="P378:P379">
    <cfRule type="cellIs" dxfId="2729" priority="497" operator="lessThan">
      <formula>0</formula>
    </cfRule>
  </conditionalFormatting>
  <conditionalFormatting sqref="P384:P385">
    <cfRule type="cellIs" dxfId="2728" priority="496" operator="lessThan">
      <formula>0</formula>
    </cfRule>
  </conditionalFormatting>
  <conditionalFormatting sqref="P390:P391">
    <cfRule type="cellIs" dxfId="2727" priority="495" operator="lessThan">
      <formula>0</formula>
    </cfRule>
  </conditionalFormatting>
  <conditionalFormatting sqref="P396:P397">
    <cfRule type="cellIs" dxfId="2726" priority="494" operator="lessThan">
      <formula>0</formula>
    </cfRule>
  </conditionalFormatting>
  <conditionalFormatting sqref="P402">
    <cfRule type="cellIs" dxfId="2725" priority="493" operator="lessThan">
      <formula>0</formula>
    </cfRule>
  </conditionalFormatting>
  <conditionalFormatting sqref="P408:P409">
    <cfRule type="cellIs" dxfId="2724" priority="492" operator="lessThan">
      <formula>0</formula>
    </cfRule>
  </conditionalFormatting>
  <conditionalFormatting sqref="P414:P415">
    <cfRule type="cellIs" dxfId="2723" priority="491" operator="lessThan">
      <formula>0</formula>
    </cfRule>
  </conditionalFormatting>
  <conditionalFormatting sqref="P420:P421">
    <cfRule type="cellIs" dxfId="2722" priority="490" operator="lessThan">
      <formula>0</formula>
    </cfRule>
  </conditionalFormatting>
  <conditionalFormatting sqref="P426:P427">
    <cfRule type="cellIs" dxfId="2721" priority="489" operator="lessThan">
      <formula>0</formula>
    </cfRule>
  </conditionalFormatting>
  <conditionalFormatting sqref="P432:P433">
    <cfRule type="cellIs" dxfId="2720" priority="488" operator="lessThan">
      <formula>0</formula>
    </cfRule>
  </conditionalFormatting>
  <conditionalFormatting sqref="P438:P439">
    <cfRule type="cellIs" dxfId="2719" priority="487" operator="lessThan">
      <formula>0</formula>
    </cfRule>
  </conditionalFormatting>
  <conditionalFormatting sqref="P444:P445">
    <cfRule type="cellIs" dxfId="2718" priority="486" operator="lessThan">
      <formula>0</formula>
    </cfRule>
  </conditionalFormatting>
  <conditionalFormatting sqref="P451:P452">
    <cfRule type="cellIs" dxfId="2717" priority="485" operator="lessThan">
      <formula>0</formula>
    </cfRule>
  </conditionalFormatting>
  <conditionalFormatting sqref="P457:P458">
    <cfRule type="cellIs" dxfId="2716" priority="484" operator="lessThan">
      <formula>0</formula>
    </cfRule>
  </conditionalFormatting>
  <conditionalFormatting sqref="P465">
    <cfRule type="cellIs" dxfId="2715" priority="483" operator="lessThan">
      <formula>0</formula>
    </cfRule>
  </conditionalFormatting>
  <conditionalFormatting sqref="P472">
    <cfRule type="cellIs" dxfId="2714" priority="482" operator="lessThan">
      <formula>0</formula>
    </cfRule>
  </conditionalFormatting>
  <conditionalFormatting sqref="P503:P504">
    <cfRule type="cellIs" dxfId="2713" priority="481" operator="lessThan">
      <formula>0</formula>
    </cfRule>
  </conditionalFormatting>
  <conditionalFormatting sqref="P511:P512">
    <cfRule type="cellIs" dxfId="2712" priority="480" operator="lessThan">
      <formula>0</formula>
    </cfRule>
  </conditionalFormatting>
  <conditionalFormatting sqref="P520:P521">
    <cfRule type="cellIs" dxfId="2711" priority="479" operator="lessThan">
      <formula>0</formula>
    </cfRule>
  </conditionalFormatting>
  <conditionalFormatting sqref="P528:P529">
    <cfRule type="cellIs" dxfId="2710" priority="478" operator="lessThan">
      <formula>0</formula>
    </cfRule>
  </conditionalFormatting>
  <conditionalFormatting sqref="P544:P545">
    <cfRule type="cellIs" dxfId="2709" priority="477" operator="lessThan">
      <formula>0</formula>
    </cfRule>
  </conditionalFormatting>
  <conditionalFormatting sqref="P536:P537">
    <cfRule type="cellIs" dxfId="2708" priority="476" operator="lessThan">
      <formula>0</formula>
    </cfRule>
  </conditionalFormatting>
  <conditionalFormatting sqref="P551:P552">
    <cfRule type="cellIs" dxfId="2707" priority="475" operator="lessThan">
      <formula>0</formula>
    </cfRule>
  </conditionalFormatting>
  <conditionalFormatting sqref="P559:P560">
    <cfRule type="cellIs" dxfId="2706" priority="474" operator="lessThan">
      <formula>0</formula>
    </cfRule>
  </conditionalFormatting>
  <conditionalFormatting sqref="P567:P568">
    <cfRule type="cellIs" dxfId="2705" priority="473" operator="lessThan">
      <formula>0</formula>
    </cfRule>
  </conditionalFormatting>
  <conditionalFormatting sqref="P574:P575">
    <cfRule type="cellIs" dxfId="2704" priority="472" operator="lessThan">
      <formula>0</formula>
    </cfRule>
  </conditionalFormatting>
  <conditionalFormatting sqref="P581:P582">
    <cfRule type="cellIs" dxfId="2703" priority="471" operator="lessThan">
      <formula>0</formula>
    </cfRule>
  </conditionalFormatting>
  <conditionalFormatting sqref="P588:P589">
    <cfRule type="cellIs" dxfId="2702" priority="470" operator="lessThan">
      <formula>0</formula>
    </cfRule>
  </conditionalFormatting>
  <conditionalFormatting sqref="P596:P597">
    <cfRule type="cellIs" dxfId="2701" priority="469" operator="lessThan">
      <formula>0</formula>
    </cfRule>
  </conditionalFormatting>
  <conditionalFormatting sqref="P603">
    <cfRule type="cellIs" dxfId="2700" priority="468" operator="lessThan">
      <formula>0</formula>
    </cfRule>
  </conditionalFormatting>
  <conditionalFormatting sqref="P608">
    <cfRule type="cellIs" dxfId="2699" priority="467" operator="lessThan">
      <formula>0</formula>
    </cfRule>
  </conditionalFormatting>
  <conditionalFormatting sqref="O405">
    <cfRule type="cellIs" dxfId="2698" priority="211" operator="lessThan">
      <formula>0</formula>
    </cfRule>
  </conditionalFormatting>
  <conditionalFormatting sqref="P632:P634">
    <cfRule type="cellIs" dxfId="2697" priority="466" operator="lessThan">
      <formula>0</formula>
    </cfRule>
  </conditionalFormatting>
  <conditionalFormatting sqref="I710:N710 P708:Q711">
    <cfRule type="cellIs" dxfId="2696" priority="460" operator="lessThan">
      <formula>0</formula>
    </cfRule>
  </conditionalFormatting>
  <conditionalFormatting sqref="P636:P637 P641:P645">
    <cfRule type="cellIs" dxfId="2695" priority="465" operator="lessThan">
      <formula>0</formula>
    </cfRule>
  </conditionalFormatting>
  <conditionalFormatting sqref="P648">
    <cfRule type="cellIs" dxfId="2694" priority="464" operator="lessThan">
      <formula>0</formula>
    </cfRule>
  </conditionalFormatting>
  <conditionalFormatting sqref="P649">
    <cfRule type="cellIs" dxfId="2693" priority="463" operator="lessThan">
      <formula>0</formula>
    </cfRule>
  </conditionalFormatting>
  <conditionalFormatting sqref="P651">
    <cfRule type="cellIs" dxfId="2692" priority="462" operator="lessThan">
      <formula>0</formula>
    </cfRule>
  </conditionalFormatting>
  <conditionalFormatting sqref="P652">
    <cfRule type="cellIs" dxfId="2691" priority="461" operator="lessThan">
      <formula>0</formula>
    </cfRule>
  </conditionalFormatting>
  <conditionalFormatting sqref="D654:N654 D651:N651 D648:N649 D632:N634">
    <cfRule type="expression" dxfId="2690" priority="433">
      <formula>D632/C632&gt;1</formula>
    </cfRule>
    <cfRule type="expression" dxfId="2689" priority="434">
      <formula>D632/C632&lt;1</formula>
    </cfRule>
  </conditionalFormatting>
  <conditionalFormatting sqref="C507:C510">
    <cfRule type="cellIs" dxfId="2688" priority="459" operator="lessThan">
      <formula>0</formula>
    </cfRule>
  </conditionalFormatting>
  <conditionalFormatting sqref="C507:C510">
    <cfRule type="expression" dxfId="2687" priority="457">
      <formula>C507/B507&gt;1</formula>
    </cfRule>
    <cfRule type="expression" dxfId="2686" priority="458">
      <formula>C507/B507&lt;1</formula>
    </cfRule>
  </conditionalFormatting>
  <conditionalFormatting sqref="D507:N510">
    <cfRule type="cellIs" dxfId="2685" priority="456" operator="lessThan">
      <formula>0</formula>
    </cfRule>
  </conditionalFormatting>
  <conditionalFormatting sqref="D507:N510">
    <cfRule type="expression" dxfId="2684" priority="454">
      <formula>D507/C507&gt;1</formula>
    </cfRule>
    <cfRule type="expression" dxfId="2683" priority="455">
      <formula>D507/C507&lt;1</formula>
    </cfRule>
  </conditionalFormatting>
  <conditionalFormatting sqref="B507:B510">
    <cfRule type="cellIs" dxfId="2682" priority="453" operator="lessThan">
      <formula>0</formula>
    </cfRule>
  </conditionalFormatting>
  <conditionalFormatting sqref="B507:B510">
    <cfRule type="expression" dxfId="2681" priority="451">
      <formula>B507/#REF!&gt;1</formula>
    </cfRule>
    <cfRule type="expression" dxfId="2680" priority="452">
      <formula>B507/#REF!&lt;1</formula>
    </cfRule>
  </conditionalFormatting>
  <conditionalFormatting sqref="J588:N588 J574:N574 J559:N559 J551:N551">
    <cfRule type="cellIs" dxfId="2679" priority="450" operator="lessThan">
      <formula>0</formula>
    </cfRule>
  </conditionalFormatting>
  <conditionalFormatting sqref="C588:I588 C584:C587 C574:I574 C570:C573 C559:I559 C555:C558 C551:I551 C547:C550">
    <cfRule type="cellIs" dxfId="2678" priority="449" operator="lessThan">
      <formula>0</formula>
    </cfRule>
  </conditionalFormatting>
  <conditionalFormatting sqref="C588:M588 C574:M574 C559:M559 C551:M551">
    <cfRule type="cellIs" dxfId="2677" priority="448" operator="lessThan">
      <formula>0</formula>
    </cfRule>
  </conditionalFormatting>
  <conditionalFormatting sqref="C584:C587 C570:C573 C555:C558 C547:C550">
    <cfRule type="expression" dxfId="2676" priority="446">
      <formula>C547/B547&gt;1</formula>
    </cfRule>
    <cfRule type="expression" dxfId="2675" priority="447">
      <formula>C547/B547&lt;1</formula>
    </cfRule>
  </conditionalFormatting>
  <conditionalFormatting sqref="D584:N587 D570:N573 D555:N558 D547:N550">
    <cfRule type="cellIs" dxfId="2674" priority="445" operator="lessThan">
      <formula>0</formula>
    </cfRule>
  </conditionalFormatting>
  <conditionalFormatting sqref="D584:N587 D570:N573 D555:N558 D547:N550">
    <cfRule type="expression" dxfId="2673" priority="443">
      <formula>D547/C547&gt;1</formula>
    </cfRule>
    <cfRule type="expression" dxfId="2672" priority="444">
      <formula>D547/C547&lt;1</formula>
    </cfRule>
  </conditionalFormatting>
  <conditionalFormatting sqref="C588:N588 C574:N574 C559:N559 C551:N551">
    <cfRule type="cellIs" dxfId="2671" priority="442" operator="lessThan">
      <formula>0</formula>
    </cfRule>
  </conditionalFormatting>
  <conditionalFormatting sqref="C588:N588 C574:N574 C559:N559 C551:N551">
    <cfRule type="expression" dxfId="2670" priority="440">
      <formula>C551/B551&gt;1</formula>
    </cfRule>
    <cfRule type="expression" dxfId="2669" priority="441">
      <formula>C551/B551&lt;1</formula>
    </cfRule>
  </conditionalFormatting>
  <conditionalFormatting sqref="B654 B651 B648:B649 B632:B634 B641:B645">
    <cfRule type="cellIs" dxfId="2668" priority="439" operator="lessThan">
      <formula>0</formula>
    </cfRule>
  </conditionalFormatting>
  <conditionalFormatting sqref="C654 C651 C648:C649 C632:C634">
    <cfRule type="cellIs" dxfId="2667" priority="438" operator="lessThan">
      <formula>0</formula>
    </cfRule>
  </conditionalFormatting>
  <conditionalFormatting sqref="C654 C651 C648:C649 C632:C634">
    <cfRule type="expression" dxfId="2666" priority="436">
      <formula>C632/B632&gt;1</formula>
    </cfRule>
    <cfRule type="expression" dxfId="2665" priority="437">
      <formula>C632/B632&lt;1</formula>
    </cfRule>
  </conditionalFormatting>
  <conditionalFormatting sqref="D654:N654 D651:N651 D648:N649 D632:N634">
    <cfRule type="cellIs" dxfId="2664" priority="435" operator="lessThan">
      <formula>0</formula>
    </cfRule>
  </conditionalFormatting>
  <conditionalFormatting sqref="B504:N504 B537 B568 B597">
    <cfRule type="expression" dxfId="2663" priority="1205">
      <formula>B504/#REF!&gt;1</formula>
    </cfRule>
    <cfRule type="expression" dxfId="2662" priority="1206">
      <formula>B504/#REF!&lt;1</formula>
    </cfRule>
  </conditionalFormatting>
  <conditionalFormatting sqref="C465">
    <cfRule type="cellIs" dxfId="2661" priority="432" operator="lessThan">
      <formula>0</formula>
    </cfRule>
  </conditionalFormatting>
  <conditionalFormatting sqref="C465">
    <cfRule type="expression" dxfId="2660" priority="430">
      <formula>C465/B465&gt;1</formula>
    </cfRule>
    <cfRule type="expression" dxfId="2659" priority="431">
      <formula>C465/B465&lt;1</formula>
    </cfRule>
  </conditionalFormatting>
  <conditionalFormatting sqref="D465:N465">
    <cfRule type="cellIs" dxfId="2658" priority="429" operator="lessThan">
      <formula>0</formula>
    </cfRule>
  </conditionalFormatting>
  <conditionalFormatting sqref="D465:N465">
    <cfRule type="expression" dxfId="2657" priority="427">
      <formula>D465/C465&gt;1</formula>
    </cfRule>
    <cfRule type="expression" dxfId="2656" priority="428">
      <formula>D465/C465&lt;1</formula>
    </cfRule>
  </conditionalFormatting>
  <conditionalFormatting sqref="B465">
    <cfRule type="cellIs" dxfId="2655" priority="426" operator="lessThan">
      <formula>0</formula>
    </cfRule>
  </conditionalFormatting>
  <conditionalFormatting sqref="B465">
    <cfRule type="expression" dxfId="2654" priority="424">
      <formula>B465/#REF!&gt;1</formula>
    </cfRule>
    <cfRule type="expression" dxfId="2653" priority="425">
      <formula>B465/#REF!&lt;1</formula>
    </cfRule>
  </conditionalFormatting>
  <conditionalFormatting sqref="C511">
    <cfRule type="cellIs" dxfId="2652" priority="423" operator="lessThan">
      <formula>0</formula>
    </cfRule>
  </conditionalFormatting>
  <conditionalFormatting sqref="D511:N511">
    <cfRule type="cellIs" dxfId="2651" priority="420" operator="lessThan">
      <formula>0</formula>
    </cfRule>
  </conditionalFormatting>
  <conditionalFormatting sqref="C511">
    <cfRule type="expression" dxfId="2650" priority="421">
      <formula>C511/B511&gt;1</formula>
    </cfRule>
    <cfRule type="expression" dxfId="2649" priority="422">
      <formula>C511/B511&lt;1</formula>
    </cfRule>
  </conditionalFormatting>
  <conditionalFormatting sqref="D511:N511">
    <cfRule type="expression" dxfId="2648" priority="418">
      <formula>D511/C511&gt;1</formula>
    </cfRule>
    <cfRule type="expression" dxfId="2647" priority="419">
      <formula>D511/C511&lt;1</formula>
    </cfRule>
  </conditionalFormatting>
  <conditionalFormatting sqref="B511">
    <cfRule type="cellIs" dxfId="2646" priority="417" operator="lessThan">
      <formula>0</formula>
    </cfRule>
  </conditionalFormatting>
  <conditionalFormatting sqref="B511">
    <cfRule type="expression" dxfId="2645" priority="415">
      <formula>B511/#REF!&gt;1</formula>
    </cfRule>
    <cfRule type="expression" dxfId="2644" priority="416">
      <formula>B511/#REF!&lt;1</formula>
    </cfRule>
  </conditionalFormatting>
  <conditionalFormatting sqref="B529 B521">
    <cfRule type="cellIs" dxfId="2643" priority="414" operator="lessThan">
      <formula>0</formula>
    </cfRule>
  </conditionalFormatting>
  <conditionalFormatting sqref="B529 B521">
    <cfRule type="expression" dxfId="2642" priority="412">
      <formula>B521/#REF!&gt;1</formula>
    </cfRule>
    <cfRule type="expression" dxfId="2641" priority="413">
      <formula>B521/#REF!&lt;1</formula>
    </cfRule>
  </conditionalFormatting>
  <conditionalFormatting sqref="C521">
    <cfRule type="cellIs" dxfId="2640" priority="411" operator="lessThan">
      <formula>0</formula>
    </cfRule>
  </conditionalFormatting>
  <conditionalFormatting sqref="C521 B636:O637">
    <cfRule type="expression" dxfId="2639" priority="409">
      <formula>B521/A521&gt;1</formula>
    </cfRule>
    <cfRule type="expression" dxfId="2638" priority="410">
      <formula>B521/A521&lt;1</formula>
    </cfRule>
  </conditionalFormatting>
  <conditionalFormatting sqref="C603:N603">
    <cfRule type="expression" dxfId="2637" priority="370">
      <formula>C603/B603&gt;1</formula>
    </cfRule>
    <cfRule type="expression" dxfId="2636" priority="371">
      <formula>C603/B603&lt;1</formula>
    </cfRule>
  </conditionalFormatting>
  <conditionalFormatting sqref="I552:N552">
    <cfRule type="expression" dxfId="2635" priority="394">
      <formula>I552/H552&gt;1</formula>
    </cfRule>
    <cfRule type="expression" dxfId="2634" priority="395">
      <formula>I552/H552&lt;1</formula>
    </cfRule>
  </conditionalFormatting>
  <conditionalFormatting sqref="I560:N560">
    <cfRule type="expression" dxfId="2633" priority="391">
      <formula>I560/H560&gt;1</formula>
    </cfRule>
    <cfRule type="expression" dxfId="2632" priority="392">
      <formula>I560/H560&lt;1</formula>
    </cfRule>
  </conditionalFormatting>
  <conditionalFormatting sqref="B575:N575">
    <cfRule type="cellIs" dxfId="2631" priority="390" operator="lessThan">
      <formula>0</formula>
    </cfRule>
  </conditionalFormatting>
  <conditionalFormatting sqref="B575:N575">
    <cfRule type="expression" dxfId="2630" priority="388">
      <formula>B575/A575&gt;1</formula>
    </cfRule>
    <cfRule type="expression" dxfId="2629" priority="389">
      <formula>B575/A575&lt;1</formula>
    </cfRule>
  </conditionalFormatting>
  <conditionalFormatting sqref="B589:N589">
    <cfRule type="cellIs" dxfId="2628" priority="387" operator="lessThan">
      <formula>0</formula>
    </cfRule>
  </conditionalFormatting>
  <conditionalFormatting sqref="B589:N589">
    <cfRule type="expression" dxfId="2627" priority="385">
      <formula>B589/A589&gt;1</formula>
    </cfRule>
    <cfRule type="expression" dxfId="2626" priority="386">
      <formula>B589/A589&lt;1</formula>
    </cfRule>
  </conditionalFormatting>
  <conditionalFormatting sqref="N608">
    <cfRule type="cellIs" dxfId="2625" priority="363" operator="lessThan">
      <formula>0</formula>
    </cfRule>
  </conditionalFormatting>
  <conditionalFormatting sqref="D521:N521">
    <cfRule type="cellIs" dxfId="2624" priority="408" operator="lessThan">
      <formula>0</formula>
    </cfRule>
  </conditionalFormatting>
  <conditionalFormatting sqref="D521:N521">
    <cfRule type="expression" dxfId="2623" priority="406">
      <formula>D521/C521&gt;1</formula>
    </cfRule>
    <cfRule type="expression" dxfId="2622" priority="407">
      <formula>D521/C521&lt;1</formula>
    </cfRule>
  </conditionalFormatting>
  <conditionalFormatting sqref="C529:N529">
    <cfRule type="cellIs" dxfId="2621" priority="405" operator="lessThan">
      <formula>0</formula>
    </cfRule>
  </conditionalFormatting>
  <conditionalFormatting sqref="C529:N529">
    <cfRule type="expression" dxfId="2620" priority="403">
      <formula>C529/B529&gt;1</formula>
    </cfRule>
    <cfRule type="expression" dxfId="2619" priority="404">
      <formula>C529/B529&lt;1</formula>
    </cfRule>
  </conditionalFormatting>
  <conditionalFormatting sqref="C582:N582">
    <cfRule type="expression" dxfId="2618" priority="379">
      <formula>C582/B582&gt;1</formula>
    </cfRule>
    <cfRule type="expression" dxfId="2617" priority="380">
      <formula>C582/B582&lt;1</formula>
    </cfRule>
  </conditionalFormatting>
  <conditionalFormatting sqref="C537:N537">
    <cfRule type="expression" dxfId="2616" priority="400">
      <formula>C537/B537&gt;1</formula>
    </cfRule>
    <cfRule type="expression" dxfId="2615" priority="401">
      <formula>C537/B537&lt;1</formula>
    </cfRule>
  </conditionalFormatting>
  <conditionalFormatting sqref="C568:N568">
    <cfRule type="expression" dxfId="2614" priority="397">
      <formula>C568/B568&gt;1</formula>
    </cfRule>
    <cfRule type="expression" dxfId="2613" priority="398">
      <formula>C568/B568&lt;1</formula>
    </cfRule>
  </conditionalFormatting>
  <conditionalFormatting sqref="C608:M608">
    <cfRule type="expression" dxfId="2612" priority="365">
      <formula>C608/B608&gt;1</formula>
    </cfRule>
    <cfRule type="expression" dxfId="2611" priority="366">
      <formula>C608/B608&lt;1</formula>
    </cfRule>
  </conditionalFormatting>
  <conditionalFormatting sqref="N608">
    <cfRule type="expression" dxfId="2610" priority="360">
      <formula>N608/M608&gt;1</formula>
    </cfRule>
    <cfRule type="expression" dxfId="2609" priority="361">
      <formula>N608/M608&lt;1</formula>
    </cfRule>
  </conditionalFormatting>
  <conditionalFormatting sqref="C608:M608">
    <cfRule type="cellIs" dxfId="2608" priority="369" operator="lessThan">
      <formula>0</formula>
    </cfRule>
  </conditionalFormatting>
  <conditionalFormatting sqref="C608:M608">
    <cfRule type="cellIs" dxfId="2607" priority="368" operator="lessThan">
      <formula>0</formula>
    </cfRule>
  </conditionalFormatting>
  <conditionalFormatting sqref="B582">
    <cfRule type="cellIs" dxfId="2606" priority="382" operator="lessThan">
      <formula>0</formula>
    </cfRule>
  </conditionalFormatting>
  <conditionalFormatting sqref="B582">
    <cfRule type="expression" dxfId="2605" priority="383">
      <formula>B582/#REF!&gt;1</formula>
    </cfRule>
    <cfRule type="expression" dxfId="2604" priority="384">
      <formula>B582/#REF!&lt;1</formula>
    </cfRule>
  </conditionalFormatting>
  <conditionalFormatting sqref="C582:N582">
    <cfRule type="cellIs" dxfId="2603" priority="381" operator="lessThan">
      <formula>0</formula>
    </cfRule>
  </conditionalFormatting>
  <conditionalFormatting sqref="C597:N597">
    <cfRule type="expression" dxfId="2602" priority="375">
      <formula>C597/B597&gt;1</formula>
    </cfRule>
    <cfRule type="expression" dxfId="2601" priority="376">
      <formula>C597/B597&lt;1</formula>
    </cfRule>
  </conditionalFormatting>
  <conditionalFormatting sqref="N608">
    <cfRule type="cellIs" dxfId="2600" priority="364" operator="lessThan">
      <formula>0</formula>
    </cfRule>
  </conditionalFormatting>
  <conditionalFormatting sqref="C608:M608">
    <cfRule type="cellIs" dxfId="2599" priority="367" operator="lessThan">
      <formula>0</formula>
    </cfRule>
  </conditionalFormatting>
  <conditionalFormatting sqref="N608">
    <cfRule type="cellIs" dxfId="2598" priority="362" operator="lessThan">
      <formula>0</formula>
    </cfRule>
  </conditionalFormatting>
  <conditionalFormatting sqref="B676:N679">
    <cfRule type="cellIs" dxfId="2597" priority="359" operator="lessThan">
      <formula>0</formula>
    </cfRule>
  </conditionalFormatting>
  <conditionalFormatting sqref="I678:N678 P676:Q679">
    <cfRule type="cellIs" dxfId="2596" priority="358" operator="lessThan">
      <formula>0</formula>
    </cfRule>
  </conditionalFormatting>
  <conditionalFormatting sqref="B680:N683">
    <cfRule type="cellIs" dxfId="2595" priority="357" operator="lessThan">
      <formula>0</formula>
    </cfRule>
  </conditionalFormatting>
  <conditionalFormatting sqref="I682:N682 P680:Q683">
    <cfRule type="cellIs" dxfId="2594" priority="356" operator="lessThan">
      <formula>0</formula>
    </cfRule>
  </conditionalFormatting>
  <conditionalFormatting sqref="B684:N687">
    <cfRule type="cellIs" dxfId="2593" priority="355" operator="lessThan">
      <formula>0</formula>
    </cfRule>
  </conditionalFormatting>
  <conditionalFormatting sqref="I686:N686 P684:Q687">
    <cfRule type="cellIs" dxfId="2592" priority="354" operator="lessThan">
      <formula>0</formula>
    </cfRule>
  </conditionalFormatting>
  <conditionalFormatting sqref="B688:N691">
    <cfRule type="cellIs" dxfId="2591" priority="353" operator="lessThan">
      <formula>0</formula>
    </cfRule>
  </conditionalFormatting>
  <conditionalFormatting sqref="I690:N690 P688:Q691">
    <cfRule type="cellIs" dxfId="2590" priority="352" operator="lessThan">
      <formula>0</formula>
    </cfRule>
  </conditionalFormatting>
  <conditionalFormatting sqref="B692:N695 O694">
    <cfRule type="cellIs" dxfId="2589" priority="351" operator="lessThan">
      <formula>0</formula>
    </cfRule>
  </conditionalFormatting>
  <conditionalFormatting sqref="P692:Q695 I694:O694">
    <cfRule type="cellIs" dxfId="2588" priority="350" operator="lessThan">
      <formula>0</formula>
    </cfRule>
  </conditionalFormatting>
  <conditionalFormatting sqref="B696:N699">
    <cfRule type="cellIs" dxfId="2587" priority="349" operator="lessThan">
      <formula>0</formula>
    </cfRule>
  </conditionalFormatting>
  <conditionalFormatting sqref="I698:N698 P696:Q699">
    <cfRule type="cellIs" dxfId="2586" priority="348" operator="lessThan">
      <formula>0</formula>
    </cfRule>
  </conditionalFormatting>
  <conditionalFormatting sqref="B700:N703">
    <cfRule type="cellIs" dxfId="2585" priority="347" operator="lessThan">
      <formula>0</formula>
    </cfRule>
  </conditionalFormatting>
  <conditionalFormatting sqref="I702:N702 P700:Q703">
    <cfRule type="cellIs" dxfId="2584" priority="346" operator="lessThan">
      <formula>0</formula>
    </cfRule>
  </conditionalFormatting>
  <conditionalFormatting sqref="B704:N707">
    <cfRule type="cellIs" dxfId="2583" priority="345" operator="lessThan">
      <formula>0</formula>
    </cfRule>
  </conditionalFormatting>
  <conditionalFormatting sqref="I706:N706 P704:Q707">
    <cfRule type="cellIs" dxfId="2582" priority="344" operator="lessThan">
      <formula>0</formula>
    </cfRule>
  </conditionalFormatting>
  <conditionalFormatting sqref="B712:N715">
    <cfRule type="cellIs" dxfId="2581" priority="343" operator="lessThan">
      <formula>0</formula>
    </cfRule>
  </conditionalFormatting>
  <conditionalFormatting sqref="I714:N714 P712:Q715">
    <cfRule type="cellIs" dxfId="2580" priority="342" operator="lessThan">
      <formula>0</formula>
    </cfRule>
  </conditionalFormatting>
  <conditionalFormatting sqref="B716:N719">
    <cfRule type="cellIs" dxfId="2579" priority="341" operator="lessThan">
      <formula>0</formula>
    </cfRule>
  </conditionalFormatting>
  <conditionalFormatting sqref="I718:N718 P716:Q719">
    <cfRule type="cellIs" dxfId="2578" priority="340" operator="lessThan">
      <formula>0</formula>
    </cfRule>
  </conditionalFormatting>
  <conditionalFormatting sqref="P654">
    <cfRule type="cellIs" dxfId="2577" priority="339" operator="lessThan">
      <formula>0</formula>
    </cfRule>
  </conditionalFormatting>
  <conditionalFormatting sqref="Q466">
    <cfRule type="cellIs" dxfId="2576" priority="338" operator="lessThan">
      <formula>0</formula>
    </cfRule>
  </conditionalFormatting>
  <conditionalFormatting sqref="P466">
    <cfRule type="cellIs" dxfId="2575" priority="337" operator="lessThan">
      <formula>0</formula>
    </cfRule>
  </conditionalFormatting>
  <conditionalFormatting sqref="B466:N466">
    <cfRule type="cellIs" dxfId="2574" priority="336" operator="lessThan">
      <formula>0</formula>
    </cfRule>
  </conditionalFormatting>
  <conditionalFormatting sqref="B505:N505">
    <cfRule type="cellIs" dxfId="2573" priority="333" operator="lessThan">
      <formula>0</formula>
    </cfRule>
  </conditionalFormatting>
  <conditionalFormatting sqref="B513:N513">
    <cfRule type="cellIs" dxfId="2572" priority="330" operator="lessThan">
      <formula>0</formula>
    </cfRule>
  </conditionalFormatting>
  <conditionalFormatting sqref="B522:N522">
    <cfRule type="cellIs" dxfId="2571" priority="327" operator="lessThan">
      <formula>0</formula>
    </cfRule>
  </conditionalFormatting>
  <conditionalFormatting sqref="B530:N530">
    <cfRule type="cellIs" dxfId="2570" priority="324" operator="lessThan">
      <formula>0</formula>
    </cfRule>
  </conditionalFormatting>
  <conditionalFormatting sqref="B538:N538">
    <cfRule type="cellIs" dxfId="2569" priority="321" operator="lessThan">
      <formula>0</formula>
    </cfRule>
  </conditionalFormatting>
  <conditionalFormatting sqref="B553:N553">
    <cfRule type="cellIs" dxfId="2568" priority="318" operator="lessThan">
      <formula>0</formula>
    </cfRule>
  </conditionalFormatting>
  <conditionalFormatting sqref="B561:N561">
    <cfRule type="cellIs" dxfId="2567" priority="315" operator="lessThan">
      <formula>0</formula>
    </cfRule>
  </conditionalFormatting>
  <conditionalFormatting sqref="B590:N590">
    <cfRule type="cellIs" dxfId="2566" priority="312" operator="lessThan">
      <formula>0</formula>
    </cfRule>
  </conditionalFormatting>
  <conditionalFormatting sqref="O608">
    <cfRule type="cellIs" dxfId="2565" priority="47" operator="lessThan">
      <formula>0</formula>
    </cfRule>
  </conditionalFormatting>
  <conditionalFormatting sqref="O608">
    <cfRule type="cellIs" dxfId="2564" priority="48" operator="lessThan">
      <formula>0</formula>
    </cfRule>
  </conditionalFormatting>
  <conditionalFormatting sqref="O603">
    <cfRule type="cellIs" dxfId="2563" priority="51" operator="lessThan">
      <formula>0</formula>
    </cfRule>
  </conditionalFormatting>
  <conditionalFormatting sqref="O603">
    <cfRule type="cellIs" dxfId="2562" priority="52" operator="lessThan">
      <formula>0</formula>
    </cfRule>
  </conditionalFormatting>
  <conditionalFormatting sqref="O603">
    <cfRule type="cellIs" dxfId="2561" priority="53" operator="lessThan">
      <formula>0</formula>
    </cfRule>
  </conditionalFormatting>
  <conditionalFormatting sqref="O608">
    <cfRule type="cellIs" dxfId="2560" priority="46" operator="lessThan">
      <formula>0</formula>
    </cfRule>
  </conditionalFormatting>
  <conditionalFormatting sqref="P491:Q491 B491">
    <cfRule type="cellIs" dxfId="2559" priority="311" operator="lessThan">
      <formula>0</formula>
    </cfRule>
  </conditionalFormatting>
  <conditionalFormatting sqref="Q492:Q496">
    <cfRule type="cellIs" dxfId="2558" priority="310" operator="lessThan">
      <formula>0</formula>
    </cfRule>
  </conditionalFormatting>
  <conditionalFormatting sqref="P492:P495">
    <cfRule type="cellIs" dxfId="2557" priority="309" operator="lessThan">
      <formula>0</formula>
    </cfRule>
  </conditionalFormatting>
  <conditionalFormatting sqref="P496">
    <cfRule type="cellIs" dxfId="2556" priority="308" operator="lessThan">
      <formula>0</formula>
    </cfRule>
  </conditionalFormatting>
  <conditionalFormatting sqref="P473:Q473 B473">
    <cfRule type="cellIs" dxfId="2555" priority="307" operator="lessThan">
      <formula>0</formula>
    </cfRule>
  </conditionalFormatting>
  <conditionalFormatting sqref="Q474:Q478">
    <cfRule type="cellIs" dxfId="2554" priority="306" operator="lessThan">
      <formula>0</formula>
    </cfRule>
  </conditionalFormatting>
  <conditionalFormatting sqref="P474:P477">
    <cfRule type="cellIs" dxfId="2553" priority="305" operator="lessThan">
      <formula>0</formula>
    </cfRule>
  </conditionalFormatting>
  <conditionalFormatting sqref="P478">
    <cfRule type="cellIs" dxfId="2552" priority="304" operator="lessThan">
      <formula>0</formula>
    </cfRule>
  </conditionalFormatting>
  <conditionalFormatting sqref="P479:Q479 B479">
    <cfRule type="cellIs" dxfId="2551" priority="303" operator="lessThan">
      <formula>0</formula>
    </cfRule>
  </conditionalFormatting>
  <conditionalFormatting sqref="Q480:Q484">
    <cfRule type="cellIs" dxfId="2550" priority="302" operator="lessThan">
      <formula>0</formula>
    </cfRule>
  </conditionalFormatting>
  <conditionalFormatting sqref="P480:P483">
    <cfRule type="cellIs" dxfId="2549" priority="301" operator="lessThan">
      <formula>0</formula>
    </cfRule>
  </conditionalFormatting>
  <conditionalFormatting sqref="P484">
    <cfRule type="cellIs" dxfId="2548" priority="300" operator="lessThan">
      <formula>0</formula>
    </cfRule>
  </conditionalFormatting>
  <conditionalFormatting sqref="P485:Q485 B485">
    <cfRule type="cellIs" dxfId="2547" priority="299" operator="lessThan">
      <formula>0</formula>
    </cfRule>
  </conditionalFormatting>
  <conditionalFormatting sqref="Q486:Q490">
    <cfRule type="cellIs" dxfId="2546" priority="298" operator="lessThan">
      <formula>0</formula>
    </cfRule>
  </conditionalFormatting>
  <conditionalFormatting sqref="P486:P489">
    <cfRule type="cellIs" dxfId="2545" priority="297" operator="lessThan">
      <formula>0</formula>
    </cfRule>
  </conditionalFormatting>
  <conditionalFormatting sqref="P490">
    <cfRule type="cellIs" dxfId="2544" priority="296" operator="lessThan">
      <formula>0</formula>
    </cfRule>
  </conditionalFormatting>
  <conditionalFormatting sqref="O363:O365 O369:O371 O375:O377 O381:O383 O387:O389 O393:O395 O399:O401 O405:O407 O411:O413 O417:O419 O423:O425 O429:O431 O433 O435:O437 O441:O443 O448:O450 O454:O456 O504 O621:O624 O552 O560 O575 O589">
    <cfRule type="cellIs" dxfId="2543" priority="290" operator="lessThan">
      <formula>0</formula>
    </cfRule>
  </conditionalFormatting>
  <conditionalFormatting sqref="O348">
    <cfRule type="cellIs" dxfId="2542" priority="289" operator="lessThan">
      <formula>0</formula>
    </cfRule>
  </conditionalFormatting>
  <conditionalFormatting sqref="O348">
    <cfRule type="cellIs" dxfId="2541" priority="288" operator="lessThan">
      <formula>0</formula>
    </cfRule>
  </conditionalFormatting>
  <conditionalFormatting sqref="O351:O354">
    <cfRule type="cellIs" dxfId="2540" priority="287" operator="lessThan">
      <formula>0</formula>
    </cfRule>
  </conditionalFormatting>
  <conditionalFormatting sqref="O363:O364">
    <cfRule type="cellIs" dxfId="2539" priority="285" operator="lessThan">
      <formula>0</formula>
    </cfRule>
  </conditionalFormatting>
  <conditionalFormatting sqref="O369:O370">
    <cfRule type="cellIs" dxfId="2538" priority="284" operator="lessThan">
      <formula>0</formula>
    </cfRule>
  </conditionalFormatting>
  <conditionalFormatting sqref="O375:O376">
    <cfRule type="cellIs" dxfId="2537" priority="283" operator="lessThan">
      <formula>0</formula>
    </cfRule>
  </conditionalFormatting>
  <conditionalFormatting sqref="O381:O383">
    <cfRule type="cellIs" dxfId="2536" priority="282" operator="lessThan">
      <formula>0</formula>
    </cfRule>
  </conditionalFormatting>
  <conditionalFormatting sqref="O355">
    <cfRule type="cellIs" dxfId="2535" priority="281" operator="lessThan">
      <formula>0</formula>
    </cfRule>
  </conditionalFormatting>
  <conditionalFormatting sqref="O593:O595">
    <cfRule type="cellIs" dxfId="2534" priority="279" operator="lessThan">
      <formula>0</formula>
    </cfRule>
  </conditionalFormatting>
  <conditionalFormatting sqref="O593:O595">
    <cfRule type="cellIs" dxfId="2533" priority="280" operator="lessThan">
      <formula>0</formula>
    </cfRule>
  </conditionalFormatting>
  <conditionalFormatting sqref="O601:O602 O599">
    <cfRule type="cellIs" dxfId="2532" priority="278" operator="lessThan">
      <formula>0</formula>
    </cfRule>
  </conditionalFormatting>
  <conditionalFormatting sqref="O621:O624">
    <cfRule type="cellIs" dxfId="2531" priority="273" operator="lessThan">
      <formula>0</formula>
    </cfRule>
  </conditionalFormatting>
  <conditionalFormatting sqref="O621:O624">
    <cfRule type="cellIs" dxfId="2530" priority="274" operator="lessThan">
      <formula>0</formula>
    </cfRule>
  </conditionalFormatting>
  <conditionalFormatting sqref="O626:O629">
    <cfRule type="cellIs" dxfId="2529" priority="272" operator="lessThan">
      <formula>0</formula>
    </cfRule>
  </conditionalFormatting>
  <conditionalFormatting sqref="O611:O614">
    <cfRule type="cellIs" dxfId="2528" priority="267" operator="lessThan">
      <formula>0</formula>
    </cfRule>
  </conditionalFormatting>
  <conditionalFormatting sqref="O611:O614">
    <cfRule type="cellIs" dxfId="2527" priority="268" operator="lessThan">
      <formula>0</formula>
    </cfRule>
  </conditionalFormatting>
  <conditionalFormatting sqref="O650 O663 O655:O661 O642:O645 O652:O653 O672:O675 O708:O711 O665:O670">
    <cfRule type="cellIs" dxfId="2526" priority="266" operator="lessThan">
      <formula>0</formula>
    </cfRule>
  </conditionalFormatting>
  <conditionalFormatting sqref="O674">
    <cfRule type="cellIs" dxfId="2525" priority="265" operator="lessThan">
      <formula>0</formula>
    </cfRule>
  </conditionalFormatting>
  <conditionalFormatting sqref="O647">
    <cfRule type="cellIs" dxfId="2524" priority="264" operator="lessThan">
      <formula>0</formula>
    </cfRule>
  </conditionalFormatting>
  <conditionalFormatting sqref="O393">
    <cfRule type="cellIs" dxfId="2523" priority="241" operator="lessThan">
      <formula>0</formula>
    </cfRule>
  </conditionalFormatting>
  <conditionalFormatting sqref="O390">
    <cfRule type="cellIs" dxfId="2522" priority="246" operator="lessThan">
      <formula>0</formula>
    </cfRule>
  </conditionalFormatting>
  <conditionalFormatting sqref="O393">
    <cfRule type="cellIs" dxfId="2521" priority="244" operator="lessThan">
      <formula>0</formula>
    </cfRule>
  </conditionalFormatting>
  <conditionalFormatting sqref="O378">
    <cfRule type="cellIs" dxfId="2520" priority="256" operator="lessThan">
      <formula>0</formula>
    </cfRule>
  </conditionalFormatting>
  <conditionalFormatting sqref="O372">
    <cfRule type="cellIs" dxfId="2519" priority="257" operator="lessThan">
      <formula>0</formula>
    </cfRule>
  </conditionalFormatting>
  <conditionalFormatting sqref="O384">
    <cfRule type="cellIs" dxfId="2518" priority="255" operator="lessThan">
      <formula>0</formula>
    </cfRule>
  </conditionalFormatting>
  <conditionalFormatting sqref="O387">
    <cfRule type="cellIs" dxfId="2517" priority="250" operator="lessThan">
      <formula>0</formula>
    </cfRule>
  </conditionalFormatting>
  <conditionalFormatting sqref="O387">
    <cfRule type="cellIs" dxfId="2516" priority="249" operator="lessThan">
      <formula>0</formula>
    </cfRule>
  </conditionalFormatting>
  <conditionalFormatting sqref="O387">
    <cfRule type="cellIs" dxfId="2515" priority="248" operator="lessThan">
      <formula>0</formula>
    </cfRule>
  </conditionalFormatting>
  <conditionalFormatting sqref="O387">
    <cfRule type="cellIs" dxfId="2514" priority="247" operator="lessThan">
      <formula>0</formula>
    </cfRule>
  </conditionalFormatting>
  <conditionalFormatting sqref="O393">
    <cfRule type="cellIs" dxfId="2513" priority="242" operator="lessThan">
      <formula>0</formula>
    </cfRule>
  </conditionalFormatting>
  <conditionalFormatting sqref="O393">
    <cfRule type="cellIs" dxfId="2512" priority="245" operator="lessThan">
      <formula>0</formula>
    </cfRule>
  </conditionalFormatting>
  <conditionalFormatting sqref="O393">
    <cfRule type="cellIs" dxfId="2511" priority="240" operator="lessThan">
      <formula>0</formula>
    </cfRule>
  </conditionalFormatting>
  <conditionalFormatting sqref="O393">
    <cfRule type="cellIs" dxfId="2510" priority="243" operator="lessThan">
      <formula>0</formula>
    </cfRule>
  </conditionalFormatting>
  <conditionalFormatting sqref="O393">
    <cfRule type="cellIs" dxfId="2509" priority="238" operator="lessThan">
      <formula>0</formula>
    </cfRule>
  </conditionalFormatting>
  <conditionalFormatting sqref="O393">
    <cfRule type="cellIs" dxfId="2508" priority="239" operator="lessThan">
      <formula>0</formula>
    </cfRule>
  </conditionalFormatting>
  <conditionalFormatting sqref="O399">
    <cfRule type="cellIs" dxfId="2507" priority="236" operator="lessThan">
      <formula>0</formula>
    </cfRule>
  </conditionalFormatting>
  <conditionalFormatting sqref="O396">
    <cfRule type="cellIs" dxfId="2506" priority="237" operator="lessThan">
      <formula>0</formula>
    </cfRule>
  </conditionalFormatting>
  <conditionalFormatting sqref="O399">
    <cfRule type="cellIs" dxfId="2505" priority="235" operator="lessThan">
      <formula>0</formula>
    </cfRule>
  </conditionalFormatting>
  <conditionalFormatting sqref="O399">
    <cfRule type="cellIs" dxfId="2504" priority="234" operator="lessThan">
      <formula>0</formula>
    </cfRule>
  </conditionalFormatting>
  <conditionalFormatting sqref="O399">
    <cfRule type="cellIs" dxfId="2503" priority="233" operator="lessThan">
      <formula>0</formula>
    </cfRule>
  </conditionalFormatting>
  <conditionalFormatting sqref="O399">
    <cfRule type="cellIs" dxfId="2502" priority="232" operator="lessThan">
      <formula>0</formula>
    </cfRule>
  </conditionalFormatting>
  <conditionalFormatting sqref="O399">
    <cfRule type="cellIs" dxfId="2501" priority="231" operator="lessThan">
      <formula>0</formula>
    </cfRule>
  </conditionalFormatting>
  <conditionalFormatting sqref="O399">
    <cfRule type="cellIs" dxfId="2500" priority="230" operator="lessThan">
      <formula>0</formula>
    </cfRule>
  </conditionalFormatting>
  <conditionalFormatting sqref="O399">
    <cfRule type="cellIs" dxfId="2499" priority="229" operator="lessThan">
      <formula>0</formula>
    </cfRule>
  </conditionalFormatting>
  <conditionalFormatting sqref="O402">
    <cfRule type="cellIs" dxfId="2498" priority="228" operator="lessThan">
      <formula>0</formula>
    </cfRule>
  </conditionalFormatting>
  <conditionalFormatting sqref="O355">
    <cfRule type="cellIs" dxfId="2497" priority="227" operator="lessThan">
      <formula>0</formula>
    </cfRule>
  </conditionalFormatting>
  <conditionalFormatting sqref="O361">
    <cfRule type="cellIs" dxfId="2496" priority="226" operator="lessThan">
      <formula>0</formula>
    </cfRule>
  </conditionalFormatting>
  <conditionalFormatting sqref="O361">
    <cfRule type="cellIs" dxfId="2495" priority="225" operator="lessThan">
      <formula>0</formula>
    </cfRule>
  </conditionalFormatting>
  <conditionalFormatting sqref="O367">
    <cfRule type="cellIs" dxfId="2494" priority="224" operator="lessThan">
      <formula>0</formula>
    </cfRule>
  </conditionalFormatting>
  <conditionalFormatting sqref="O367">
    <cfRule type="cellIs" dxfId="2493" priority="223" operator="lessThan">
      <formula>0</formula>
    </cfRule>
  </conditionalFormatting>
  <conditionalFormatting sqref="O373">
    <cfRule type="cellIs" dxfId="2492" priority="222" operator="lessThan">
      <formula>0</formula>
    </cfRule>
  </conditionalFormatting>
  <conditionalFormatting sqref="O373">
    <cfRule type="cellIs" dxfId="2491" priority="221" operator="lessThan">
      <formula>0</formula>
    </cfRule>
  </conditionalFormatting>
  <conditionalFormatting sqref="O379">
    <cfRule type="cellIs" dxfId="2490" priority="220" operator="lessThan">
      <formula>0</formula>
    </cfRule>
  </conditionalFormatting>
  <conditionalFormatting sqref="O379">
    <cfRule type="cellIs" dxfId="2489" priority="219" operator="lessThan">
      <formula>0</formula>
    </cfRule>
  </conditionalFormatting>
  <conditionalFormatting sqref="O385">
    <cfRule type="cellIs" dxfId="2488" priority="218" operator="lessThan">
      <formula>0</formula>
    </cfRule>
  </conditionalFormatting>
  <conditionalFormatting sqref="O385">
    <cfRule type="cellIs" dxfId="2487" priority="217" operator="lessThan">
      <formula>0</formula>
    </cfRule>
  </conditionalFormatting>
  <conditionalFormatting sqref="O391">
    <cfRule type="cellIs" dxfId="2486" priority="216" operator="lessThan">
      <formula>0</formula>
    </cfRule>
  </conditionalFormatting>
  <conditionalFormatting sqref="O391">
    <cfRule type="cellIs" dxfId="2485" priority="215" operator="lessThan">
      <formula>0</formula>
    </cfRule>
  </conditionalFormatting>
  <conditionalFormatting sqref="O397">
    <cfRule type="cellIs" dxfId="2484" priority="214" operator="lessThan">
      <formula>0</formula>
    </cfRule>
  </conditionalFormatting>
  <conditionalFormatting sqref="O397">
    <cfRule type="cellIs" dxfId="2483" priority="213" operator="lessThan">
      <formula>0</formula>
    </cfRule>
  </conditionalFormatting>
  <conditionalFormatting sqref="O405">
    <cfRule type="cellIs" dxfId="2482" priority="212" operator="lessThan">
      <formula>0</formula>
    </cfRule>
  </conditionalFormatting>
  <conditionalFormatting sqref="O405">
    <cfRule type="cellIs" dxfId="2481" priority="210" operator="lessThan">
      <formula>0</formula>
    </cfRule>
  </conditionalFormatting>
  <conditionalFormatting sqref="O405">
    <cfRule type="cellIs" dxfId="2480" priority="209" operator="lessThan">
      <formula>0</formula>
    </cfRule>
  </conditionalFormatting>
  <conditionalFormatting sqref="O405">
    <cfRule type="cellIs" dxfId="2479" priority="208" operator="lessThan">
      <formula>0</formula>
    </cfRule>
  </conditionalFormatting>
  <conditionalFormatting sqref="O405">
    <cfRule type="cellIs" dxfId="2478" priority="207" operator="lessThan">
      <formula>0</formula>
    </cfRule>
  </conditionalFormatting>
  <conditionalFormatting sqref="O405">
    <cfRule type="cellIs" dxfId="2477" priority="206" operator="lessThan">
      <formula>0</formula>
    </cfRule>
  </conditionalFormatting>
  <conditionalFormatting sqref="O405">
    <cfRule type="cellIs" dxfId="2476" priority="205" operator="lessThan">
      <formula>0</formula>
    </cfRule>
  </conditionalFormatting>
  <conditionalFormatting sqref="O408">
    <cfRule type="cellIs" dxfId="2475" priority="204" operator="lessThan">
      <formula>0</formula>
    </cfRule>
  </conditionalFormatting>
  <conditionalFormatting sqref="O409">
    <cfRule type="cellIs" dxfId="2474" priority="203" operator="lessThan">
      <formula>0</formula>
    </cfRule>
  </conditionalFormatting>
  <conditionalFormatting sqref="O409">
    <cfRule type="cellIs" dxfId="2473" priority="202" operator="lessThan">
      <formula>0</formula>
    </cfRule>
  </conditionalFormatting>
  <conditionalFormatting sqref="O411">
    <cfRule type="cellIs" dxfId="2472" priority="201" operator="lessThan">
      <formula>0</formula>
    </cfRule>
  </conditionalFormatting>
  <conditionalFormatting sqref="O411">
    <cfRule type="cellIs" dxfId="2471" priority="200" operator="lessThan">
      <formula>0</formula>
    </cfRule>
  </conditionalFormatting>
  <conditionalFormatting sqref="O411">
    <cfRule type="cellIs" dxfId="2470" priority="199" operator="lessThan">
      <formula>0</formula>
    </cfRule>
  </conditionalFormatting>
  <conditionalFormatting sqref="O411">
    <cfRule type="cellIs" dxfId="2469" priority="198" operator="lessThan">
      <formula>0</formula>
    </cfRule>
  </conditionalFormatting>
  <conditionalFormatting sqref="O411">
    <cfRule type="cellIs" dxfId="2468" priority="197" operator="lessThan">
      <formula>0</formula>
    </cfRule>
  </conditionalFormatting>
  <conditionalFormatting sqref="O411">
    <cfRule type="cellIs" dxfId="2467" priority="196" operator="lessThan">
      <formula>0</formula>
    </cfRule>
  </conditionalFormatting>
  <conditionalFormatting sqref="O411">
    <cfRule type="cellIs" dxfId="2466" priority="195" operator="lessThan">
      <formula>0</formula>
    </cfRule>
  </conditionalFormatting>
  <conditionalFormatting sqref="O411">
    <cfRule type="cellIs" dxfId="2465" priority="194" operator="lessThan">
      <formula>0</formula>
    </cfRule>
  </conditionalFormatting>
  <conditionalFormatting sqref="O414">
    <cfRule type="cellIs" dxfId="2464" priority="193" operator="lessThan">
      <formula>0</formula>
    </cfRule>
  </conditionalFormatting>
  <conditionalFormatting sqref="O415">
    <cfRule type="cellIs" dxfId="2463" priority="192" operator="lessThan">
      <formula>0</formula>
    </cfRule>
  </conditionalFormatting>
  <conditionalFormatting sqref="O415">
    <cfRule type="cellIs" dxfId="2462" priority="191" operator="lessThan">
      <formula>0</formula>
    </cfRule>
  </conditionalFormatting>
  <conditionalFormatting sqref="O417">
    <cfRule type="cellIs" dxfId="2461" priority="190" operator="lessThan">
      <formula>0</formula>
    </cfRule>
  </conditionalFormatting>
  <conditionalFormatting sqref="O417">
    <cfRule type="cellIs" dxfId="2460" priority="189" operator="lessThan">
      <formula>0</formula>
    </cfRule>
  </conditionalFormatting>
  <conditionalFormatting sqref="O417">
    <cfRule type="cellIs" dxfId="2459" priority="188" operator="lessThan">
      <formula>0</formula>
    </cfRule>
  </conditionalFormatting>
  <conditionalFormatting sqref="O417">
    <cfRule type="cellIs" dxfId="2458" priority="187" operator="lessThan">
      <formula>0</formula>
    </cfRule>
  </conditionalFormatting>
  <conditionalFormatting sqref="O417">
    <cfRule type="cellIs" dxfId="2457" priority="186" operator="lessThan">
      <formula>0</formula>
    </cfRule>
  </conditionalFormatting>
  <conditionalFormatting sqref="O417">
    <cfRule type="cellIs" dxfId="2456" priority="185" operator="lessThan">
      <formula>0</formula>
    </cfRule>
  </conditionalFormatting>
  <conditionalFormatting sqref="O417">
    <cfRule type="cellIs" dxfId="2455" priority="184" operator="lessThan">
      <formula>0</formula>
    </cfRule>
  </conditionalFormatting>
  <conditionalFormatting sqref="O417">
    <cfRule type="cellIs" dxfId="2454" priority="183" operator="lessThan">
      <formula>0</formula>
    </cfRule>
  </conditionalFormatting>
  <conditionalFormatting sqref="O420">
    <cfRule type="cellIs" dxfId="2453" priority="182" operator="lessThan">
      <formula>0</formula>
    </cfRule>
  </conditionalFormatting>
  <conditionalFormatting sqref="O421">
    <cfRule type="cellIs" dxfId="2452" priority="181" operator="lessThan">
      <formula>0</formula>
    </cfRule>
  </conditionalFormatting>
  <conditionalFormatting sqref="O421">
    <cfRule type="cellIs" dxfId="2451" priority="180" operator="lessThan">
      <formula>0</formula>
    </cfRule>
  </conditionalFormatting>
  <conditionalFormatting sqref="O423">
    <cfRule type="cellIs" dxfId="2450" priority="179" operator="lessThan">
      <formula>0</formula>
    </cfRule>
  </conditionalFormatting>
  <conditionalFormatting sqref="O423">
    <cfRule type="cellIs" dxfId="2449" priority="178" operator="lessThan">
      <formula>0</formula>
    </cfRule>
  </conditionalFormatting>
  <conditionalFormatting sqref="O423">
    <cfRule type="cellIs" dxfId="2448" priority="177" operator="lessThan">
      <formula>0</formula>
    </cfRule>
  </conditionalFormatting>
  <conditionalFormatting sqref="O423">
    <cfRule type="cellIs" dxfId="2447" priority="176" operator="lessThan">
      <formula>0</formula>
    </cfRule>
  </conditionalFormatting>
  <conditionalFormatting sqref="O423">
    <cfRule type="cellIs" dxfId="2446" priority="175" operator="lessThan">
      <formula>0</formula>
    </cfRule>
  </conditionalFormatting>
  <conditionalFormatting sqref="O423">
    <cfRule type="cellIs" dxfId="2445" priority="174" operator="lessThan">
      <formula>0</formula>
    </cfRule>
  </conditionalFormatting>
  <conditionalFormatting sqref="O423">
    <cfRule type="cellIs" dxfId="2444" priority="173" operator="lessThan">
      <formula>0</formula>
    </cfRule>
  </conditionalFormatting>
  <conditionalFormatting sqref="O423">
    <cfRule type="cellIs" dxfId="2443" priority="172" operator="lessThan">
      <formula>0</formula>
    </cfRule>
  </conditionalFormatting>
  <conditionalFormatting sqref="O426">
    <cfRule type="cellIs" dxfId="2442" priority="171" operator="lessThan">
      <formula>0</formula>
    </cfRule>
  </conditionalFormatting>
  <conditionalFormatting sqref="O427">
    <cfRule type="cellIs" dxfId="2441" priority="170" operator="lessThan">
      <formula>0</formula>
    </cfRule>
  </conditionalFormatting>
  <conditionalFormatting sqref="O427">
    <cfRule type="cellIs" dxfId="2440" priority="169" operator="lessThan">
      <formula>0</formula>
    </cfRule>
  </conditionalFormatting>
  <conditionalFormatting sqref="O429">
    <cfRule type="cellIs" dxfId="2439" priority="168" operator="lessThan">
      <formula>0</formula>
    </cfRule>
  </conditionalFormatting>
  <conditionalFormatting sqref="O429">
    <cfRule type="cellIs" dxfId="2438" priority="167" operator="lessThan">
      <formula>0</formula>
    </cfRule>
  </conditionalFormatting>
  <conditionalFormatting sqref="O429">
    <cfRule type="cellIs" dxfId="2437" priority="166" operator="lessThan">
      <formula>0</formula>
    </cfRule>
  </conditionalFormatting>
  <conditionalFormatting sqref="O429">
    <cfRule type="cellIs" dxfId="2436" priority="165" operator="lessThan">
      <formula>0</formula>
    </cfRule>
  </conditionalFormatting>
  <conditionalFormatting sqref="O429">
    <cfRule type="cellIs" dxfId="2435" priority="164" operator="lessThan">
      <formula>0</formula>
    </cfRule>
  </conditionalFormatting>
  <conditionalFormatting sqref="O429">
    <cfRule type="cellIs" dxfId="2434" priority="163" operator="lessThan">
      <formula>0</formula>
    </cfRule>
  </conditionalFormatting>
  <conditionalFormatting sqref="O429">
    <cfRule type="cellIs" dxfId="2433" priority="162" operator="lessThan">
      <formula>0</formula>
    </cfRule>
  </conditionalFormatting>
  <conditionalFormatting sqref="O429">
    <cfRule type="cellIs" dxfId="2432" priority="161" operator="lessThan">
      <formula>0</formula>
    </cfRule>
  </conditionalFormatting>
  <conditionalFormatting sqref="O432">
    <cfRule type="cellIs" dxfId="2431" priority="160" operator="lessThan">
      <formula>0</formula>
    </cfRule>
  </conditionalFormatting>
  <conditionalFormatting sqref="O435">
    <cfRule type="cellIs" dxfId="2430" priority="159" operator="lessThan">
      <formula>0</formula>
    </cfRule>
  </conditionalFormatting>
  <conditionalFormatting sqref="O435">
    <cfRule type="cellIs" dxfId="2429" priority="158" operator="lessThan">
      <formula>0</formula>
    </cfRule>
  </conditionalFormatting>
  <conditionalFormatting sqref="O435">
    <cfRule type="cellIs" dxfId="2428" priority="157" operator="lessThan">
      <formula>0</formula>
    </cfRule>
  </conditionalFormatting>
  <conditionalFormatting sqref="O435">
    <cfRule type="cellIs" dxfId="2427" priority="156" operator="lessThan">
      <formula>0</formula>
    </cfRule>
  </conditionalFormatting>
  <conditionalFormatting sqref="O435">
    <cfRule type="cellIs" dxfId="2426" priority="155" operator="lessThan">
      <formula>0</formula>
    </cfRule>
  </conditionalFormatting>
  <conditionalFormatting sqref="O435">
    <cfRule type="cellIs" dxfId="2425" priority="154" operator="lessThan">
      <formula>0</formula>
    </cfRule>
  </conditionalFormatting>
  <conditionalFormatting sqref="O435">
    <cfRule type="cellIs" dxfId="2424" priority="153" operator="lessThan">
      <formula>0</formula>
    </cfRule>
  </conditionalFormatting>
  <conditionalFormatting sqref="O435">
    <cfRule type="cellIs" dxfId="2423" priority="152" operator="lessThan">
      <formula>0</formula>
    </cfRule>
  </conditionalFormatting>
  <conditionalFormatting sqref="O438">
    <cfRule type="cellIs" dxfId="2422" priority="151" operator="lessThan">
      <formula>0</formula>
    </cfRule>
  </conditionalFormatting>
  <conditionalFormatting sqref="O439">
    <cfRule type="cellIs" dxfId="2421" priority="150" operator="lessThan">
      <formula>0</formula>
    </cfRule>
  </conditionalFormatting>
  <conditionalFormatting sqref="O439">
    <cfRule type="cellIs" dxfId="2420" priority="149" operator="lessThan">
      <formula>0</formula>
    </cfRule>
  </conditionalFormatting>
  <conditionalFormatting sqref="O441">
    <cfRule type="cellIs" dxfId="2419" priority="148" operator="lessThan">
      <formula>0</formula>
    </cfRule>
  </conditionalFormatting>
  <conditionalFormatting sqref="O441">
    <cfRule type="cellIs" dxfId="2418" priority="147" operator="lessThan">
      <formula>0</formula>
    </cfRule>
  </conditionalFormatting>
  <conditionalFormatting sqref="O441">
    <cfRule type="cellIs" dxfId="2417" priority="146" operator="lessThan">
      <formula>0</formula>
    </cfRule>
  </conditionalFormatting>
  <conditionalFormatting sqref="O441">
    <cfRule type="cellIs" dxfId="2416" priority="145" operator="lessThan">
      <formula>0</formula>
    </cfRule>
  </conditionalFormatting>
  <conditionalFormatting sqref="O441">
    <cfRule type="cellIs" dxfId="2415" priority="144" operator="lessThan">
      <formula>0</formula>
    </cfRule>
  </conditionalFormatting>
  <conditionalFormatting sqref="O441">
    <cfRule type="cellIs" dxfId="2414" priority="143" operator="lessThan">
      <formula>0</formula>
    </cfRule>
  </conditionalFormatting>
  <conditionalFormatting sqref="O441">
    <cfRule type="cellIs" dxfId="2413" priority="142" operator="lessThan">
      <formula>0</formula>
    </cfRule>
  </conditionalFormatting>
  <conditionalFormatting sqref="O441">
    <cfRule type="cellIs" dxfId="2412" priority="141" operator="lessThan">
      <formula>0</formula>
    </cfRule>
  </conditionalFormatting>
  <conditionalFormatting sqref="O444">
    <cfRule type="cellIs" dxfId="2411" priority="140" operator="lessThan">
      <formula>0</formula>
    </cfRule>
  </conditionalFormatting>
  <conditionalFormatting sqref="O445">
    <cfRule type="cellIs" dxfId="2410" priority="139" operator="lessThan">
      <formula>0</formula>
    </cfRule>
  </conditionalFormatting>
  <conditionalFormatting sqref="O445">
    <cfRule type="cellIs" dxfId="2409" priority="138" operator="lessThan">
      <formula>0</formula>
    </cfRule>
  </conditionalFormatting>
  <conditionalFormatting sqref="O448">
    <cfRule type="cellIs" dxfId="2408" priority="137" operator="lessThan">
      <formula>0</formula>
    </cfRule>
  </conditionalFormatting>
  <conditionalFormatting sqref="O448">
    <cfRule type="cellIs" dxfId="2407" priority="136" operator="lessThan">
      <formula>0</formula>
    </cfRule>
  </conditionalFormatting>
  <conditionalFormatting sqref="O448">
    <cfRule type="cellIs" dxfId="2406" priority="135" operator="lessThan">
      <formula>0</formula>
    </cfRule>
  </conditionalFormatting>
  <conditionalFormatting sqref="O448">
    <cfRule type="cellIs" dxfId="2405" priority="134" operator="lessThan">
      <formula>0</formula>
    </cfRule>
  </conditionalFormatting>
  <conditionalFormatting sqref="O448">
    <cfRule type="cellIs" dxfId="2404" priority="133" operator="lessThan">
      <formula>0</formula>
    </cfRule>
  </conditionalFormatting>
  <conditionalFormatting sqref="O448">
    <cfRule type="cellIs" dxfId="2403" priority="132" operator="lessThan">
      <formula>0</formula>
    </cfRule>
  </conditionalFormatting>
  <conditionalFormatting sqref="O448">
    <cfRule type="cellIs" dxfId="2402" priority="131" operator="lessThan">
      <formula>0</formula>
    </cfRule>
  </conditionalFormatting>
  <conditionalFormatting sqref="O448">
    <cfRule type="cellIs" dxfId="2401" priority="130" operator="lessThan">
      <formula>0</formula>
    </cfRule>
  </conditionalFormatting>
  <conditionalFormatting sqref="O451">
    <cfRule type="cellIs" dxfId="2400" priority="129" operator="lessThan">
      <formula>0</formula>
    </cfRule>
  </conditionalFormatting>
  <conditionalFormatting sqref="O452">
    <cfRule type="cellIs" dxfId="2399" priority="128" operator="lessThan">
      <formula>0</formula>
    </cfRule>
  </conditionalFormatting>
  <conditionalFormatting sqref="O452">
    <cfRule type="cellIs" dxfId="2398" priority="127" operator="lessThan">
      <formula>0</formula>
    </cfRule>
  </conditionalFormatting>
  <conditionalFormatting sqref="O454">
    <cfRule type="cellIs" dxfId="2397" priority="126" operator="lessThan">
      <formula>0</formula>
    </cfRule>
  </conditionalFormatting>
  <conditionalFormatting sqref="O454">
    <cfRule type="cellIs" dxfId="2396" priority="125" operator="lessThan">
      <formula>0</formula>
    </cfRule>
  </conditionalFormatting>
  <conditionalFormatting sqref="O454">
    <cfRule type="cellIs" dxfId="2395" priority="124" operator="lessThan">
      <formula>0</formula>
    </cfRule>
  </conditionalFormatting>
  <conditionalFormatting sqref="O454">
    <cfRule type="cellIs" dxfId="2394" priority="123" operator="lessThan">
      <formula>0</formula>
    </cfRule>
  </conditionalFormatting>
  <conditionalFormatting sqref="O454">
    <cfRule type="cellIs" dxfId="2393" priority="122" operator="lessThan">
      <formula>0</formula>
    </cfRule>
  </conditionalFormatting>
  <conditionalFormatting sqref="O454">
    <cfRule type="cellIs" dxfId="2392" priority="121" operator="lessThan">
      <formula>0</formula>
    </cfRule>
  </conditionalFormatting>
  <conditionalFormatting sqref="O454">
    <cfRule type="cellIs" dxfId="2391" priority="120" operator="lessThan">
      <formula>0</formula>
    </cfRule>
  </conditionalFormatting>
  <conditionalFormatting sqref="O454">
    <cfRule type="cellIs" dxfId="2390" priority="119" operator="lessThan">
      <formula>0</formula>
    </cfRule>
  </conditionalFormatting>
  <conditionalFormatting sqref="O457">
    <cfRule type="cellIs" dxfId="2389" priority="118" operator="lessThan">
      <formula>0</formula>
    </cfRule>
  </conditionalFormatting>
  <conditionalFormatting sqref="O458">
    <cfRule type="cellIs" dxfId="2388" priority="117" operator="lessThan">
      <formula>0</formula>
    </cfRule>
  </conditionalFormatting>
  <conditionalFormatting sqref="O458">
    <cfRule type="cellIs" dxfId="2387" priority="116" operator="lessThan">
      <formula>0</formula>
    </cfRule>
  </conditionalFormatting>
  <conditionalFormatting sqref="O461:O464">
    <cfRule type="cellIs" dxfId="2386" priority="115" operator="lessThan">
      <formula>0</formula>
    </cfRule>
  </conditionalFormatting>
  <conditionalFormatting sqref="O461:O464">
    <cfRule type="expression" dxfId="2385" priority="113">
      <formula>O461/N461&gt;1</formula>
    </cfRule>
    <cfRule type="expression" dxfId="2384" priority="114">
      <formula>O461/N461&lt;1</formula>
    </cfRule>
  </conditionalFormatting>
  <conditionalFormatting sqref="O552 O560 O575 O589">
    <cfRule type="expression" dxfId="2383" priority="111">
      <formula>O552/#REF!&gt;1</formula>
    </cfRule>
    <cfRule type="expression" dxfId="2382" priority="112">
      <formula>O552/#REF!&lt;1</formula>
    </cfRule>
  </conditionalFormatting>
  <conditionalFormatting sqref="O512">
    <cfRule type="cellIs" dxfId="2381" priority="110" operator="lessThan">
      <formula>0</formula>
    </cfRule>
  </conditionalFormatting>
  <conditionalFormatting sqref="O512">
    <cfRule type="expression" dxfId="2380" priority="108">
      <formula>O512/N512&gt;1</formula>
    </cfRule>
    <cfRule type="expression" dxfId="2379" priority="109">
      <formula>O512/N512&lt;1</formula>
    </cfRule>
  </conditionalFormatting>
  <conditionalFormatting sqref="O596">
    <cfRule type="cellIs" dxfId="2378" priority="107" operator="lessThan">
      <formula>0</formula>
    </cfRule>
  </conditionalFormatting>
  <conditionalFormatting sqref="O600">
    <cfRule type="cellIs" dxfId="2377" priority="106" operator="lessThan">
      <formula>0</formula>
    </cfRule>
  </conditionalFormatting>
  <conditionalFormatting sqref="O600">
    <cfRule type="cellIs" dxfId="2376" priority="105" operator="lessThan">
      <formula>0</formula>
    </cfRule>
  </conditionalFormatting>
  <conditionalFormatting sqref="O710">
    <cfRule type="cellIs" dxfId="2375" priority="104" operator="lessThan">
      <formula>0</formula>
    </cfRule>
  </conditionalFormatting>
  <conditionalFormatting sqref="O654 O651 O648:O649 O632:O634">
    <cfRule type="expression" dxfId="2374" priority="91">
      <formula>O632/N632&gt;1</formula>
    </cfRule>
    <cfRule type="expression" dxfId="2373" priority="92">
      <formula>O632/N632&lt;1</formula>
    </cfRule>
  </conditionalFormatting>
  <conditionalFormatting sqref="O507:O510">
    <cfRule type="cellIs" dxfId="2372" priority="103" operator="lessThan">
      <formula>0</formula>
    </cfRule>
  </conditionalFormatting>
  <conditionalFormatting sqref="O507:O510">
    <cfRule type="expression" dxfId="2371" priority="101">
      <formula>O507/N507&gt;1</formula>
    </cfRule>
    <cfRule type="expression" dxfId="2370" priority="102">
      <formula>O507/N507&lt;1</formula>
    </cfRule>
  </conditionalFormatting>
  <conditionalFormatting sqref="O588 O574 O559 O551">
    <cfRule type="cellIs" dxfId="2369" priority="100" operator="lessThan">
      <formula>0</formula>
    </cfRule>
  </conditionalFormatting>
  <conditionalFormatting sqref="O584:O587 O570:O573 O555:O558 O547:O550">
    <cfRule type="cellIs" dxfId="2368" priority="99" operator="lessThan">
      <formula>0</formula>
    </cfRule>
  </conditionalFormatting>
  <conditionalFormatting sqref="O584:O587 O570:O573 O555:O558 O547:O550">
    <cfRule type="expression" dxfId="2367" priority="97">
      <formula>O547/N547&gt;1</formula>
    </cfRule>
    <cfRule type="expression" dxfId="2366" priority="98">
      <formula>O547/N547&lt;1</formula>
    </cfRule>
  </conditionalFormatting>
  <conditionalFormatting sqref="O588 O574 O559 O551">
    <cfRule type="cellIs" dxfId="2365" priority="96" operator="lessThan">
      <formula>0</formula>
    </cfRule>
  </conditionalFormatting>
  <conditionalFormatting sqref="O588 O574 O559 O551">
    <cfRule type="expression" dxfId="2364" priority="94">
      <formula>O551/N551&gt;1</formula>
    </cfRule>
    <cfRule type="expression" dxfId="2363" priority="95">
      <formula>O551/N551&lt;1</formula>
    </cfRule>
  </conditionalFormatting>
  <conditionalFormatting sqref="O654 O651 O648:O649 O632:O634">
    <cfRule type="cellIs" dxfId="2362" priority="93" operator="lessThan">
      <formula>0</formula>
    </cfRule>
  </conditionalFormatting>
  <conditionalFormatting sqref="O504">
    <cfRule type="expression" dxfId="2361" priority="291">
      <formula>O504/#REF!&gt;1</formula>
    </cfRule>
    <cfRule type="expression" dxfId="2360" priority="292">
      <formula>O504/#REF!&lt;1</formula>
    </cfRule>
  </conditionalFormatting>
  <conditionalFormatting sqref="O465">
    <cfRule type="cellIs" dxfId="2359" priority="90" operator="lessThan">
      <formula>0</formula>
    </cfRule>
  </conditionalFormatting>
  <conditionalFormatting sqref="O465">
    <cfRule type="expression" dxfId="2358" priority="88">
      <formula>O465/N465&gt;1</formula>
    </cfRule>
    <cfRule type="expression" dxfId="2357" priority="89">
      <formula>O465/N465&lt;1</formula>
    </cfRule>
  </conditionalFormatting>
  <conditionalFormatting sqref="O511">
    <cfRule type="cellIs" dxfId="2356" priority="87" operator="lessThan">
      <formula>0</formula>
    </cfRule>
  </conditionalFormatting>
  <conditionalFormatting sqref="O511">
    <cfRule type="expression" dxfId="2355" priority="85">
      <formula>O511/N511&gt;1</formula>
    </cfRule>
    <cfRule type="expression" dxfId="2354" priority="86">
      <formula>O511/N511&lt;1</formula>
    </cfRule>
  </conditionalFormatting>
  <conditionalFormatting sqref="O568">
    <cfRule type="cellIs" dxfId="2353" priority="75" operator="lessThan">
      <formula>0</formula>
    </cfRule>
  </conditionalFormatting>
  <conditionalFormatting sqref="O603">
    <cfRule type="expression" dxfId="2352" priority="49">
      <formula>O603/N603&gt;1</formula>
    </cfRule>
    <cfRule type="expression" dxfId="2351" priority="50">
      <formula>O603/N603&lt;1</formula>
    </cfRule>
  </conditionalFormatting>
  <conditionalFormatting sqref="O552">
    <cfRule type="cellIs" dxfId="2350" priority="72" operator="lessThan">
      <formula>0</formula>
    </cfRule>
  </conditionalFormatting>
  <conditionalFormatting sqref="O552">
    <cfRule type="expression" dxfId="2349" priority="70">
      <formula>O552/N552&gt;1</formula>
    </cfRule>
    <cfRule type="expression" dxfId="2348" priority="71">
      <formula>O552/N552&lt;1</formula>
    </cfRule>
  </conditionalFormatting>
  <conditionalFormatting sqref="O560">
    <cfRule type="cellIs" dxfId="2347" priority="69" operator="lessThan">
      <formula>0</formula>
    </cfRule>
  </conditionalFormatting>
  <conditionalFormatting sqref="O560">
    <cfRule type="expression" dxfId="2346" priority="67">
      <formula>O560/N560&gt;1</formula>
    </cfRule>
    <cfRule type="expression" dxfId="2345" priority="68">
      <formula>O560/N560&lt;1</formula>
    </cfRule>
  </conditionalFormatting>
  <conditionalFormatting sqref="O575">
    <cfRule type="cellIs" dxfId="2344" priority="66" operator="lessThan">
      <formula>0</formula>
    </cfRule>
  </conditionalFormatting>
  <conditionalFormatting sqref="O575">
    <cfRule type="expression" dxfId="2343" priority="64">
      <formula>O575/N575&gt;1</formula>
    </cfRule>
    <cfRule type="expression" dxfId="2342" priority="65">
      <formula>O575/N575&lt;1</formula>
    </cfRule>
  </conditionalFormatting>
  <conditionalFormatting sqref="O589">
    <cfRule type="cellIs" dxfId="2341" priority="63" operator="lessThan">
      <formula>0</formula>
    </cfRule>
  </conditionalFormatting>
  <conditionalFormatting sqref="O589">
    <cfRule type="expression" dxfId="2340" priority="61">
      <formula>O589/N589&gt;1</formula>
    </cfRule>
    <cfRule type="expression" dxfId="2339" priority="62">
      <formula>O589/N589&lt;1</formula>
    </cfRule>
  </conditionalFormatting>
  <conditionalFormatting sqref="O521">
    <cfRule type="cellIs" dxfId="2338" priority="84" operator="lessThan">
      <formula>0</formula>
    </cfRule>
  </conditionalFormatting>
  <conditionalFormatting sqref="O521">
    <cfRule type="expression" dxfId="2337" priority="82">
      <formula>O521/N521&gt;1</formula>
    </cfRule>
    <cfRule type="expression" dxfId="2336" priority="83">
      <formula>O521/N521&lt;1</formula>
    </cfRule>
  </conditionalFormatting>
  <conditionalFormatting sqref="O529">
    <cfRule type="cellIs" dxfId="2335" priority="81" operator="lessThan">
      <formula>0</formula>
    </cfRule>
  </conditionalFormatting>
  <conditionalFormatting sqref="O529">
    <cfRule type="expression" dxfId="2334" priority="79">
      <formula>O529/N529&gt;1</formula>
    </cfRule>
    <cfRule type="expression" dxfId="2333" priority="80">
      <formula>O529/N529&lt;1</formula>
    </cfRule>
  </conditionalFormatting>
  <conditionalFormatting sqref="O582">
    <cfRule type="expression" dxfId="2332" priority="58">
      <formula>O582/N582&gt;1</formula>
    </cfRule>
    <cfRule type="expression" dxfId="2331" priority="59">
      <formula>O582/N582&lt;1</formula>
    </cfRule>
  </conditionalFormatting>
  <conditionalFormatting sqref="O537">
    <cfRule type="cellIs" dxfId="2330" priority="78" operator="lessThan">
      <formula>0</formula>
    </cfRule>
  </conditionalFormatting>
  <conditionalFormatting sqref="O537">
    <cfRule type="expression" dxfId="2329" priority="76">
      <formula>O537/N537&gt;1</formula>
    </cfRule>
    <cfRule type="expression" dxfId="2328" priority="77">
      <formula>O537/N537&lt;1</formula>
    </cfRule>
  </conditionalFormatting>
  <conditionalFormatting sqref="O642:O645 B636:O637">
    <cfRule type="cellIs" dxfId="2327" priority="57" operator="lessThan">
      <formula>0</formula>
    </cfRule>
  </conditionalFormatting>
  <conditionalFormatting sqref="O568">
    <cfRule type="expression" dxfId="2326" priority="73">
      <formula>O568/N568&gt;1</formula>
    </cfRule>
    <cfRule type="expression" dxfId="2325" priority="74">
      <formula>O568/N568&lt;1</formula>
    </cfRule>
  </conditionalFormatting>
  <conditionalFormatting sqref="O597">
    <cfRule type="cellIs" dxfId="2324" priority="56" operator="lessThan">
      <formula>0</formula>
    </cfRule>
  </conditionalFormatting>
  <conditionalFormatting sqref="O608">
    <cfRule type="expression" dxfId="2323" priority="44">
      <formula>O608/N608&gt;1</formula>
    </cfRule>
    <cfRule type="expression" dxfId="2322" priority="45">
      <formula>O608/N608&lt;1</formula>
    </cfRule>
  </conditionalFormatting>
  <conditionalFormatting sqref="O582">
    <cfRule type="cellIs" dxfId="2321" priority="60" operator="lessThan">
      <formula>0</formula>
    </cfRule>
  </conditionalFormatting>
  <conditionalFormatting sqref="O597">
    <cfRule type="expression" dxfId="2320" priority="54">
      <formula>O597/N597&gt;1</formula>
    </cfRule>
    <cfRule type="expression" dxfId="2319" priority="55">
      <formula>O597/N597&lt;1</formula>
    </cfRule>
  </conditionalFormatting>
  <conditionalFormatting sqref="O676:O679">
    <cfRule type="cellIs" dxfId="2318" priority="43" operator="lessThan">
      <formula>0</formula>
    </cfRule>
  </conditionalFormatting>
  <conditionalFormatting sqref="O678">
    <cfRule type="cellIs" dxfId="2317" priority="42" operator="lessThan">
      <formula>0</formula>
    </cfRule>
  </conditionalFormatting>
  <conditionalFormatting sqref="O680:O683">
    <cfRule type="cellIs" dxfId="2316" priority="41" operator="lessThan">
      <formula>0</formula>
    </cfRule>
  </conditionalFormatting>
  <conditionalFormatting sqref="O682">
    <cfRule type="cellIs" dxfId="2315" priority="40" operator="lessThan">
      <formula>0</formula>
    </cfRule>
  </conditionalFormatting>
  <conditionalFormatting sqref="O684:O687">
    <cfRule type="cellIs" dxfId="2314" priority="39" operator="lessThan">
      <formula>0</formula>
    </cfRule>
  </conditionalFormatting>
  <conditionalFormatting sqref="O686">
    <cfRule type="cellIs" dxfId="2313" priority="38" operator="lessThan">
      <formula>0</formula>
    </cfRule>
  </conditionalFormatting>
  <conditionalFormatting sqref="O688:O691">
    <cfRule type="cellIs" dxfId="2312" priority="37" operator="lessThan">
      <formula>0</formula>
    </cfRule>
  </conditionalFormatting>
  <conditionalFormatting sqref="O690">
    <cfRule type="cellIs" dxfId="2311" priority="36" operator="lessThan">
      <formula>0</formula>
    </cfRule>
  </conditionalFormatting>
  <conditionalFormatting sqref="O692:O693 O695">
    <cfRule type="cellIs" dxfId="2310" priority="35" operator="lessThan">
      <formula>0</formula>
    </cfRule>
  </conditionalFormatting>
  <conditionalFormatting sqref="O696:O699">
    <cfRule type="cellIs" dxfId="2309" priority="34" operator="lessThan">
      <formula>0</formula>
    </cfRule>
  </conditionalFormatting>
  <conditionalFormatting sqref="O698">
    <cfRule type="cellIs" dxfId="2308" priority="33" operator="lessThan">
      <formula>0</formula>
    </cfRule>
  </conditionalFormatting>
  <conditionalFormatting sqref="O700:O703">
    <cfRule type="cellIs" dxfId="2307" priority="32" operator="lessThan">
      <formula>0</formula>
    </cfRule>
  </conditionalFormatting>
  <conditionalFormatting sqref="O702">
    <cfRule type="cellIs" dxfId="2306" priority="31" operator="lessThan">
      <formula>0</formula>
    </cfRule>
  </conditionalFormatting>
  <conditionalFormatting sqref="O704:O707">
    <cfRule type="cellIs" dxfId="2305" priority="30" operator="lessThan">
      <formula>0</formula>
    </cfRule>
  </conditionalFormatting>
  <conditionalFormatting sqref="O706">
    <cfRule type="cellIs" dxfId="2304" priority="29" operator="lessThan">
      <formula>0</formula>
    </cfRule>
  </conditionalFormatting>
  <conditionalFormatting sqref="O712:O715">
    <cfRule type="cellIs" dxfId="2303" priority="28" operator="lessThan">
      <formula>0</formula>
    </cfRule>
  </conditionalFormatting>
  <conditionalFormatting sqref="O714">
    <cfRule type="cellIs" dxfId="2302" priority="27" operator="lessThan">
      <formula>0</formula>
    </cfRule>
  </conditionalFormatting>
  <conditionalFormatting sqref="O716:O719">
    <cfRule type="cellIs" dxfId="2301" priority="26" operator="lessThan">
      <formula>0</formula>
    </cfRule>
  </conditionalFormatting>
  <conditionalFormatting sqref="O718">
    <cfRule type="cellIs" dxfId="2300" priority="25" operator="lessThan">
      <formula>0</formula>
    </cfRule>
  </conditionalFormatting>
  <conditionalFormatting sqref="O466">
    <cfRule type="cellIs" dxfId="2299" priority="24" operator="lessThan">
      <formula>0</formula>
    </cfRule>
  </conditionalFormatting>
  <conditionalFormatting sqref="O505">
    <cfRule type="cellIs" dxfId="2298" priority="23" operator="lessThan">
      <formula>0</formula>
    </cfRule>
  </conditionalFormatting>
  <conditionalFormatting sqref="O513">
    <cfRule type="cellIs" dxfId="2297" priority="22" operator="lessThan">
      <formula>0</formula>
    </cfRule>
  </conditionalFormatting>
  <conditionalFormatting sqref="O522">
    <cfRule type="cellIs" dxfId="2296" priority="21" operator="lessThan">
      <formula>0</formula>
    </cfRule>
  </conditionalFormatting>
  <conditionalFormatting sqref="O530">
    <cfRule type="cellIs" dxfId="2295" priority="20" operator="lessThan">
      <formula>0</formula>
    </cfRule>
  </conditionalFormatting>
  <conditionalFormatting sqref="O538">
    <cfRule type="cellIs" dxfId="2294" priority="19" operator="lessThan">
      <formula>0</formula>
    </cfRule>
  </conditionalFormatting>
  <conditionalFormatting sqref="O553">
    <cfRule type="cellIs" dxfId="2293" priority="18" operator="lessThan">
      <formula>0</formula>
    </cfRule>
  </conditionalFormatting>
  <conditionalFormatting sqref="O561">
    <cfRule type="cellIs" dxfId="2292" priority="17" operator="lessThan">
      <formula>0</formula>
    </cfRule>
  </conditionalFormatting>
  <conditionalFormatting sqref="O590">
    <cfRule type="cellIs" dxfId="2291" priority="16" operator="lessThan">
      <formula>0</formula>
    </cfRule>
  </conditionalFormatting>
  <conditionalFormatting sqref="B492:N496">
    <cfRule type="cellIs" dxfId="2290" priority="295" operator="lessThan">
      <formula>0</formula>
    </cfRule>
  </conditionalFormatting>
  <conditionalFormatting sqref="B492:N496">
    <cfRule type="expression" dxfId="2289" priority="293">
      <formula>B492/A492&gt;1</formula>
    </cfRule>
    <cfRule type="expression" dxfId="2288" priority="294">
      <formula>B492/A492&lt;1</formula>
    </cfRule>
  </conditionalFormatting>
  <conditionalFormatting sqref="O492:O496">
    <cfRule type="cellIs" dxfId="2287" priority="15" operator="lessThan">
      <formula>0</formula>
    </cfRule>
  </conditionalFormatting>
  <conditionalFormatting sqref="O492:O496">
    <cfRule type="expression" dxfId="2286" priority="13">
      <formula>O492/N492&gt;1</formula>
    </cfRule>
    <cfRule type="expression" dxfId="2285" priority="14">
      <formula>O492/N492&lt;1</formula>
    </cfRule>
  </conditionalFormatting>
  <conditionalFormatting sqref="B720:N723">
    <cfRule type="cellIs" dxfId="2284" priority="12" operator="lessThan">
      <formula>0</formula>
    </cfRule>
  </conditionalFormatting>
  <conditionalFormatting sqref="I722:N722 P720:Q723">
    <cfRule type="cellIs" dxfId="2283" priority="11" operator="lessThan">
      <formula>0</formula>
    </cfRule>
  </conditionalFormatting>
  <conditionalFormatting sqref="O720:O723">
    <cfRule type="cellIs" dxfId="2282" priority="10" operator="lessThan">
      <formula>0</formula>
    </cfRule>
  </conditionalFormatting>
  <conditionalFormatting sqref="O722">
    <cfRule type="cellIs" dxfId="2281" priority="9" operator="lessThan">
      <formula>0</formula>
    </cfRule>
  </conditionalFormatting>
  <conditionalFormatting sqref="P655:P658">
    <cfRule type="cellIs" dxfId="2280" priority="8" operator="lessThan">
      <formula>0</formula>
    </cfRule>
  </conditionalFormatting>
  <conditionalFormatting sqref="P638:Q638 Q639:Q640">
    <cfRule type="cellIs" dxfId="2279" priority="7" operator="lessThan">
      <formula>0</formula>
    </cfRule>
  </conditionalFormatting>
  <conditionalFormatting sqref="B638">
    <cfRule type="cellIs" dxfId="2278" priority="6" operator="lessThan">
      <formula>0</formula>
    </cfRule>
  </conditionalFormatting>
  <conditionalFormatting sqref="P639:P640">
    <cfRule type="cellIs" dxfId="2277" priority="5" operator="lessThan">
      <formula>0</formula>
    </cfRule>
  </conditionalFormatting>
  <conditionalFormatting sqref="B639:O640">
    <cfRule type="expression" dxfId="2276" priority="3">
      <formula>B639/A639&gt;1</formula>
    </cfRule>
    <cfRule type="expression" dxfId="2275" priority="4">
      <formula>B639/A639&lt;1</formula>
    </cfRule>
  </conditionalFormatting>
  <conditionalFormatting sqref="B639:O640">
    <cfRule type="cellIs" dxfId="2274" priority="2" operator="lessThan">
      <formula>0</formula>
    </cfRule>
  </conditionalFormatting>
  <conditionalFormatting sqref="O357:O360">
    <cfRule type="cellIs" dxfId="2273" priority="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4030-DBBD-4C4F-A50C-A01246D66AD6}">
  <sheetPr>
    <tabColor rgb="FFFF0000"/>
    <outlinePr summaryBelow="0" summaryRight="0"/>
  </sheetPr>
  <dimension ref="A1:DN723"/>
  <sheetViews>
    <sheetView topLeftCell="A250" zoomScaleNormal="100" workbookViewId="0">
      <selection activeCell="A219" sqref="A219:BC297"/>
    </sheetView>
  </sheetViews>
  <sheetFormatPr defaultColWidth="12.625" defaultRowHeight="16.5" x14ac:dyDescent="0.3"/>
  <cols>
    <col min="1" max="1" width="83.625" style="79" bestFit="1" customWidth="1"/>
    <col min="2" max="2" width="14.875" style="79" bestFit="1" customWidth="1"/>
    <col min="3" max="15" width="13.875" style="79" bestFit="1" customWidth="1"/>
    <col min="16" max="16" width="14.75" style="79" bestFit="1" customWidth="1"/>
    <col min="17" max="17" width="39.75" style="79" bestFit="1" customWidth="1"/>
    <col min="18" max="18" width="6.125" style="79" bestFit="1" customWidth="1"/>
    <col min="19" max="41" width="13.875" style="79" bestFit="1" customWidth="1"/>
    <col min="42" max="43" width="12.75" style="79" bestFit="1" customWidth="1"/>
    <col min="44" max="52" width="13.875" style="79" bestFit="1" customWidth="1"/>
    <col min="53" max="53" width="12.75" style="79" bestFit="1" customWidth="1"/>
    <col min="54" max="54" width="13.875" style="79" bestFit="1" customWidth="1"/>
    <col min="55" max="55" width="12.75" style="79" bestFit="1" customWidth="1"/>
    <col min="56" max="69" width="4.75" style="79" bestFit="1" customWidth="1"/>
    <col min="70" max="16384" width="12.625" style="79"/>
  </cols>
  <sheetData>
    <row r="1" spans="1:72" x14ac:dyDescent="0.3">
      <c r="A1" s="1" t="s">
        <v>0</v>
      </c>
    </row>
    <row r="2" spans="1:72" s="3" customFormat="1" x14ac:dyDescent="0.3">
      <c r="A2" t="s">
        <v>6</v>
      </c>
      <c r="B2" t="s">
        <v>2400</v>
      </c>
      <c r="C2" t="s">
        <v>1752</v>
      </c>
      <c r="D2" t="s">
        <v>1753</v>
      </c>
      <c r="E2" t="s">
        <v>1754</v>
      </c>
      <c r="F2" t="s">
        <v>1755</v>
      </c>
      <c r="G2" t="s">
        <v>1756</v>
      </c>
      <c r="H2" t="s">
        <v>1757</v>
      </c>
      <c r="I2" t="s">
        <v>1758</v>
      </c>
      <c r="J2" t="s">
        <v>1759</v>
      </c>
      <c r="K2" t="s">
        <v>1760</v>
      </c>
      <c r="L2" t="s">
        <v>1761</v>
      </c>
      <c r="M2" t="s">
        <v>1762</v>
      </c>
      <c r="N2" t="s">
        <v>1763</v>
      </c>
      <c r="O2" t="s">
        <v>1764</v>
      </c>
      <c r="P2" t="s">
        <v>1765</v>
      </c>
      <c r="Q2" t="s">
        <v>1766</v>
      </c>
      <c r="R2" t="s">
        <v>1767</v>
      </c>
      <c r="S2" t="s">
        <v>1768</v>
      </c>
      <c r="T2" t="s">
        <v>1769</v>
      </c>
      <c r="U2" t="s">
        <v>1770</v>
      </c>
      <c r="V2" t="s">
        <v>1771</v>
      </c>
      <c r="W2" t="s">
        <v>1772</v>
      </c>
      <c r="X2" t="s">
        <v>1773</v>
      </c>
      <c r="Y2" t="s">
        <v>1774</v>
      </c>
      <c r="Z2" t="s">
        <v>1775</v>
      </c>
      <c r="AA2" t="s">
        <v>1776</v>
      </c>
      <c r="AB2" t="s">
        <v>1777</v>
      </c>
      <c r="AC2" t="s">
        <v>1778</v>
      </c>
      <c r="AD2" t="s">
        <v>1779</v>
      </c>
      <c r="AE2" t="s">
        <v>1780</v>
      </c>
      <c r="AF2" t="s">
        <v>1781</v>
      </c>
      <c r="AG2" t="s">
        <v>1782</v>
      </c>
      <c r="AH2" t="s">
        <v>1783</v>
      </c>
      <c r="AI2" t="s">
        <v>1784</v>
      </c>
      <c r="AJ2" t="s">
        <v>1785</v>
      </c>
      <c r="AK2" t="s">
        <v>1786</v>
      </c>
      <c r="AL2" t="s">
        <v>1787</v>
      </c>
      <c r="AM2" t="s">
        <v>1788</v>
      </c>
      <c r="AN2" t="s">
        <v>1789</v>
      </c>
      <c r="AO2" t="s">
        <v>1790</v>
      </c>
      <c r="AP2" t="s">
        <v>1791</v>
      </c>
      <c r="AQ2" t="s">
        <v>1792</v>
      </c>
      <c r="AR2" t="s">
        <v>1793</v>
      </c>
      <c r="AS2" t="s">
        <v>1794</v>
      </c>
      <c r="AT2" t="s">
        <v>1795</v>
      </c>
      <c r="AU2" t="s">
        <v>1796</v>
      </c>
      <c r="AV2" t="s">
        <v>1797</v>
      </c>
      <c r="AW2" t="s">
        <v>1798</v>
      </c>
      <c r="AX2" t="s">
        <v>1799</v>
      </c>
      <c r="AY2" t="s">
        <v>1800</v>
      </c>
      <c r="AZ2" t="s">
        <v>1801</v>
      </c>
      <c r="BA2" t="s">
        <v>1802</v>
      </c>
      <c r="BB2" t="s">
        <v>1803</v>
      </c>
      <c r="BC2" t="s">
        <v>1804</v>
      </c>
      <c r="BD2"/>
      <c r="BE2"/>
      <c r="BF2"/>
      <c r="BG2"/>
      <c r="BH2"/>
      <c r="BI2"/>
      <c r="BJ2"/>
      <c r="BK2"/>
      <c r="BL2"/>
      <c r="BM2"/>
      <c r="BN2"/>
      <c r="BO2"/>
      <c r="BP2"/>
      <c r="BQ2"/>
      <c r="BR2"/>
      <c r="BS2"/>
      <c r="BT2"/>
    </row>
    <row r="3" spans="1:72" x14ac:dyDescent="0.3">
      <c r="A3" t="s">
        <v>1805</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x14ac:dyDescent="0.3">
      <c r="A4" t="s">
        <v>1806</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1:72" x14ac:dyDescent="0.3">
      <c r="A5" t="s">
        <v>784</v>
      </c>
      <c r="B5">
        <v>7442128</v>
      </c>
      <c r="C5">
        <v>12244788</v>
      </c>
      <c r="D5">
        <v>10483774.49</v>
      </c>
      <c r="E5">
        <v>6004787</v>
      </c>
      <c r="F5">
        <v>9658371</v>
      </c>
      <c r="G5">
        <v>7168096</v>
      </c>
      <c r="H5">
        <v>4800158.22</v>
      </c>
      <c r="I5">
        <v>2541408</v>
      </c>
      <c r="J5">
        <v>3481335</v>
      </c>
      <c r="K5">
        <v>4424035</v>
      </c>
      <c r="L5">
        <v>5095611.51</v>
      </c>
      <c r="M5">
        <v>3109517</v>
      </c>
      <c r="N5">
        <v>2520625</v>
      </c>
      <c r="O5">
        <v>3303580</v>
      </c>
      <c r="P5">
        <v>4360986.0199999996</v>
      </c>
      <c r="Q5">
        <v>2413829</v>
      </c>
      <c r="R5">
        <v>1663704</v>
      </c>
      <c r="S5">
        <v>2218360</v>
      </c>
      <c r="T5">
        <v>2550133.04</v>
      </c>
      <c r="U5">
        <v>926726</v>
      </c>
      <c r="V5">
        <v>931015</v>
      </c>
      <c r="W5">
        <v>2576093</v>
      </c>
      <c r="X5">
        <v>2229533</v>
      </c>
      <c r="Y5">
        <v>895185</v>
      </c>
      <c r="Z5">
        <v>1259600</v>
      </c>
      <c r="AA5">
        <v>3973460</v>
      </c>
      <c r="AB5">
        <v>4564232.9400000004</v>
      </c>
      <c r="AC5">
        <v>2781446</v>
      </c>
      <c r="AD5">
        <v>2282000</v>
      </c>
      <c r="AE5">
        <v>4388480</v>
      </c>
      <c r="AF5">
        <v>5010819.82</v>
      </c>
      <c r="AG5">
        <v>4099110</v>
      </c>
      <c r="AH5">
        <v>2541220</v>
      </c>
      <c r="AI5">
        <v>7286502</v>
      </c>
      <c r="AJ5">
        <v>6055828.7999999998</v>
      </c>
      <c r="AK5">
        <v>2450546</v>
      </c>
      <c r="AL5">
        <v>4611300</v>
      </c>
      <c r="AM5">
        <v>6100432</v>
      </c>
      <c r="AN5">
        <v>6288326.2400000002</v>
      </c>
      <c r="AO5">
        <v>3181708</v>
      </c>
      <c r="AP5">
        <v>4509791</v>
      </c>
      <c r="AQ5">
        <v>5872685</v>
      </c>
      <c r="AR5">
        <v>5293591.1399999997</v>
      </c>
      <c r="AS5">
        <v>2657185</v>
      </c>
      <c r="AT5">
        <v>2705223</v>
      </c>
      <c r="AU5">
        <v>3029795</v>
      </c>
      <c r="AV5">
        <v>3007843.98</v>
      </c>
      <c r="AW5">
        <v>2470665</v>
      </c>
      <c r="AX5">
        <v>2003182</v>
      </c>
      <c r="AY5">
        <v>2230704</v>
      </c>
      <c r="AZ5">
        <v>1925385</v>
      </c>
      <c r="BA5">
        <v>1744589</v>
      </c>
      <c r="BB5">
        <v>835550</v>
      </c>
      <c r="BC5">
        <v>769698</v>
      </c>
      <c r="BD5"/>
      <c r="BE5"/>
      <c r="BF5"/>
      <c r="BG5"/>
      <c r="BH5"/>
      <c r="BI5"/>
      <c r="BJ5"/>
      <c r="BK5"/>
      <c r="BL5"/>
      <c r="BM5"/>
      <c r="BN5"/>
      <c r="BO5"/>
      <c r="BP5"/>
      <c r="BQ5"/>
      <c r="BR5"/>
      <c r="BS5"/>
      <c r="BT5"/>
    </row>
    <row r="6" spans="1:72" x14ac:dyDescent="0.3">
      <c r="A6" t="s">
        <v>785</v>
      </c>
      <c r="B6">
        <v>0</v>
      </c>
      <c r="C6">
        <v>0</v>
      </c>
      <c r="D6">
        <v>34568.949999999997</v>
      </c>
      <c r="E6">
        <v>16758</v>
      </c>
      <c r="F6">
        <v>40016</v>
      </c>
      <c r="G6">
        <v>1605</v>
      </c>
      <c r="H6">
        <v>42764.28</v>
      </c>
      <c r="I6">
        <v>59</v>
      </c>
      <c r="J6">
        <v>44821</v>
      </c>
      <c r="K6">
        <v>46</v>
      </c>
      <c r="L6">
        <v>43.4</v>
      </c>
      <c r="M6">
        <v>42</v>
      </c>
      <c r="N6">
        <v>45</v>
      </c>
      <c r="O6">
        <v>269025</v>
      </c>
      <c r="P6">
        <v>2520.15</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c r="BE6"/>
      <c r="BF6"/>
      <c r="BG6"/>
      <c r="BH6"/>
      <c r="BI6"/>
      <c r="BJ6"/>
      <c r="BK6"/>
      <c r="BL6"/>
      <c r="BM6"/>
      <c r="BN6"/>
      <c r="BO6"/>
      <c r="BP6"/>
      <c r="BQ6"/>
      <c r="BR6"/>
      <c r="BS6"/>
      <c r="BT6"/>
    </row>
    <row r="7" spans="1:72" x14ac:dyDescent="0.3">
      <c r="A7" t="s">
        <v>786</v>
      </c>
      <c r="B7">
        <v>1591249</v>
      </c>
      <c r="C7">
        <v>1548935</v>
      </c>
      <c r="D7">
        <v>1427520.98</v>
      </c>
      <c r="E7">
        <v>1279190</v>
      </c>
      <c r="F7">
        <v>1240779</v>
      </c>
      <c r="G7">
        <v>1328038</v>
      </c>
      <c r="H7">
        <v>1670072.12</v>
      </c>
      <c r="I7">
        <v>1544654</v>
      </c>
      <c r="J7">
        <v>1681471</v>
      </c>
      <c r="K7">
        <v>1678971</v>
      </c>
      <c r="L7">
        <v>1639318.32</v>
      </c>
      <c r="M7">
        <v>1415354</v>
      </c>
      <c r="N7">
        <v>1347024</v>
      </c>
      <c r="O7">
        <v>1336240</v>
      </c>
      <c r="P7">
        <v>1275132.18</v>
      </c>
      <c r="Q7">
        <v>1160814</v>
      </c>
      <c r="R7">
        <v>1270114</v>
      </c>
      <c r="S7">
        <v>1165069</v>
      </c>
      <c r="T7">
        <v>445412.67</v>
      </c>
      <c r="U7">
        <v>321431</v>
      </c>
      <c r="V7">
        <v>284567</v>
      </c>
      <c r="W7">
        <v>350403</v>
      </c>
      <c r="X7">
        <v>394235.96</v>
      </c>
      <c r="Y7">
        <v>254736</v>
      </c>
      <c r="Z7">
        <v>244984</v>
      </c>
      <c r="AA7">
        <v>258336</v>
      </c>
      <c r="AB7">
        <v>311797.2</v>
      </c>
      <c r="AC7">
        <v>242224</v>
      </c>
      <c r="AD7">
        <v>211259</v>
      </c>
      <c r="AE7">
        <v>229873</v>
      </c>
      <c r="AF7">
        <v>278302.94</v>
      </c>
      <c r="AG7">
        <v>183421</v>
      </c>
      <c r="AH7">
        <v>183069</v>
      </c>
      <c r="AI7">
        <v>190974</v>
      </c>
      <c r="AJ7">
        <v>234939.82</v>
      </c>
      <c r="AK7">
        <v>190680</v>
      </c>
      <c r="AL7">
        <v>148093</v>
      </c>
      <c r="AM7">
        <v>156172</v>
      </c>
      <c r="AN7">
        <v>174916.82</v>
      </c>
      <c r="AO7">
        <v>156679</v>
      </c>
      <c r="AP7">
        <v>129987</v>
      </c>
      <c r="AQ7">
        <v>138338</v>
      </c>
      <c r="AR7">
        <v>172130.83</v>
      </c>
      <c r="AS7">
        <v>130733</v>
      </c>
      <c r="AT7">
        <v>129939</v>
      </c>
      <c r="AU7">
        <v>139269</v>
      </c>
      <c r="AV7">
        <v>151553.17000000001</v>
      </c>
      <c r="AW7">
        <v>90983</v>
      </c>
      <c r="AX7">
        <v>74102</v>
      </c>
      <c r="AY7">
        <v>129688</v>
      </c>
      <c r="AZ7">
        <v>151089</v>
      </c>
      <c r="BA7">
        <v>108549</v>
      </c>
      <c r="BB7">
        <v>144033</v>
      </c>
      <c r="BC7">
        <v>180241</v>
      </c>
      <c r="BD7"/>
      <c r="BE7"/>
      <c r="BF7"/>
      <c r="BG7"/>
      <c r="BH7"/>
      <c r="BI7"/>
      <c r="BJ7"/>
      <c r="BK7"/>
      <c r="BL7"/>
      <c r="BM7"/>
      <c r="BN7"/>
      <c r="BO7"/>
      <c r="BP7"/>
      <c r="BQ7"/>
      <c r="BR7"/>
      <c r="BS7"/>
      <c r="BT7"/>
    </row>
    <row r="8" spans="1:72" x14ac:dyDescent="0.3">
      <c r="A8" t="s">
        <v>1807</v>
      </c>
      <c r="B8">
        <v>0</v>
      </c>
      <c r="C8">
        <v>0</v>
      </c>
      <c r="D8">
        <v>1422021.61</v>
      </c>
      <c r="E8">
        <v>1263986</v>
      </c>
      <c r="F8">
        <v>1217312</v>
      </c>
      <c r="G8">
        <v>1282570</v>
      </c>
      <c r="H8">
        <v>1611137.89</v>
      </c>
      <c r="I8">
        <v>1544654</v>
      </c>
      <c r="J8">
        <v>1601428</v>
      </c>
      <c r="K8">
        <v>1586220</v>
      </c>
      <c r="L8">
        <v>1563609.24</v>
      </c>
      <c r="M8">
        <v>1344034</v>
      </c>
      <c r="N8">
        <v>1276903</v>
      </c>
      <c r="O8">
        <v>771506</v>
      </c>
      <c r="P8">
        <v>1218040.47</v>
      </c>
      <c r="Q8">
        <v>1119748</v>
      </c>
      <c r="R8">
        <v>1230736</v>
      </c>
      <c r="S8">
        <v>1113048</v>
      </c>
      <c r="T8">
        <v>412999.88</v>
      </c>
      <c r="U8">
        <v>284123</v>
      </c>
      <c r="V8">
        <v>271859</v>
      </c>
      <c r="W8">
        <v>347937</v>
      </c>
      <c r="X8">
        <v>381845.4</v>
      </c>
      <c r="Y8">
        <v>249897</v>
      </c>
      <c r="Z8">
        <v>237502</v>
      </c>
      <c r="AA8">
        <v>251055</v>
      </c>
      <c r="AB8">
        <v>303693.93</v>
      </c>
      <c r="AC8">
        <v>240074</v>
      </c>
      <c r="AD8">
        <v>0</v>
      </c>
      <c r="AE8">
        <v>228799</v>
      </c>
      <c r="AF8">
        <v>276544.43</v>
      </c>
      <c r="AG8">
        <v>0</v>
      </c>
      <c r="AH8">
        <v>181349</v>
      </c>
      <c r="AI8">
        <v>191017</v>
      </c>
      <c r="AJ8">
        <v>235065.86</v>
      </c>
      <c r="AK8">
        <v>190925</v>
      </c>
      <c r="AL8">
        <v>148238</v>
      </c>
      <c r="AM8">
        <v>156408</v>
      </c>
      <c r="AN8">
        <v>175158.43</v>
      </c>
      <c r="AO8">
        <v>157199</v>
      </c>
      <c r="AP8">
        <v>130930</v>
      </c>
      <c r="AQ8">
        <v>139499</v>
      </c>
      <c r="AR8">
        <v>173499.68</v>
      </c>
      <c r="AS8">
        <v>133365</v>
      </c>
      <c r="AT8">
        <v>136086</v>
      </c>
      <c r="AU8">
        <v>144926</v>
      </c>
      <c r="AV8">
        <v>156810.91</v>
      </c>
      <c r="AW8">
        <v>97665</v>
      </c>
      <c r="AX8">
        <v>80784</v>
      </c>
      <c r="AY8">
        <v>129688</v>
      </c>
      <c r="AZ8">
        <v>151089</v>
      </c>
      <c r="BA8">
        <v>108549</v>
      </c>
      <c r="BB8">
        <v>0</v>
      </c>
      <c r="BC8">
        <v>0</v>
      </c>
      <c r="BD8"/>
      <c r="BE8"/>
      <c r="BF8"/>
      <c r="BG8"/>
      <c r="BH8"/>
      <c r="BI8"/>
      <c r="BJ8"/>
      <c r="BK8"/>
      <c r="BL8"/>
      <c r="BM8"/>
      <c r="BN8"/>
      <c r="BO8"/>
      <c r="BP8"/>
      <c r="BQ8"/>
      <c r="BR8"/>
      <c r="BS8"/>
      <c r="BT8"/>
    </row>
    <row r="9" spans="1:72" x14ac:dyDescent="0.3">
      <c r="A9" t="s">
        <v>1835</v>
      </c>
      <c r="B9">
        <v>0</v>
      </c>
      <c r="C9">
        <v>0</v>
      </c>
      <c r="D9">
        <v>71432.460000000006</v>
      </c>
      <c r="E9">
        <v>84902</v>
      </c>
      <c r="F9">
        <v>84356</v>
      </c>
      <c r="G9">
        <v>77642</v>
      </c>
      <c r="H9">
        <v>88829.13</v>
      </c>
      <c r="I9">
        <v>0</v>
      </c>
      <c r="J9">
        <v>94399</v>
      </c>
      <c r="K9">
        <v>101664</v>
      </c>
      <c r="L9">
        <v>83337.42</v>
      </c>
      <c r="M9">
        <v>77947</v>
      </c>
      <c r="N9">
        <v>78090</v>
      </c>
      <c r="O9">
        <v>45336</v>
      </c>
      <c r="P9">
        <v>67068.58</v>
      </c>
      <c r="Q9">
        <v>51092</v>
      </c>
      <c r="R9">
        <v>49379</v>
      </c>
      <c r="S9">
        <v>60601</v>
      </c>
      <c r="T9">
        <v>39419.14</v>
      </c>
      <c r="U9">
        <v>43708</v>
      </c>
      <c r="V9">
        <v>17921</v>
      </c>
      <c r="W9">
        <v>7227</v>
      </c>
      <c r="X9">
        <v>17009.5</v>
      </c>
      <c r="Y9">
        <v>8785</v>
      </c>
      <c r="Z9">
        <v>9454</v>
      </c>
      <c r="AA9">
        <v>8338</v>
      </c>
      <c r="AB9">
        <v>8442.43</v>
      </c>
      <c r="AC9">
        <v>2290</v>
      </c>
      <c r="AD9">
        <v>0</v>
      </c>
      <c r="AE9">
        <v>1476</v>
      </c>
      <c r="AF9">
        <v>2172.9499999999998</v>
      </c>
      <c r="AG9">
        <v>0</v>
      </c>
      <c r="AH9">
        <v>1762</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c r="BE9"/>
      <c r="BF9"/>
      <c r="BG9"/>
      <c r="BH9"/>
      <c r="BI9"/>
      <c r="BJ9"/>
      <c r="BK9"/>
      <c r="BL9"/>
      <c r="BM9"/>
      <c r="BN9"/>
      <c r="BO9"/>
      <c r="BP9"/>
      <c r="BQ9"/>
      <c r="BR9"/>
      <c r="BS9"/>
      <c r="BT9"/>
    </row>
    <row r="10" spans="1:72" x14ac:dyDescent="0.3">
      <c r="A10" t="s">
        <v>1808</v>
      </c>
      <c r="B10">
        <v>769723</v>
      </c>
      <c r="C10">
        <v>700170</v>
      </c>
      <c r="D10">
        <v>-65933.08</v>
      </c>
      <c r="E10">
        <v>-69698</v>
      </c>
      <c r="F10">
        <v>-60889</v>
      </c>
      <c r="G10">
        <v>-32174</v>
      </c>
      <c r="H10">
        <v>-29894.9</v>
      </c>
      <c r="I10">
        <v>0</v>
      </c>
      <c r="J10">
        <v>-14356</v>
      </c>
      <c r="K10">
        <v>-8913</v>
      </c>
      <c r="L10">
        <v>-7628.34</v>
      </c>
      <c r="M10">
        <v>-6627</v>
      </c>
      <c r="N10">
        <v>-7969</v>
      </c>
      <c r="O10">
        <v>519398</v>
      </c>
      <c r="P10">
        <v>-9976.8799999999992</v>
      </c>
      <c r="Q10">
        <v>-10026</v>
      </c>
      <c r="R10">
        <v>-10001</v>
      </c>
      <c r="S10">
        <v>-8580</v>
      </c>
      <c r="T10">
        <v>-7006.34</v>
      </c>
      <c r="U10">
        <v>-6400</v>
      </c>
      <c r="V10">
        <v>-5213</v>
      </c>
      <c r="W10">
        <v>-4761</v>
      </c>
      <c r="X10">
        <v>-4618.9399999999996</v>
      </c>
      <c r="Y10">
        <v>-3946</v>
      </c>
      <c r="Z10">
        <v>-1972</v>
      </c>
      <c r="AA10">
        <v>-1057</v>
      </c>
      <c r="AB10">
        <v>-339.17</v>
      </c>
      <c r="AC10">
        <v>-140</v>
      </c>
      <c r="AD10">
        <v>211259</v>
      </c>
      <c r="AE10">
        <v>-402</v>
      </c>
      <c r="AF10">
        <v>-414.45</v>
      </c>
      <c r="AG10">
        <v>183421</v>
      </c>
      <c r="AH10">
        <v>-42</v>
      </c>
      <c r="AI10">
        <v>-43</v>
      </c>
      <c r="AJ10">
        <v>-126.04</v>
      </c>
      <c r="AK10">
        <v>-245</v>
      </c>
      <c r="AL10">
        <v>-145</v>
      </c>
      <c r="AM10">
        <v>-236</v>
      </c>
      <c r="AN10">
        <v>-241.61</v>
      </c>
      <c r="AO10">
        <v>-520</v>
      </c>
      <c r="AP10">
        <v>-943</v>
      </c>
      <c r="AQ10">
        <v>-1161</v>
      </c>
      <c r="AR10">
        <v>-1368.86</v>
      </c>
      <c r="AS10">
        <v>-2632</v>
      </c>
      <c r="AT10">
        <v>-6147</v>
      </c>
      <c r="AU10">
        <v>-5657</v>
      </c>
      <c r="AV10">
        <v>-5257.75</v>
      </c>
      <c r="AW10">
        <v>-6682</v>
      </c>
      <c r="AX10">
        <v>-6682</v>
      </c>
      <c r="AY10">
        <v>0</v>
      </c>
      <c r="AZ10">
        <v>0</v>
      </c>
      <c r="BA10">
        <v>0</v>
      </c>
      <c r="BB10">
        <v>144033</v>
      </c>
      <c r="BC10">
        <v>180241</v>
      </c>
      <c r="BD10"/>
      <c r="BE10"/>
      <c r="BF10"/>
      <c r="BG10"/>
      <c r="BH10"/>
      <c r="BI10"/>
      <c r="BJ10"/>
      <c r="BK10"/>
      <c r="BL10"/>
      <c r="BM10"/>
      <c r="BN10"/>
      <c r="BO10"/>
      <c r="BP10"/>
      <c r="BQ10"/>
      <c r="BR10"/>
      <c r="BS10"/>
      <c r="BT10"/>
    </row>
    <row r="11" spans="1:72" x14ac:dyDescent="0.3">
      <c r="A11" t="s">
        <v>2046</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215.07</v>
      </c>
      <c r="AG11">
        <v>40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5</v>
      </c>
      <c r="BC11">
        <v>25</v>
      </c>
      <c r="BD11"/>
      <c r="BE11"/>
      <c r="BF11"/>
      <c r="BG11"/>
      <c r="BH11"/>
      <c r="BI11"/>
      <c r="BJ11"/>
      <c r="BK11"/>
      <c r="BL11"/>
      <c r="BM11"/>
      <c r="BN11"/>
      <c r="BO11"/>
      <c r="BP11"/>
      <c r="BQ11"/>
      <c r="BR11"/>
      <c r="BS11"/>
      <c r="BT11"/>
    </row>
    <row r="12" spans="1:72" x14ac:dyDescent="0.3">
      <c r="A12" t="s">
        <v>1835</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215.07</v>
      </c>
      <c r="AG12">
        <v>40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5</v>
      </c>
      <c r="BC12">
        <v>25</v>
      </c>
      <c r="BD12"/>
      <c r="BE12"/>
      <c r="BF12"/>
      <c r="BG12"/>
      <c r="BH12"/>
      <c r="BI12"/>
      <c r="BJ12"/>
      <c r="BK12"/>
      <c r="BL12"/>
      <c r="BM12"/>
      <c r="BN12"/>
      <c r="BO12"/>
      <c r="BP12"/>
      <c r="BQ12"/>
      <c r="BR12"/>
      <c r="BS12"/>
      <c r="BT12"/>
    </row>
    <row r="13" spans="1:72" x14ac:dyDescent="0.3">
      <c r="A13" t="s">
        <v>787</v>
      </c>
      <c r="B13">
        <v>13883785</v>
      </c>
      <c r="C13">
        <v>14054409</v>
      </c>
      <c r="D13">
        <v>14477505.76</v>
      </c>
      <c r="E13">
        <v>13130878</v>
      </c>
      <c r="F13">
        <v>12258137</v>
      </c>
      <c r="G13">
        <v>14772895</v>
      </c>
      <c r="H13">
        <v>14774350.109999999</v>
      </c>
      <c r="I13">
        <v>13205940</v>
      </c>
      <c r="J13">
        <v>12943464</v>
      </c>
      <c r="K13">
        <v>14402067</v>
      </c>
      <c r="L13">
        <v>14361295.74</v>
      </c>
      <c r="M13">
        <v>12553968</v>
      </c>
      <c r="N13">
        <v>12451225</v>
      </c>
      <c r="O13">
        <v>13626758</v>
      </c>
      <c r="P13">
        <v>13043042.93</v>
      </c>
      <c r="Q13">
        <v>11143981</v>
      </c>
      <c r="R13">
        <v>10894969</v>
      </c>
      <c r="S13">
        <v>13217298</v>
      </c>
      <c r="T13">
        <v>13485409.9</v>
      </c>
      <c r="U13">
        <v>10736631</v>
      </c>
      <c r="V13">
        <v>11426436</v>
      </c>
      <c r="W13">
        <v>12315849</v>
      </c>
      <c r="X13">
        <v>12953701.15</v>
      </c>
      <c r="Y13">
        <v>10475965</v>
      </c>
      <c r="Z13">
        <v>9620682</v>
      </c>
      <c r="AA13">
        <v>10124332</v>
      </c>
      <c r="AB13">
        <v>10627814.800000001</v>
      </c>
      <c r="AC13">
        <v>8905525</v>
      </c>
      <c r="AD13">
        <v>9520625</v>
      </c>
      <c r="AE13">
        <v>9652195</v>
      </c>
      <c r="AF13">
        <v>9791948.8200000003</v>
      </c>
      <c r="AG13">
        <v>7884890</v>
      </c>
      <c r="AH13">
        <v>7535879</v>
      </c>
      <c r="AI13">
        <v>7639452</v>
      </c>
      <c r="AJ13">
        <v>7275507.8700000001</v>
      </c>
      <c r="AK13">
        <v>6559221</v>
      </c>
      <c r="AL13">
        <v>6887375</v>
      </c>
      <c r="AM13">
        <v>6813305</v>
      </c>
      <c r="AN13">
        <v>7212129.3700000001</v>
      </c>
      <c r="AO13">
        <v>6257471</v>
      </c>
      <c r="AP13">
        <v>6123499</v>
      </c>
      <c r="AQ13">
        <v>6061291</v>
      </c>
      <c r="AR13">
        <v>5898395.4299999997</v>
      </c>
      <c r="AS13">
        <v>5371292</v>
      </c>
      <c r="AT13">
        <v>5203173</v>
      </c>
      <c r="AU13">
        <v>5551007</v>
      </c>
      <c r="AV13">
        <v>5931668.79</v>
      </c>
      <c r="AW13">
        <v>4676452</v>
      </c>
      <c r="AX13">
        <v>4944888</v>
      </c>
      <c r="AY13">
        <v>5212266</v>
      </c>
      <c r="AZ13">
        <v>5617378</v>
      </c>
      <c r="BA13">
        <v>5011623</v>
      </c>
      <c r="BB13">
        <v>5063428</v>
      </c>
      <c r="BC13">
        <v>5249056</v>
      </c>
      <c r="BD13"/>
      <c r="BE13"/>
      <c r="BF13"/>
      <c r="BG13"/>
      <c r="BH13"/>
      <c r="BI13"/>
      <c r="BJ13"/>
      <c r="BK13"/>
      <c r="BL13"/>
      <c r="BM13"/>
      <c r="BN13"/>
      <c r="BO13"/>
      <c r="BP13"/>
      <c r="BQ13"/>
      <c r="BR13"/>
      <c r="BS13"/>
      <c r="BT13"/>
    </row>
    <row r="14" spans="1:72" x14ac:dyDescent="0.3">
      <c r="A14" t="s">
        <v>1809</v>
      </c>
      <c r="B14">
        <v>0</v>
      </c>
      <c r="C14">
        <v>0</v>
      </c>
      <c r="D14">
        <v>14410817.130000001</v>
      </c>
      <c r="E14">
        <v>13040930</v>
      </c>
      <c r="F14">
        <v>12127227</v>
      </c>
      <c r="G14">
        <v>14628563</v>
      </c>
      <c r="H14">
        <v>14397672.390000001</v>
      </c>
      <c r="I14">
        <v>0</v>
      </c>
      <c r="J14">
        <v>12746753</v>
      </c>
      <c r="K14">
        <v>14123530</v>
      </c>
      <c r="L14">
        <v>14038167.550000001</v>
      </c>
      <c r="M14">
        <v>12283484</v>
      </c>
      <c r="N14">
        <v>12152804</v>
      </c>
      <c r="O14">
        <v>13114682</v>
      </c>
      <c r="P14">
        <v>12533427.01</v>
      </c>
      <c r="Q14">
        <v>11110393</v>
      </c>
      <c r="R14">
        <v>10931417</v>
      </c>
      <c r="S14">
        <v>13215265</v>
      </c>
      <c r="T14">
        <v>13228722.32</v>
      </c>
      <c r="U14">
        <v>10899749</v>
      </c>
      <c r="V14">
        <v>11630613</v>
      </c>
      <c r="W14">
        <v>12530215</v>
      </c>
      <c r="X14">
        <v>12817723.550000001</v>
      </c>
      <c r="Y14">
        <v>10606087</v>
      </c>
      <c r="Z14">
        <v>9736258</v>
      </c>
      <c r="AA14">
        <v>10277549</v>
      </c>
      <c r="AB14">
        <v>10648241.34</v>
      </c>
      <c r="AC14">
        <v>9130626</v>
      </c>
      <c r="AD14">
        <v>0</v>
      </c>
      <c r="AE14">
        <v>9755080</v>
      </c>
      <c r="AF14">
        <v>9822618.1199999992</v>
      </c>
      <c r="AG14">
        <v>0</v>
      </c>
      <c r="AH14">
        <v>7666009</v>
      </c>
      <c r="AI14">
        <v>7779376</v>
      </c>
      <c r="AJ14">
        <v>7386913.4699999997</v>
      </c>
      <c r="AK14">
        <v>6715673</v>
      </c>
      <c r="AL14">
        <v>7088904</v>
      </c>
      <c r="AM14">
        <v>7081604</v>
      </c>
      <c r="AN14">
        <v>7457300.25</v>
      </c>
      <c r="AO14">
        <v>6364155</v>
      </c>
      <c r="AP14">
        <v>6472249</v>
      </c>
      <c r="AQ14">
        <v>6168468</v>
      </c>
      <c r="AR14">
        <v>6010601.8799999999</v>
      </c>
      <c r="AS14">
        <v>5497631</v>
      </c>
      <c r="AT14">
        <v>5330820</v>
      </c>
      <c r="AU14">
        <v>5707804</v>
      </c>
      <c r="AV14">
        <v>6074089.5199999996</v>
      </c>
      <c r="AW14">
        <v>4803225</v>
      </c>
      <c r="AX14">
        <v>5113115</v>
      </c>
      <c r="AY14">
        <v>5187808</v>
      </c>
      <c r="AZ14">
        <v>5588811</v>
      </c>
      <c r="BA14">
        <v>4935944</v>
      </c>
      <c r="BB14">
        <v>0</v>
      </c>
      <c r="BC14">
        <v>0</v>
      </c>
      <c r="BD14"/>
      <c r="BE14"/>
      <c r="BF14"/>
      <c r="BG14"/>
      <c r="BH14"/>
      <c r="BI14"/>
      <c r="BJ14"/>
      <c r="BK14"/>
      <c r="BL14"/>
      <c r="BM14"/>
      <c r="BN14"/>
      <c r="BO14"/>
      <c r="BP14"/>
      <c r="BQ14"/>
      <c r="BR14"/>
      <c r="BS14"/>
      <c r="BT14"/>
    </row>
    <row r="15" spans="1:72" x14ac:dyDescent="0.3">
      <c r="A15" t="s">
        <v>2047</v>
      </c>
      <c r="B15">
        <v>0</v>
      </c>
      <c r="C15">
        <v>0</v>
      </c>
      <c r="D15">
        <v>310629.06</v>
      </c>
      <c r="E15">
        <v>319628</v>
      </c>
      <c r="F15">
        <v>346533</v>
      </c>
      <c r="G15">
        <v>313461</v>
      </c>
      <c r="H15">
        <v>579595.38</v>
      </c>
      <c r="I15">
        <v>0</v>
      </c>
      <c r="J15">
        <v>463212</v>
      </c>
      <c r="K15">
        <v>530316</v>
      </c>
      <c r="L15">
        <v>548318.06999999995</v>
      </c>
      <c r="M15">
        <v>380408</v>
      </c>
      <c r="N15">
        <v>419959</v>
      </c>
      <c r="O15">
        <v>619756</v>
      </c>
      <c r="P15">
        <v>759198.16</v>
      </c>
      <c r="Q15">
        <v>272555</v>
      </c>
      <c r="R15">
        <v>190511</v>
      </c>
      <c r="S15">
        <v>245453</v>
      </c>
      <c r="T15">
        <v>513339.88</v>
      </c>
      <c r="U15">
        <v>139440</v>
      </c>
      <c r="V15">
        <v>124249</v>
      </c>
      <c r="W15">
        <v>98767</v>
      </c>
      <c r="X15">
        <v>420843.06</v>
      </c>
      <c r="Y15">
        <v>91981</v>
      </c>
      <c r="Z15">
        <v>119029</v>
      </c>
      <c r="AA15">
        <v>72281</v>
      </c>
      <c r="AB15">
        <v>262768.15999999997</v>
      </c>
      <c r="AC15">
        <v>71887</v>
      </c>
      <c r="AD15">
        <v>0</v>
      </c>
      <c r="AE15">
        <v>67824</v>
      </c>
      <c r="AF15">
        <v>139300.07</v>
      </c>
      <c r="AG15">
        <v>0</v>
      </c>
      <c r="AH15">
        <v>35208</v>
      </c>
      <c r="AI15">
        <v>33825</v>
      </c>
      <c r="AJ15">
        <v>76965.36</v>
      </c>
      <c r="AK15">
        <v>33921</v>
      </c>
      <c r="AL15">
        <v>12221</v>
      </c>
      <c r="AM15">
        <v>77298</v>
      </c>
      <c r="AN15">
        <v>23087.73</v>
      </c>
      <c r="AO15">
        <v>59729</v>
      </c>
      <c r="AP15">
        <v>0</v>
      </c>
      <c r="AQ15">
        <v>61745</v>
      </c>
      <c r="AR15">
        <v>49638.48</v>
      </c>
      <c r="AS15">
        <v>44334</v>
      </c>
      <c r="AT15">
        <v>63838</v>
      </c>
      <c r="AU15">
        <v>20882</v>
      </c>
      <c r="AV15">
        <v>26099.41</v>
      </c>
      <c r="AW15">
        <v>42643</v>
      </c>
      <c r="AX15">
        <v>15861</v>
      </c>
      <c r="AY15">
        <v>24458</v>
      </c>
      <c r="AZ15">
        <v>28567</v>
      </c>
      <c r="BA15">
        <v>75679</v>
      </c>
      <c r="BB15">
        <v>0</v>
      </c>
      <c r="BC15">
        <v>0</v>
      </c>
      <c r="BD15"/>
      <c r="BE15"/>
      <c r="BF15"/>
      <c r="BG15"/>
      <c r="BH15"/>
      <c r="BI15"/>
      <c r="BJ15"/>
      <c r="BK15"/>
      <c r="BL15"/>
      <c r="BM15"/>
      <c r="BN15"/>
      <c r="BO15"/>
      <c r="BP15"/>
      <c r="BQ15"/>
      <c r="BR15"/>
      <c r="BS15"/>
      <c r="BT15"/>
    </row>
    <row r="16" spans="1:72" x14ac:dyDescent="0.3">
      <c r="A16" t="s">
        <v>2048</v>
      </c>
      <c r="B16">
        <v>0</v>
      </c>
      <c r="C16">
        <v>0</v>
      </c>
      <c r="D16">
        <v>8446.0300000000007</v>
      </c>
      <c r="E16">
        <v>7048</v>
      </c>
      <c r="F16">
        <v>7699</v>
      </c>
      <c r="G16">
        <v>9496</v>
      </c>
      <c r="H16">
        <v>9856.65</v>
      </c>
      <c r="I16">
        <v>0</v>
      </c>
      <c r="J16">
        <v>11148</v>
      </c>
      <c r="K16">
        <v>11313</v>
      </c>
      <c r="L16">
        <v>10601.55</v>
      </c>
      <c r="M16">
        <v>10639</v>
      </c>
      <c r="N16">
        <v>10559</v>
      </c>
      <c r="O16">
        <v>8520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c r="BE16"/>
      <c r="BF16"/>
      <c r="BG16"/>
      <c r="BH16"/>
      <c r="BI16"/>
      <c r="BJ16"/>
      <c r="BK16"/>
      <c r="BL16"/>
      <c r="BM16"/>
      <c r="BN16"/>
      <c r="BO16"/>
      <c r="BP16"/>
      <c r="BQ16"/>
      <c r="BR16"/>
      <c r="BS16"/>
      <c r="BT16"/>
    </row>
    <row r="17" spans="1:72" x14ac:dyDescent="0.3">
      <c r="A17" t="s">
        <v>2049</v>
      </c>
      <c r="B17">
        <v>0</v>
      </c>
      <c r="C17">
        <v>0</v>
      </c>
      <c r="D17">
        <v>0</v>
      </c>
      <c r="E17">
        <v>40515</v>
      </c>
      <c r="F17">
        <v>60716</v>
      </c>
      <c r="G17">
        <v>69740</v>
      </c>
      <c r="H17">
        <v>0</v>
      </c>
      <c r="I17">
        <v>0</v>
      </c>
      <c r="J17">
        <v>1911</v>
      </c>
      <c r="K17">
        <v>2573</v>
      </c>
      <c r="L17">
        <v>646.20000000000005</v>
      </c>
      <c r="M17">
        <v>97184</v>
      </c>
      <c r="N17">
        <v>96050</v>
      </c>
      <c r="O17">
        <v>96020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c r="BE17"/>
      <c r="BF17"/>
      <c r="BG17"/>
      <c r="BH17"/>
      <c r="BI17"/>
      <c r="BJ17"/>
      <c r="BK17"/>
      <c r="BL17"/>
      <c r="BM17"/>
      <c r="BN17"/>
      <c r="BO17"/>
      <c r="BP17"/>
      <c r="BQ17"/>
      <c r="BR17"/>
      <c r="BS17"/>
      <c r="BT17"/>
    </row>
    <row r="18" spans="1:72" x14ac:dyDescent="0.3">
      <c r="A18" t="s">
        <v>2050</v>
      </c>
      <c r="B18">
        <v>0</v>
      </c>
      <c r="C18">
        <v>0</v>
      </c>
      <c r="D18">
        <v>252386.46</v>
      </c>
      <c r="E18">
        <v>277243</v>
      </c>
      <c r="F18">
        <v>284038</v>
      </c>
      <c r="G18">
        <v>248365</v>
      </c>
      <c r="H18">
        <v>212774.32</v>
      </c>
      <c r="I18">
        <v>0</v>
      </c>
      <c r="J18">
        <v>279560</v>
      </c>
      <c r="K18">
        <v>265665</v>
      </c>
      <c r="L18">
        <v>236437.62</v>
      </c>
      <c r="M18">
        <v>217747</v>
      </c>
      <c r="N18">
        <v>228147</v>
      </c>
      <c r="O18">
        <v>212220</v>
      </c>
      <c r="P18">
        <v>249582.24</v>
      </c>
      <c r="Q18">
        <v>238967</v>
      </c>
      <c r="R18">
        <v>226959</v>
      </c>
      <c r="S18">
        <v>243420</v>
      </c>
      <c r="T18">
        <v>256652.3</v>
      </c>
      <c r="U18">
        <v>302558</v>
      </c>
      <c r="V18">
        <v>328426</v>
      </c>
      <c r="W18">
        <v>313133</v>
      </c>
      <c r="X18">
        <v>284865.46000000002</v>
      </c>
      <c r="Y18">
        <v>222103</v>
      </c>
      <c r="Z18">
        <v>234605</v>
      </c>
      <c r="AA18">
        <v>225498</v>
      </c>
      <c r="AB18">
        <v>283194.7</v>
      </c>
      <c r="AC18">
        <v>296988</v>
      </c>
      <c r="AD18">
        <v>0</v>
      </c>
      <c r="AE18">
        <v>170709</v>
      </c>
      <c r="AF18">
        <v>169969.36</v>
      </c>
      <c r="AG18">
        <v>0</v>
      </c>
      <c r="AH18">
        <v>165338</v>
      </c>
      <c r="AI18">
        <v>173749</v>
      </c>
      <c r="AJ18">
        <v>188370.96</v>
      </c>
      <c r="AK18">
        <v>190373</v>
      </c>
      <c r="AL18">
        <v>213750</v>
      </c>
      <c r="AM18">
        <v>345597</v>
      </c>
      <c r="AN18">
        <v>268258.61</v>
      </c>
      <c r="AO18">
        <v>166413</v>
      </c>
      <c r="AP18">
        <v>348750</v>
      </c>
      <c r="AQ18">
        <v>168922</v>
      </c>
      <c r="AR18">
        <v>161844.93</v>
      </c>
      <c r="AS18">
        <v>170673</v>
      </c>
      <c r="AT18">
        <v>191485</v>
      </c>
      <c r="AU18">
        <v>177679</v>
      </c>
      <c r="AV18">
        <v>168520.14</v>
      </c>
      <c r="AW18">
        <v>169416</v>
      </c>
      <c r="AX18">
        <v>184088</v>
      </c>
      <c r="AY18">
        <v>0</v>
      </c>
      <c r="AZ18">
        <v>0</v>
      </c>
      <c r="BA18">
        <v>0</v>
      </c>
      <c r="BB18">
        <v>0</v>
      </c>
      <c r="BC18">
        <v>0</v>
      </c>
      <c r="BD18"/>
      <c r="BE18"/>
      <c r="BF18"/>
      <c r="BG18"/>
      <c r="BH18"/>
      <c r="BI18"/>
      <c r="BJ18"/>
      <c r="BK18"/>
      <c r="BL18"/>
      <c r="BM18"/>
      <c r="BN18"/>
      <c r="BO18"/>
      <c r="BP18"/>
      <c r="BQ18"/>
      <c r="BR18"/>
      <c r="BS18"/>
      <c r="BT18"/>
    </row>
    <row r="19" spans="1:72" x14ac:dyDescent="0.3">
      <c r="A19" t="s">
        <v>2051</v>
      </c>
      <c r="B19">
        <v>737838</v>
      </c>
      <c r="C19">
        <v>777404</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c r="BE19"/>
      <c r="BF19"/>
      <c r="BG19"/>
      <c r="BH19"/>
      <c r="BI19"/>
      <c r="BJ19"/>
      <c r="BK19"/>
      <c r="BL19"/>
      <c r="BM19"/>
      <c r="BN19"/>
      <c r="BO19"/>
      <c r="BP19"/>
      <c r="BQ19"/>
      <c r="BR19"/>
      <c r="BS19"/>
      <c r="BT19"/>
    </row>
    <row r="20" spans="1:72" x14ac:dyDescent="0.3">
      <c r="A20" t="s">
        <v>2052</v>
      </c>
      <c r="B20">
        <v>737838</v>
      </c>
      <c r="C20">
        <v>777404</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c r="BE20"/>
      <c r="BF20"/>
      <c r="BG20"/>
      <c r="BH20"/>
      <c r="BI20"/>
      <c r="BJ20"/>
      <c r="BK20"/>
      <c r="BL20"/>
      <c r="BM20"/>
      <c r="BN20"/>
      <c r="BO20"/>
      <c r="BP20"/>
      <c r="BQ20"/>
      <c r="BR20"/>
      <c r="BS20"/>
      <c r="BT20"/>
    </row>
    <row r="21" spans="1:72" x14ac:dyDescent="0.3">
      <c r="A21" t="s">
        <v>2053</v>
      </c>
      <c r="B21">
        <v>533819</v>
      </c>
      <c r="C21">
        <v>601393</v>
      </c>
      <c r="D21">
        <v>1819807.98</v>
      </c>
      <c r="E21">
        <v>1375862</v>
      </c>
      <c r="F21">
        <v>1302827</v>
      </c>
      <c r="G21">
        <v>1455908</v>
      </c>
      <c r="H21">
        <v>1912514.79</v>
      </c>
      <c r="I21">
        <v>1299394</v>
      </c>
      <c r="J21">
        <v>1211836</v>
      </c>
      <c r="K21">
        <v>1362154</v>
      </c>
      <c r="L21">
        <v>1765691.03</v>
      </c>
      <c r="M21">
        <v>1130002</v>
      </c>
      <c r="N21">
        <v>1081039</v>
      </c>
      <c r="O21">
        <v>1156412</v>
      </c>
      <c r="P21">
        <v>1614726.46</v>
      </c>
      <c r="Q21">
        <v>1176769</v>
      </c>
      <c r="R21">
        <v>1155059</v>
      </c>
      <c r="S21">
        <v>1340255</v>
      </c>
      <c r="T21">
        <v>1665722.65</v>
      </c>
      <c r="U21">
        <v>1213585</v>
      </c>
      <c r="V21">
        <v>1249844</v>
      </c>
      <c r="W21">
        <v>1247680</v>
      </c>
      <c r="X21">
        <v>1402864.89</v>
      </c>
      <c r="Y21">
        <v>1197499</v>
      </c>
      <c r="Z21">
        <v>1110563</v>
      </c>
      <c r="AA21">
        <v>1230545</v>
      </c>
      <c r="AB21">
        <v>1594629.24</v>
      </c>
      <c r="AC21">
        <v>1062793</v>
      </c>
      <c r="AD21">
        <v>885399</v>
      </c>
      <c r="AE21">
        <v>994407</v>
      </c>
      <c r="AF21">
        <v>835303.01</v>
      </c>
      <c r="AG21">
        <v>459317</v>
      </c>
      <c r="AH21">
        <v>450390</v>
      </c>
      <c r="AI21">
        <v>448200</v>
      </c>
      <c r="AJ21">
        <v>652563.29</v>
      </c>
      <c r="AK21">
        <v>699644</v>
      </c>
      <c r="AL21">
        <v>598440</v>
      </c>
      <c r="AM21">
        <v>656348</v>
      </c>
      <c r="AN21">
        <v>768423.94</v>
      </c>
      <c r="AO21">
        <v>402662</v>
      </c>
      <c r="AP21">
        <v>340536</v>
      </c>
      <c r="AQ21">
        <v>300505</v>
      </c>
      <c r="AR21">
        <v>714020.44</v>
      </c>
      <c r="AS21">
        <v>551175</v>
      </c>
      <c r="AT21">
        <v>526894</v>
      </c>
      <c r="AU21">
        <v>499384</v>
      </c>
      <c r="AV21">
        <v>697804.62</v>
      </c>
      <c r="AW21">
        <v>353960</v>
      </c>
      <c r="AX21">
        <v>285746</v>
      </c>
      <c r="AY21">
        <v>0</v>
      </c>
      <c r="AZ21">
        <v>0</v>
      </c>
      <c r="BA21">
        <v>0</v>
      </c>
      <c r="BB21">
        <v>0</v>
      </c>
      <c r="BC21">
        <v>0</v>
      </c>
      <c r="BD21"/>
      <c r="BE21"/>
      <c r="BF21"/>
      <c r="BG21"/>
      <c r="BH21"/>
      <c r="BI21"/>
      <c r="BJ21"/>
      <c r="BK21"/>
      <c r="BL21"/>
      <c r="BM21"/>
      <c r="BN21"/>
      <c r="BO21"/>
      <c r="BP21"/>
      <c r="BQ21"/>
      <c r="BR21"/>
      <c r="BS21"/>
      <c r="BT21"/>
    </row>
    <row r="22" spans="1:72" x14ac:dyDescent="0.3">
      <c r="A22" t="s">
        <v>1811</v>
      </c>
      <c r="B22">
        <v>11435</v>
      </c>
      <c r="C22">
        <v>14232</v>
      </c>
      <c r="D22">
        <v>7854</v>
      </c>
      <c r="E22">
        <v>9567</v>
      </c>
      <c r="F22">
        <v>11585</v>
      </c>
      <c r="G22">
        <v>12042</v>
      </c>
      <c r="H22">
        <v>133291.12</v>
      </c>
      <c r="I22">
        <v>131136</v>
      </c>
      <c r="J22">
        <v>128649</v>
      </c>
      <c r="K22">
        <v>129906</v>
      </c>
      <c r="L22">
        <v>136601.71</v>
      </c>
      <c r="M22">
        <v>123500</v>
      </c>
      <c r="N22">
        <v>124160</v>
      </c>
      <c r="O22">
        <v>121651</v>
      </c>
      <c r="P22">
        <v>116286.17</v>
      </c>
      <c r="Q22">
        <v>117458</v>
      </c>
      <c r="R22">
        <v>107958</v>
      </c>
      <c r="S22">
        <v>103201</v>
      </c>
      <c r="T22">
        <v>381941.39</v>
      </c>
      <c r="U22">
        <v>418338</v>
      </c>
      <c r="V22">
        <v>435120</v>
      </c>
      <c r="W22">
        <v>388944</v>
      </c>
      <c r="X22">
        <v>345347.24</v>
      </c>
      <c r="Y22">
        <v>390096</v>
      </c>
      <c r="Z22">
        <v>365070</v>
      </c>
      <c r="AA22">
        <v>345081</v>
      </c>
      <c r="AB22">
        <v>307216.82</v>
      </c>
      <c r="AC22">
        <v>280381</v>
      </c>
      <c r="AD22">
        <v>282048</v>
      </c>
      <c r="AE22">
        <v>205041</v>
      </c>
      <c r="AF22">
        <v>519173.14</v>
      </c>
      <c r="AG22">
        <v>571449</v>
      </c>
      <c r="AH22">
        <v>1014195</v>
      </c>
      <c r="AI22">
        <v>549525</v>
      </c>
      <c r="AJ22">
        <v>468702.43</v>
      </c>
      <c r="AK22">
        <v>575909</v>
      </c>
      <c r="AL22">
        <v>225362</v>
      </c>
      <c r="AM22">
        <v>163631</v>
      </c>
      <c r="AN22">
        <v>141667.98000000001</v>
      </c>
      <c r="AO22">
        <v>452392</v>
      </c>
      <c r="AP22">
        <v>430505</v>
      </c>
      <c r="AQ22">
        <v>448359</v>
      </c>
      <c r="AR22">
        <v>149003.51999999999</v>
      </c>
      <c r="AS22">
        <v>113989</v>
      </c>
      <c r="AT22">
        <v>117810</v>
      </c>
      <c r="AU22">
        <v>102578</v>
      </c>
      <c r="AV22">
        <v>98090.1</v>
      </c>
      <c r="AW22">
        <v>298545</v>
      </c>
      <c r="AX22">
        <v>297877</v>
      </c>
      <c r="AY22">
        <v>844829</v>
      </c>
      <c r="AZ22">
        <v>1040643</v>
      </c>
      <c r="BA22">
        <v>661341</v>
      </c>
      <c r="BB22">
        <v>693601</v>
      </c>
      <c r="BC22">
        <v>735603</v>
      </c>
      <c r="BD22"/>
      <c r="BE22"/>
      <c r="BF22"/>
      <c r="BG22"/>
      <c r="BH22"/>
      <c r="BI22"/>
      <c r="BJ22"/>
      <c r="BK22"/>
      <c r="BL22"/>
      <c r="BM22"/>
      <c r="BN22"/>
      <c r="BO22"/>
      <c r="BP22"/>
      <c r="BQ22"/>
      <c r="BR22"/>
      <c r="BS22"/>
      <c r="BT22"/>
    </row>
    <row r="23" spans="1:72" x14ac:dyDescent="0.3">
      <c r="A23" t="s">
        <v>1812</v>
      </c>
      <c r="B23">
        <v>11435</v>
      </c>
      <c r="C23">
        <v>14232</v>
      </c>
      <c r="D23">
        <v>7854</v>
      </c>
      <c r="E23">
        <v>9567</v>
      </c>
      <c r="F23">
        <v>11585</v>
      </c>
      <c r="G23">
        <v>12042</v>
      </c>
      <c r="H23">
        <v>133291.12</v>
      </c>
      <c r="I23">
        <v>131136</v>
      </c>
      <c r="J23">
        <v>128649</v>
      </c>
      <c r="K23">
        <v>129906</v>
      </c>
      <c r="L23">
        <v>136601.71</v>
      </c>
      <c r="M23">
        <v>123500</v>
      </c>
      <c r="N23">
        <v>124160</v>
      </c>
      <c r="O23">
        <v>121651</v>
      </c>
      <c r="P23">
        <v>116286.17</v>
      </c>
      <c r="Q23">
        <v>117458</v>
      </c>
      <c r="R23">
        <v>107958</v>
      </c>
      <c r="S23">
        <v>103201</v>
      </c>
      <c r="T23">
        <v>381941.39</v>
      </c>
      <c r="U23">
        <v>418338</v>
      </c>
      <c r="V23">
        <v>435120</v>
      </c>
      <c r="W23">
        <v>388944</v>
      </c>
      <c r="X23">
        <v>345347.24</v>
      </c>
      <c r="Y23">
        <v>390096</v>
      </c>
      <c r="Z23">
        <v>365070</v>
      </c>
      <c r="AA23">
        <v>345081</v>
      </c>
      <c r="AB23">
        <v>307216.82</v>
      </c>
      <c r="AC23">
        <v>280381</v>
      </c>
      <c r="AD23">
        <v>282048</v>
      </c>
      <c r="AE23">
        <v>205041</v>
      </c>
      <c r="AF23">
        <v>519173.14</v>
      </c>
      <c r="AG23">
        <v>571449</v>
      </c>
      <c r="AH23">
        <v>1014195</v>
      </c>
      <c r="AI23">
        <v>549525</v>
      </c>
      <c r="AJ23">
        <v>468702.43</v>
      </c>
      <c r="AK23">
        <v>575909</v>
      </c>
      <c r="AL23">
        <v>225362</v>
      </c>
      <c r="AM23">
        <v>163631</v>
      </c>
      <c r="AN23">
        <v>141667.98000000001</v>
      </c>
      <c r="AO23">
        <v>452392</v>
      </c>
      <c r="AP23">
        <v>430505</v>
      </c>
      <c r="AQ23">
        <v>448359</v>
      </c>
      <c r="AR23">
        <v>149003.51999999999</v>
      </c>
      <c r="AS23">
        <v>113989</v>
      </c>
      <c r="AT23">
        <v>117810</v>
      </c>
      <c r="AU23">
        <v>102578</v>
      </c>
      <c r="AV23">
        <v>98090.1</v>
      </c>
      <c r="AW23">
        <v>298545</v>
      </c>
      <c r="AX23">
        <v>297877</v>
      </c>
      <c r="AY23">
        <v>0</v>
      </c>
      <c r="AZ23">
        <v>0</v>
      </c>
      <c r="BA23">
        <v>0</v>
      </c>
      <c r="BB23">
        <v>0</v>
      </c>
      <c r="BC23">
        <v>0</v>
      </c>
      <c r="BD23"/>
      <c r="BE23"/>
      <c r="BF23"/>
      <c r="BG23"/>
      <c r="BH23"/>
      <c r="BI23"/>
      <c r="BJ23"/>
      <c r="BK23"/>
      <c r="BL23"/>
      <c r="BM23"/>
      <c r="BN23"/>
      <c r="BO23"/>
      <c r="BP23"/>
      <c r="BQ23"/>
      <c r="BR23"/>
      <c r="BS23"/>
      <c r="BT23"/>
    </row>
    <row r="24" spans="1:72" x14ac:dyDescent="0.3">
      <c r="A24" t="s">
        <v>788</v>
      </c>
      <c r="B24">
        <v>24200254</v>
      </c>
      <c r="C24">
        <v>29241161</v>
      </c>
      <c r="D24">
        <v>28251032.16</v>
      </c>
      <c r="E24">
        <v>21817042</v>
      </c>
      <c r="F24">
        <v>24511715</v>
      </c>
      <c r="G24">
        <v>24738584</v>
      </c>
      <c r="H24">
        <v>23333150.620000001</v>
      </c>
      <c r="I24">
        <v>18722591</v>
      </c>
      <c r="J24">
        <v>19491576</v>
      </c>
      <c r="K24">
        <v>21997179</v>
      </c>
      <c r="L24">
        <v>22998561.710000001</v>
      </c>
      <c r="M24">
        <v>18332383</v>
      </c>
      <c r="N24">
        <v>17524118</v>
      </c>
      <c r="O24">
        <v>19813666</v>
      </c>
      <c r="P24">
        <v>20412693.899999999</v>
      </c>
      <c r="Q24">
        <v>16012851</v>
      </c>
      <c r="R24">
        <v>15091804</v>
      </c>
      <c r="S24">
        <v>18044183</v>
      </c>
      <c r="T24">
        <v>18528619.66</v>
      </c>
      <c r="U24">
        <v>13616711</v>
      </c>
      <c r="V24">
        <v>14326982</v>
      </c>
      <c r="W24">
        <v>16878969</v>
      </c>
      <c r="X24">
        <v>17325682.239999998</v>
      </c>
      <c r="Y24">
        <v>13213481</v>
      </c>
      <c r="Z24">
        <v>12600899</v>
      </c>
      <c r="AA24">
        <v>15931754</v>
      </c>
      <c r="AB24">
        <v>17405690.989999998</v>
      </c>
      <c r="AC24">
        <v>13272369</v>
      </c>
      <c r="AD24">
        <v>13181331</v>
      </c>
      <c r="AE24">
        <v>15469996</v>
      </c>
      <c r="AF24">
        <v>16435762.810000001</v>
      </c>
      <c r="AG24">
        <v>13198227</v>
      </c>
      <c r="AH24">
        <v>11724753</v>
      </c>
      <c r="AI24">
        <v>16114653</v>
      </c>
      <c r="AJ24">
        <v>14687542.210000001</v>
      </c>
      <c r="AK24">
        <v>10476000</v>
      </c>
      <c r="AL24">
        <v>12470570</v>
      </c>
      <c r="AM24">
        <v>13889888</v>
      </c>
      <c r="AN24">
        <v>14585464.34</v>
      </c>
      <c r="AO24">
        <v>10450912</v>
      </c>
      <c r="AP24">
        <v>11534318</v>
      </c>
      <c r="AQ24">
        <v>12821178</v>
      </c>
      <c r="AR24">
        <v>12227141.35</v>
      </c>
      <c r="AS24">
        <v>8824374</v>
      </c>
      <c r="AT24">
        <v>8683039</v>
      </c>
      <c r="AU24">
        <v>9322033</v>
      </c>
      <c r="AV24">
        <v>9886960.6500000004</v>
      </c>
      <c r="AW24">
        <v>7890605</v>
      </c>
      <c r="AX24">
        <v>7605795</v>
      </c>
      <c r="AY24">
        <v>8417487</v>
      </c>
      <c r="AZ24">
        <v>8734495</v>
      </c>
      <c r="BA24">
        <v>7526102</v>
      </c>
      <c r="BB24">
        <v>6736617</v>
      </c>
      <c r="BC24">
        <v>6934623</v>
      </c>
      <c r="BD24"/>
      <c r="BE24"/>
      <c r="BF24"/>
      <c r="BG24"/>
      <c r="BH24"/>
      <c r="BI24"/>
      <c r="BJ24"/>
      <c r="BK24"/>
      <c r="BL24"/>
      <c r="BM24"/>
      <c r="BN24"/>
      <c r="BO24"/>
      <c r="BP24"/>
      <c r="BQ24"/>
      <c r="BR24"/>
      <c r="BS24"/>
      <c r="BT24"/>
    </row>
    <row r="25" spans="1:72" x14ac:dyDescent="0.3">
      <c r="A25" t="s">
        <v>1813</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x14ac:dyDescent="0.3">
      <c r="A26" t="s">
        <v>1814</v>
      </c>
      <c r="B26">
        <v>15800</v>
      </c>
      <c r="C26">
        <v>13742</v>
      </c>
      <c r="D26">
        <v>13265.92</v>
      </c>
      <c r="E26">
        <v>12308</v>
      </c>
      <c r="F26">
        <v>12116</v>
      </c>
      <c r="G26">
        <v>13945</v>
      </c>
      <c r="H26">
        <v>416800.52</v>
      </c>
      <c r="I26">
        <v>427980</v>
      </c>
      <c r="J26">
        <v>424784</v>
      </c>
      <c r="K26">
        <v>235118</v>
      </c>
      <c r="L26">
        <v>231937.27</v>
      </c>
      <c r="M26">
        <v>228157</v>
      </c>
      <c r="N26">
        <v>230589</v>
      </c>
      <c r="O26">
        <v>237629</v>
      </c>
      <c r="P26">
        <v>240644.5</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c r="BE26"/>
      <c r="BF26"/>
      <c r="BG26"/>
      <c r="BH26"/>
      <c r="BI26"/>
      <c r="BJ26"/>
      <c r="BK26"/>
      <c r="BL26"/>
      <c r="BM26"/>
      <c r="BN26"/>
      <c r="BO26"/>
      <c r="BP26"/>
      <c r="BQ26"/>
      <c r="BR26"/>
      <c r="BS26"/>
      <c r="BT26"/>
    </row>
    <row r="27" spans="1:72" x14ac:dyDescent="0.3">
      <c r="A27" t="s">
        <v>1807</v>
      </c>
      <c r="B27">
        <v>0</v>
      </c>
      <c r="C27">
        <v>0</v>
      </c>
      <c r="D27">
        <v>13265.92</v>
      </c>
      <c r="E27">
        <v>12308</v>
      </c>
      <c r="F27">
        <v>12116</v>
      </c>
      <c r="G27">
        <v>13945</v>
      </c>
      <c r="H27">
        <v>416800.52</v>
      </c>
      <c r="I27">
        <v>427980</v>
      </c>
      <c r="J27">
        <v>424784</v>
      </c>
      <c r="K27">
        <v>235118</v>
      </c>
      <c r="L27">
        <v>231937.27</v>
      </c>
      <c r="M27">
        <v>228157</v>
      </c>
      <c r="N27">
        <v>230589</v>
      </c>
      <c r="O27">
        <v>237629</v>
      </c>
      <c r="P27">
        <v>240644.5</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c r="BE27"/>
      <c r="BF27"/>
      <c r="BG27"/>
      <c r="BH27"/>
      <c r="BI27"/>
      <c r="BJ27"/>
      <c r="BK27"/>
      <c r="BL27"/>
      <c r="BM27"/>
      <c r="BN27"/>
      <c r="BO27"/>
      <c r="BP27"/>
      <c r="BQ27"/>
      <c r="BR27"/>
      <c r="BS27"/>
      <c r="BT27"/>
    </row>
    <row r="28" spans="1:72" x14ac:dyDescent="0.3">
      <c r="A28" t="s">
        <v>1815</v>
      </c>
      <c r="B28">
        <v>15800</v>
      </c>
      <c r="C28">
        <v>13742</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c r="BE28"/>
      <c r="BF28"/>
      <c r="BG28"/>
      <c r="BH28"/>
      <c r="BI28"/>
      <c r="BJ28"/>
      <c r="BK28"/>
      <c r="BL28"/>
      <c r="BM28"/>
      <c r="BN28"/>
      <c r="BO28"/>
      <c r="BP28"/>
      <c r="BQ28"/>
      <c r="BR28"/>
      <c r="BS28"/>
      <c r="BT28"/>
    </row>
    <row r="29" spans="1:72" x14ac:dyDescent="0.3">
      <c r="A29" t="s">
        <v>1823</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6790</v>
      </c>
      <c r="AQ29">
        <v>0</v>
      </c>
      <c r="AR29">
        <v>0</v>
      </c>
      <c r="AS29">
        <v>14904</v>
      </c>
      <c r="AT29">
        <v>6912</v>
      </c>
      <c r="AU29">
        <v>0</v>
      </c>
      <c r="AV29">
        <v>0</v>
      </c>
      <c r="AW29">
        <v>14057</v>
      </c>
      <c r="AX29">
        <v>13010</v>
      </c>
      <c r="AY29">
        <v>0</v>
      </c>
      <c r="AZ29">
        <v>0</v>
      </c>
      <c r="BA29">
        <v>0</v>
      </c>
      <c r="BB29">
        <v>0</v>
      </c>
      <c r="BC29">
        <v>0</v>
      </c>
      <c r="BD29"/>
      <c r="BE29"/>
      <c r="BF29"/>
      <c r="BG29"/>
      <c r="BH29"/>
      <c r="BI29"/>
      <c r="BJ29"/>
      <c r="BK29"/>
      <c r="BL29"/>
      <c r="BM29"/>
      <c r="BN29"/>
      <c r="BO29"/>
      <c r="BP29"/>
      <c r="BQ29"/>
      <c r="BR29"/>
      <c r="BS29"/>
      <c r="BT29"/>
    </row>
    <row r="30" spans="1:72" x14ac:dyDescent="0.3">
      <c r="A30" t="s">
        <v>1824</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6790</v>
      </c>
      <c r="AQ30">
        <v>0</v>
      </c>
      <c r="AR30">
        <v>0</v>
      </c>
      <c r="AS30">
        <v>14904</v>
      </c>
      <c r="AT30">
        <v>6912</v>
      </c>
      <c r="AU30">
        <v>0</v>
      </c>
      <c r="AV30">
        <v>0</v>
      </c>
      <c r="AW30">
        <v>14057</v>
      </c>
      <c r="AX30">
        <v>13010</v>
      </c>
      <c r="AY30">
        <v>0</v>
      </c>
      <c r="AZ30">
        <v>0</v>
      </c>
      <c r="BA30">
        <v>0</v>
      </c>
      <c r="BB30">
        <v>0</v>
      </c>
      <c r="BC30">
        <v>0</v>
      </c>
      <c r="BD30"/>
      <c r="BE30"/>
      <c r="BF30"/>
      <c r="BG30"/>
      <c r="BH30"/>
      <c r="BI30"/>
      <c r="BJ30"/>
      <c r="BK30"/>
      <c r="BL30"/>
      <c r="BM30"/>
      <c r="BN30"/>
      <c r="BO30"/>
      <c r="BP30"/>
      <c r="BQ30"/>
      <c r="BR30"/>
      <c r="BS30"/>
      <c r="BT30"/>
    </row>
    <row r="31" spans="1:72" x14ac:dyDescent="0.3">
      <c r="A31" t="s">
        <v>1825</v>
      </c>
      <c r="B31">
        <v>112498</v>
      </c>
      <c r="C31">
        <v>112498</v>
      </c>
      <c r="D31">
        <v>112498.5</v>
      </c>
      <c r="E31">
        <v>112498</v>
      </c>
      <c r="F31">
        <v>112498</v>
      </c>
      <c r="G31">
        <v>112498</v>
      </c>
      <c r="H31">
        <v>112498.5</v>
      </c>
      <c r="I31">
        <v>112498</v>
      </c>
      <c r="J31">
        <v>112498</v>
      </c>
      <c r="K31">
        <v>112498</v>
      </c>
      <c r="L31">
        <v>112498.5</v>
      </c>
      <c r="M31">
        <v>112498</v>
      </c>
      <c r="N31">
        <v>112498</v>
      </c>
      <c r="O31">
        <v>112498</v>
      </c>
      <c r="P31">
        <v>112498.5</v>
      </c>
      <c r="Q31">
        <v>112498</v>
      </c>
      <c r="R31">
        <v>112498</v>
      </c>
      <c r="S31">
        <v>112498</v>
      </c>
      <c r="T31">
        <v>112498.5</v>
      </c>
      <c r="U31">
        <v>112498</v>
      </c>
      <c r="V31">
        <v>112498</v>
      </c>
      <c r="W31">
        <v>112866</v>
      </c>
      <c r="X31">
        <v>112866.01</v>
      </c>
      <c r="Y31">
        <v>112866</v>
      </c>
      <c r="Z31">
        <v>112866</v>
      </c>
      <c r="AA31">
        <v>112866</v>
      </c>
      <c r="AB31">
        <v>112866.01</v>
      </c>
      <c r="AC31">
        <v>112866</v>
      </c>
      <c r="AD31">
        <v>112866</v>
      </c>
      <c r="AE31">
        <v>112866</v>
      </c>
      <c r="AF31">
        <v>112866.01</v>
      </c>
      <c r="AG31">
        <v>112866</v>
      </c>
      <c r="AH31">
        <v>112866</v>
      </c>
      <c r="AI31">
        <v>112866</v>
      </c>
      <c r="AJ31">
        <v>112866.01</v>
      </c>
      <c r="AK31">
        <v>119200</v>
      </c>
      <c r="AL31">
        <v>119200</v>
      </c>
      <c r="AM31">
        <v>119200</v>
      </c>
      <c r="AN31">
        <v>119200</v>
      </c>
      <c r="AO31">
        <v>135500</v>
      </c>
      <c r="AP31">
        <v>135500</v>
      </c>
      <c r="AQ31">
        <v>135500</v>
      </c>
      <c r="AR31">
        <v>0</v>
      </c>
      <c r="AS31">
        <v>0</v>
      </c>
      <c r="AT31">
        <v>0</v>
      </c>
      <c r="AU31">
        <v>0</v>
      </c>
      <c r="AV31">
        <v>0</v>
      </c>
      <c r="AW31">
        <v>0</v>
      </c>
      <c r="AX31">
        <v>0</v>
      </c>
      <c r="AY31">
        <v>135500</v>
      </c>
      <c r="AZ31">
        <v>135500</v>
      </c>
      <c r="BA31">
        <v>135500</v>
      </c>
      <c r="BB31">
        <v>135500</v>
      </c>
      <c r="BC31">
        <v>135500</v>
      </c>
      <c r="BD31"/>
      <c r="BE31"/>
      <c r="BF31"/>
      <c r="BG31"/>
      <c r="BH31"/>
      <c r="BI31"/>
      <c r="BJ31"/>
      <c r="BK31"/>
      <c r="BL31"/>
      <c r="BM31"/>
      <c r="BN31"/>
      <c r="BO31"/>
      <c r="BP31"/>
      <c r="BQ31"/>
      <c r="BR31"/>
      <c r="BS31"/>
      <c r="BT31"/>
    </row>
    <row r="32" spans="1:72" x14ac:dyDescent="0.3">
      <c r="A32" t="s">
        <v>789</v>
      </c>
      <c r="B32">
        <v>30205080</v>
      </c>
      <c r="C32">
        <v>30399618</v>
      </c>
      <c r="D32">
        <v>30564324.559999999</v>
      </c>
      <c r="E32">
        <v>30876310</v>
      </c>
      <c r="F32">
        <v>31041516</v>
      </c>
      <c r="G32">
        <v>31113397</v>
      </c>
      <c r="H32">
        <v>33823811.299999997</v>
      </c>
      <c r="I32">
        <v>33619838</v>
      </c>
      <c r="J32">
        <v>33476969</v>
      </c>
      <c r="K32">
        <v>33528650</v>
      </c>
      <c r="L32">
        <v>33798120.659999996</v>
      </c>
      <c r="M32">
        <v>33043963</v>
      </c>
      <c r="N32">
        <v>33023177</v>
      </c>
      <c r="O32">
        <v>33139430</v>
      </c>
      <c r="P32">
        <v>33429593.359999999</v>
      </c>
      <c r="Q32">
        <v>33184986</v>
      </c>
      <c r="R32">
        <v>32875448</v>
      </c>
      <c r="S32">
        <v>32448172</v>
      </c>
      <c r="T32">
        <v>32313110.34</v>
      </c>
      <c r="U32">
        <v>31751196</v>
      </c>
      <c r="V32">
        <v>30673107</v>
      </c>
      <c r="W32">
        <v>29540488</v>
      </c>
      <c r="X32">
        <v>28874190.640000001</v>
      </c>
      <c r="Y32">
        <v>27900119</v>
      </c>
      <c r="Z32">
        <v>26951833</v>
      </c>
      <c r="AA32">
        <v>26135450</v>
      </c>
      <c r="AB32">
        <v>24990109.609999999</v>
      </c>
      <c r="AC32">
        <v>22678355</v>
      </c>
      <c r="AD32">
        <v>21245045</v>
      </c>
      <c r="AE32">
        <v>20070334</v>
      </c>
      <c r="AF32">
        <v>18826523.91</v>
      </c>
      <c r="AG32">
        <v>18053087</v>
      </c>
      <c r="AH32">
        <v>17739393</v>
      </c>
      <c r="AI32">
        <v>17609670</v>
      </c>
      <c r="AJ32">
        <v>17028582.16</v>
      </c>
      <c r="AK32">
        <v>16587554</v>
      </c>
      <c r="AL32">
        <v>15912857</v>
      </c>
      <c r="AM32">
        <v>15599756</v>
      </c>
      <c r="AN32">
        <v>15379404.210000001</v>
      </c>
      <c r="AO32">
        <v>15183065</v>
      </c>
      <c r="AP32">
        <v>14336638</v>
      </c>
      <c r="AQ32">
        <v>13505625</v>
      </c>
      <c r="AR32">
        <v>12909088.130000001</v>
      </c>
      <c r="AS32">
        <v>13025481</v>
      </c>
      <c r="AT32">
        <v>12970436</v>
      </c>
      <c r="AU32">
        <v>12844224</v>
      </c>
      <c r="AV32">
        <v>12685087.93</v>
      </c>
      <c r="AW32">
        <v>12234463</v>
      </c>
      <c r="AX32">
        <v>12005811</v>
      </c>
      <c r="AY32">
        <v>10925697</v>
      </c>
      <c r="AZ32">
        <v>11035245</v>
      </c>
      <c r="BA32">
        <v>11413345</v>
      </c>
      <c r="BB32">
        <v>11664152</v>
      </c>
      <c r="BC32">
        <v>11837499</v>
      </c>
      <c r="BD32"/>
      <c r="BE32"/>
      <c r="BF32"/>
      <c r="BG32"/>
      <c r="BH32"/>
      <c r="BI32"/>
      <c r="BJ32"/>
      <c r="BK32"/>
      <c r="BL32"/>
      <c r="BM32"/>
      <c r="BN32"/>
      <c r="BO32"/>
      <c r="BP32"/>
      <c r="BQ32"/>
      <c r="BR32"/>
      <c r="BS32"/>
      <c r="BT32"/>
    </row>
    <row r="33" spans="1:72" x14ac:dyDescent="0.3">
      <c r="A33" t="s">
        <v>1826</v>
      </c>
      <c r="B33">
        <v>10722040</v>
      </c>
      <c r="C33">
        <v>10522708</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c r="BE33"/>
      <c r="BF33"/>
      <c r="BG33"/>
      <c r="BH33"/>
      <c r="BI33"/>
      <c r="BJ33"/>
      <c r="BK33"/>
      <c r="BL33"/>
      <c r="BM33"/>
      <c r="BN33"/>
      <c r="BO33"/>
      <c r="BP33"/>
      <c r="BQ33"/>
      <c r="BR33"/>
      <c r="BS33"/>
      <c r="BT33"/>
    </row>
    <row r="34" spans="1:72" x14ac:dyDescent="0.3">
      <c r="A34" t="s">
        <v>790</v>
      </c>
      <c r="B34">
        <v>2115253</v>
      </c>
      <c r="C34">
        <v>2146223</v>
      </c>
      <c r="D34">
        <v>2200651.0299999998</v>
      </c>
      <c r="E34">
        <v>2223516</v>
      </c>
      <c r="F34">
        <v>2209285</v>
      </c>
      <c r="G34">
        <v>2244446</v>
      </c>
      <c r="H34">
        <v>2277397.85</v>
      </c>
      <c r="I34">
        <v>2314333</v>
      </c>
      <c r="J34">
        <v>2284726</v>
      </c>
      <c r="K34">
        <v>2293907</v>
      </c>
      <c r="L34">
        <v>2312363.4900000002</v>
      </c>
      <c r="M34">
        <v>2159731</v>
      </c>
      <c r="N34">
        <v>2113053</v>
      </c>
      <c r="O34">
        <v>2062380</v>
      </c>
      <c r="P34">
        <v>1998011.64</v>
      </c>
      <c r="Q34">
        <v>1904089</v>
      </c>
      <c r="R34">
        <v>1770106</v>
      </c>
      <c r="S34">
        <v>1623283</v>
      </c>
      <c r="T34">
        <v>1154491.67</v>
      </c>
      <c r="U34">
        <v>1107846</v>
      </c>
      <c r="V34">
        <v>1048462</v>
      </c>
      <c r="W34">
        <v>1068668</v>
      </c>
      <c r="X34">
        <v>1095389.1599999999</v>
      </c>
      <c r="Y34">
        <v>890735</v>
      </c>
      <c r="Z34">
        <v>793861</v>
      </c>
      <c r="AA34">
        <v>723374</v>
      </c>
      <c r="AB34">
        <v>680265.63</v>
      </c>
      <c r="AC34">
        <v>573941</v>
      </c>
      <c r="AD34">
        <v>467607</v>
      </c>
      <c r="AE34">
        <v>376436</v>
      </c>
      <c r="AF34">
        <v>341298.18</v>
      </c>
      <c r="AG34">
        <v>281522</v>
      </c>
      <c r="AH34">
        <v>68750</v>
      </c>
      <c r="AI34">
        <v>69178</v>
      </c>
      <c r="AJ34">
        <v>69528.679999999993</v>
      </c>
      <c r="AK34">
        <v>64854</v>
      </c>
      <c r="AL34">
        <v>58689</v>
      </c>
      <c r="AM34">
        <v>60391</v>
      </c>
      <c r="AN34">
        <v>55657.24</v>
      </c>
      <c r="AO34">
        <v>50582</v>
      </c>
      <c r="AP34">
        <v>50116</v>
      </c>
      <c r="AQ34">
        <v>48772</v>
      </c>
      <c r="AR34">
        <v>45016.54</v>
      </c>
      <c r="AS34">
        <v>33387</v>
      </c>
      <c r="AT34">
        <v>39978</v>
      </c>
      <c r="AU34">
        <v>42168</v>
      </c>
      <c r="AV34">
        <v>31765.02</v>
      </c>
      <c r="AW34">
        <v>39800</v>
      </c>
      <c r="AX34">
        <v>33992</v>
      </c>
      <c r="AY34">
        <v>204603</v>
      </c>
      <c r="AZ34">
        <v>206222</v>
      </c>
      <c r="BA34">
        <v>200999</v>
      </c>
      <c r="BB34">
        <v>204321</v>
      </c>
      <c r="BC34">
        <v>208142</v>
      </c>
      <c r="BD34"/>
      <c r="BE34"/>
      <c r="BF34"/>
      <c r="BG34"/>
      <c r="BH34"/>
      <c r="BI34"/>
      <c r="BJ34"/>
      <c r="BK34"/>
      <c r="BL34"/>
      <c r="BM34"/>
      <c r="BN34"/>
      <c r="BO34"/>
      <c r="BP34"/>
      <c r="BQ34"/>
      <c r="BR34"/>
      <c r="BS34"/>
      <c r="BT34"/>
    </row>
    <row r="35" spans="1:72" x14ac:dyDescent="0.3">
      <c r="A35" t="s">
        <v>2054</v>
      </c>
      <c r="B35">
        <v>0</v>
      </c>
      <c r="C35">
        <v>0</v>
      </c>
      <c r="D35">
        <v>3130801.17</v>
      </c>
      <c r="E35">
        <v>3073038</v>
      </c>
      <c r="F35">
        <v>2966754</v>
      </c>
      <c r="G35">
        <v>2916147</v>
      </c>
      <c r="H35">
        <v>2852160.52</v>
      </c>
      <c r="I35">
        <v>0</v>
      </c>
      <c r="J35">
        <v>2699421</v>
      </c>
      <c r="K35">
        <v>2646660</v>
      </c>
      <c r="L35">
        <v>2604887.09</v>
      </c>
      <c r="M35">
        <v>2405399</v>
      </c>
      <c r="N35">
        <v>2309721</v>
      </c>
      <c r="O35">
        <v>2208959</v>
      </c>
      <c r="P35">
        <v>2087885.43</v>
      </c>
      <c r="Q35">
        <v>2469519</v>
      </c>
      <c r="R35">
        <v>1763466</v>
      </c>
      <c r="S35">
        <v>1672169</v>
      </c>
      <c r="T35">
        <v>1600207.67</v>
      </c>
      <c r="U35">
        <v>1519982</v>
      </c>
      <c r="V35">
        <v>1426153</v>
      </c>
      <c r="W35">
        <v>1408505</v>
      </c>
      <c r="X35">
        <v>1397250.67</v>
      </c>
      <c r="Y35">
        <v>0</v>
      </c>
      <c r="Z35">
        <v>1047475</v>
      </c>
      <c r="AA35">
        <v>964545</v>
      </c>
      <c r="AB35">
        <v>911151.06</v>
      </c>
      <c r="AC35">
        <v>790962</v>
      </c>
      <c r="AD35">
        <v>0</v>
      </c>
      <c r="AE35">
        <v>564781</v>
      </c>
      <c r="AF35">
        <v>519070</v>
      </c>
      <c r="AG35">
        <v>0</v>
      </c>
      <c r="AH35">
        <v>225040</v>
      </c>
      <c r="AI35">
        <v>220541</v>
      </c>
      <c r="AJ35">
        <v>213957.91</v>
      </c>
      <c r="AK35">
        <v>202224</v>
      </c>
      <c r="AL35">
        <v>189255</v>
      </c>
      <c r="AM35">
        <v>184578</v>
      </c>
      <c r="AN35">
        <v>173878.76</v>
      </c>
      <c r="AO35">
        <v>165429</v>
      </c>
      <c r="AP35">
        <v>159377</v>
      </c>
      <c r="AQ35">
        <v>153077</v>
      </c>
      <c r="AR35">
        <v>143554.79999999999</v>
      </c>
      <c r="AS35">
        <v>132331</v>
      </c>
      <c r="AT35">
        <v>133632</v>
      </c>
      <c r="AU35">
        <v>127786</v>
      </c>
      <c r="AV35">
        <v>113021.38</v>
      </c>
      <c r="AW35">
        <v>107588</v>
      </c>
      <c r="AX35">
        <v>98395</v>
      </c>
      <c r="AY35">
        <v>0</v>
      </c>
      <c r="AZ35">
        <v>0</v>
      </c>
      <c r="BA35">
        <v>0</v>
      </c>
      <c r="BB35">
        <v>0</v>
      </c>
      <c r="BC35">
        <v>0</v>
      </c>
      <c r="BD35"/>
      <c r="BE35"/>
      <c r="BF35"/>
      <c r="BG35"/>
      <c r="BH35"/>
      <c r="BI35"/>
      <c r="BJ35"/>
      <c r="BK35"/>
      <c r="BL35"/>
      <c r="BM35"/>
      <c r="BN35"/>
      <c r="BO35"/>
      <c r="BP35"/>
      <c r="BQ35"/>
      <c r="BR35"/>
      <c r="BS35"/>
      <c r="BT35"/>
    </row>
    <row r="36" spans="1:72" x14ac:dyDescent="0.3">
      <c r="A36" t="s">
        <v>1827</v>
      </c>
      <c r="B36">
        <v>2115253</v>
      </c>
      <c r="C36">
        <v>2146223</v>
      </c>
      <c r="D36">
        <v>-930150.13</v>
      </c>
      <c r="E36">
        <v>-849522</v>
      </c>
      <c r="F36">
        <v>-757469</v>
      </c>
      <c r="G36">
        <v>-671701</v>
      </c>
      <c r="H36">
        <v>-574762.67000000004</v>
      </c>
      <c r="I36">
        <v>2314333</v>
      </c>
      <c r="J36">
        <v>-414695</v>
      </c>
      <c r="K36">
        <v>-352753</v>
      </c>
      <c r="L36">
        <v>-292523.59999999998</v>
      </c>
      <c r="M36">
        <v>-245668</v>
      </c>
      <c r="N36">
        <v>-196668</v>
      </c>
      <c r="O36">
        <v>-146579</v>
      </c>
      <c r="P36">
        <v>-89873.79</v>
      </c>
      <c r="Q36">
        <v>-565430</v>
      </c>
      <c r="R36">
        <v>6640</v>
      </c>
      <c r="S36">
        <v>-48886</v>
      </c>
      <c r="T36">
        <v>-445716</v>
      </c>
      <c r="U36">
        <v>-412136</v>
      </c>
      <c r="V36">
        <v>-377691</v>
      </c>
      <c r="W36">
        <v>-339837</v>
      </c>
      <c r="X36">
        <v>-301861.51</v>
      </c>
      <c r="Y36">
        <v>890735</v>
      </c>
      <c r="Z36">
        <v>-253614</v>
      </c>
      <c r="AA36">
        <v>-241171</v>
      </c>
      <c r="AB36">
        <v>-230885.43</v>
      </c>
      <c r="AC36">
        <v>-217021</v>
      </c>
      <c r="AD36">
        <v>467607</v>
      </c>
      <c r="AE36">
        <v>-188345</v>
      </c>
      <c r="AF36">
        <v>-177771.83</v>
      </c>
      <c r="AG36">
        <v>281522</v>
      </c>
      <c r="AH36">
        <v>-156290</v>
      </c>
      <c r="AI36">
        <v>-151363</v>
      </c>
      <c r="AJ36">
        <v>-144429.23000000001</v>
      </c>
      <c r="AK36">
        <v>-137370</v>
      </c>
      <c r="AL36">
        <v>-130566</v>
      </c>
      <c r="AM36">
        <v>-124187</v>
      </c>
      <c r="AN36">
        <v>-118221.52</v>
      </c>
      <c r="AO36">
        <v>-114847</v>
      </c>
      <c r="AP36">
        <v>-109261</v>
      </c>
      <c r="AQ36">
        <v>-104305</v>
      </c>
      <c r="AR36">
        <v>-98538.27</v>
      </c>
      <c r="AS36">
        <v>-98944</v>
      </c>
      <c r="AT36">
        <v>-93654</v>
      </c>
      <c r="AU36">
        <v>-85618</v>
      </c>
      <c r="AV36">
        <v>-81256.37</v>
      </c>
      <c r="AW36">
        <v>-67788</v>
      </c>
      <c r="AX36">
        <v>-64403</v>
      </c>
      <c r="AY36">
        <v>204603</v>
      </c>
      <c r="AZ36">
        <v>206222</v>
      </c>
      <c r="BA36">
        <v>200999</v>
      </c>
      <c r="BB36">
        <v>204321</v>
      </c>
      <c r="BC36">
        <v>208142</v>
      </c>
      <c r="BD36"/>
      <c r="BE36"/>
      <c r="BF36"/>
      <c r="BG36"/>
      <c r="BH36"/>
      <c r="BI36"/>
      <c r="BJ36"/>
      <c r="BK36"/>
      <c r="BL36"/>
      <c r="BM36"/>
      <c r="BN36"/>
      <c r="BO36"/>
      <c r="BP36"/>
      <c r="BQ36"/>
      <c r="BR36"/>
      <c r="BS36"/>
      <c r="BT36"/>
    </row>
    <row r="37" spans="1:72" x14ac:dyDescent="0.3">
      <c r="A37" t="s">
        <v>1828</v>
      </c>
      <c r="B37">
        <v>2190599</v>
      </c>
      <c r="C37">
        <v>2190599</v>
      </c>
      <c r="D37">
        <v>2190598.8199999998</v>
      </c>
      <c r="E37">
        <v>2190599</v>
      </c>
      <c r="F37">
        <v>2190599</v>
      </c>
      <c r="G37">
        <v>2190599</v>
      </c>
      <c r="H37">
        <v>2190598.8199999998</v>
      </c>
      <c r="I37">
        <v>2190599</v>
      </c>
      <c r="J37">
        <v>2190599</v>
      </c>
      <c r="K37">
        <v>2190599</v>
      </c>
      <c r="L37">
        <v>2190598.8199999998</v>
      </c>
      <c r="M37">
        <v>2422599</v>
      </c>
      <c r="N37">
        <v>2422599</v>
      </c>
      <c r="O37">
        <v>2422599</v>
      </c>
      <c r="P37">
        <v>2422598.52</v>
      </c>
      <c r="Q37">
        <v>2404371</v>
      </c>
      <c r="R37">
        <v>2404371</v>
      </c>
      <c r="S37">
        <v>2447731</v>
      </c>
      <c r="T37">
        <v>167384.41</v>
      </c>
      <c r="U37">
        <v>167384</v>
      </c>
      <c r="V37">
        <v>167384</v>
      </c>
      <c r="W37">
        <v>167384</v>
      </c>
      <c r="X37">
        <v>167384.41</v>
      </c>
      <c r="Y37">
        <v>167384</v>
      </c>
      <c r="Z37">
        <v>167384</v>
      </c>
      <c r="AA37">
        <v>167384</v>
      </c>
      <c r="AB37">
        <v>167384.41</v>
      </c>
      <c r="AC37">
        <v>167384</v>
      </c>
      <c r="AD37">
        <v>167384</v>
      </c>
      <c r="AE37">
        <v>167384</v>
      </c>
      <c r="AF37">
        <v>167384.41</v>
      </c>
      <c r="AG37">
        <v>167384</v>
      </c>
      <c r="AH37">
        <v>167384</v>
      </c>
      <c r="AI37">
        <v>167384</v>
      </c>
      <c r="AJ37">
        <v>167384.41</v>
      </c>
      <c r="AK37">
        <v>167384</v>
      </c>
      <c r="AL37">
        <v>167384</v>
      </c>
      <c r="AM37">
        <v>167384</v>
      </c>
      <c r="AN37">
        <v>167384.41</v>
      </c>
      <c r="AO37">
        <v>167384</v>
      </c>
      <c r="AP37">
        <v>167384</v>
      </c>
      <c r="AQ37">
        <v>167384</v>
      </c>
      <c r="AR37">
        <v>167384.41</v>
      </c>
      <c r="AS37">
        <v>167384</v>
      </c>
      <c r="AT37">
        <v>167384</v>
      </c>
      <c r="AU37">
        <v>167384</v>
      </c>
      <c r="AV37">
        <v>167384.41</v>
      </c>
      <c r="AW37">
        <v>167384</v>
      </c>
      <c r="AX37">
        <v>167384</v>
      </c>
      <c r="AY37">
        <v>0</v>
      </c>
      <c r="AZ37">
        <v>0</v>
      </c>
      <c r="BA37">
        <v>0</v>
      </c>
      <c r="BB37">
        <v>0</v>
      </c>
      <c r="BC37">
        <v>0</v>
      </c>
      <c r="BD37"/>
      <c r="BE37"/>
      <c r="BF37"/>
      <c r="BG37"/>
      <c r="BH37"/>
      <c r="BI37"/>
      <c r="BJ37"/>
      <c r="BK37"/>
      <c r="BL37"/>
      <c r="BM37"/>
      <c r="BN37"/>
      <c r="BO37"/>
      <c r="BP37"/>
      <c r="BQ37"/>
      <c r="BR37"/>
      <c r="BS37"/>
      <c r="BT37"/>
    </row>
    <row r="38" spans="1:72" x14ac:dyDescent="0.3">
      <c r="A38" t="s">
        <v>1829</v>
      </c>
      <c r="B38">
        <v>503230</v>
      </c>
      <c r="C38">
        <v>468431</v>
      </c>
      <c r="D38">
        <v>453031.11</v>
      </c>
      <c r="E38">
        <v>458524</v>
      </c>
      <c r="F38">
        <v>458451</v>
      </c>
      <c r="G38">
        <v>439619</v>
      </c>
      <c r="H38">
        <v>440648.66</v>
      </c>
      <c r="I38">
        <v>412864</v>
      </c>
      <c r="J38">
        <v>409791</v>
      </c>
      <c r="K38">
        <v>378598</v>
      </c>
      <c r="L38">
        <v>369651.18</v>
      </c>
      <c r="M38">
        <v>359902</v>
      </c>
      <c r="N38">
        <v>351627</v>
      </c>
      <c r="O38">
        <v>338014</v>
      </c>
      <c r="P38">
        <v>329954.61</v>
      </c>
      <c r="Q38">
        <v>349477</v>
      </c>
      <c r="R38">
        <v>339486</v>
      </c>
      <c r="S38">
        <v>325219</v>
      </c>
      <c r="T38">
        <v>310478.96999999997</v>
      </c>
      <c r="U38">
        <v>295440</v>
      </c>
      <c r="V38">
        <v>284028</v>
      </c>
      <c r="W38">
        <v>269150</v>
      </c>
      <c r="X38">
        <v>266614.84999999998</v>
      </c>
      <c r="Y38">
        <v>281886</v>
      </c>
      <c r="Z38">
        <v>280824</v>
      </c>
      <c r="AA38">
        <v>274573</v>
      </c>
      <c r="AB38">
        <v>286603.61</v>
      </c>
      <c r="AC38">
        <v>229884</v>
      </c>
      <c r="AD38">
        <v>210877</v>
      </c>
      <c r="AE38">
        <v>205285</v>
      </c>
      <c r="AF38">
        <v>207145.44</v>
      </c>
      <c r="AG38">
        <v>203350</v>
      </c>
      <c r="AH38">
        <v>198456</v>
      </c>
      <c r="AI38">
        <v>204143</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c r="BE38"/>
      <c r="BF38"/>
      <c r="BG38"/>
      <c r="BH38"/>
      <c r="BI38"/>
      <c r="BJ38"/>
      <c r="BK38"/>
      <c r="BL38"/>
      <c r="BM38"/>
      <c r="BN38"/>
      <c r="BO38"/>
      <c r="BP38"/>
      <c r="BQ38"/>
      <c r="BR38"/>
      <c r="BS38"/>
      <c r="BT38"/>
    </row>
    <row r="39" spans="1:72" x14ac:dyDescent="0.3">
      <c r="A39" t="s">
        <v>1830</v>
      </c>
      <c r="B39">
        <v>66223</v>
      </c>
      <c r="C39">
        <v>46423</v>
      </c>
      <c r="D39">
        <v>10248752.76</v>
      </c>
      <c r="E39">
        <v>10257711</v>
      </c>
      <c r="F39">
        <v>10348604</v>
      </c>
      <c r="G39">
        <v>10663516</v>
      </c>
      <c r="H39">
        <v>46425.82</v>
      </c>
      <c r="I39">
        <v>51873</v>
      </c>
      <c r="J39">
        <v>53141</v>
      </c>
      <c r="K39">
        <v>55733</v>
      </c>
      <c r="L39">
        <v>51523.66</v>
      </c>
      <c r="M39">
        <v>42141</v>
      </c>
      <c r="N39">
        <v>49791</v>
      </c>
      <c r="O39">
        <v>33012</v>
      </c>
      <c r="P39">
        <v>29977.77</v>
      </c>
      <c r="Q39">
        <v>264845</v>
      </c>
      <c r="R39">
        <v>270148</v>
      </c>
      <c r="S39">
        <v>276300</v>
      </c>
      <c r="T39">
        <v>272890.2</v>
      </c>
      <c r="U39">
        <v>275621</v>
      </c>
      <c r="V39">
        <v>282283</v>
      </c>
      <c r="W39">
        <v>229532</v>
      </c>
      <c r="X39">
        <v>67676.789999999994</v>
      </c>
      <c r="Y39">
        <v>66648</v>
      </c>
      <c r="Z39">
        <v>52821</v>
      </c>
      <c r="AA39">
        <v>51584</v>
      </c>
      <c r="AB39">
        <v>22605.79</v>
      </c>
      <c r="AC39">
        <v>17549</v>
      </c>
      <c r="AD39">
        <v>15605</v>
      </c>
      <c r="AE39">
        <v>14827</v>
      </c>
      <c r="AF39">
        <v>13360.38</v>
      </c>
      <c r="AG39">
        <v>16693</v>
      </c>
      <c r="AH39">
        <v>18139</v>
      </c>
      <c r="AI39">
        <v>20674</v>
      </c>
      <c r="AJ39">
        <v>18658.36</v>
      </c>
      <c r="AK39">
        <v>26975</v>
      </c>
      <c r="AL39">
        <v>20367</v>
      </c>
      <c r="AM39">
        <v>11702</v>
      </c>
      <c r="AN39">
        <v>12335.96</v>
      </c>
      <c r="AO39">
        <v>9339</v>
      </c>
      <c r="AP39">
        <v>0</v>
      </c>
      <c r="AQ39">
        <v>6507</v>
      </c>
      <c r="AR39">
        <v>143036.78</v>
      </c>
      <c r="AS39">
        <v>135500</v>
      </c>
      <c r="AT39">
        <v>135500</v>
      </c>
      <c r="AU39">
        <v>142733</v>
      </c>
      <c r="AV39">
        <v>150376.44</v>
      </c>
      <c r="AW39">
        <v>135500</v>
      </c>
      <c r="AX39">
        <v>135500</v>
      </c>
      <c r="AY39">
        <v>568992</v>
      </c>
      <c r="AZ39">
        <v>574846</v>
      </c>
      <c r="BA39">
        <v>12440</v>
      </c>
      <c r="BB39">
        <v>13211</v>
      </c>
      <c r="BC39">
        <v>47279</v>
      </c>
      <c r="BD39"/>
      <c r="BE39"/>
      <c r="BF39"/>
      <c r="BG39"/>
      <c r="BH39"/>
      <c r="BI39"/>
      <c r="BJ39"/>
      <c r="BK39"/>
      <c r="BL39"/>
      <c r="BM39"/>
      <c r="BN39"/>
      <c r="BO39"/>
      <c r="BP39"/>
      <c r="BQ39"/>
      <c r="BR39"/>
      <c r="BS39"/>
      <c r="BT39"/>
    </row>
    <row r="40" spans="1:72" x14ac:dyDescent="0.3">
      <c r="A40" t="s">
        <v>1831</v>
      </c>
      <c r="B40">
        <v>66223</v>
      </c>
      <c r="C40">
        <v>46423</v>
      </c>
      <c r="D40">
        <v>10248752.76</v>
      </c>
      <c r="E40">
        <v>10257711</v>
      </c>
      <c r="F40">
        <v>10348604</v>
      </c>
      <c r="G40">
        <v>10663516</v>
      </c>
      <c r="H40">
        <v>46425.82</v>
      </c>
      <c r="I40">
        <v>51873</v>
      </c>
      <c r="J40">
        <v>53141</v>
      </c>
      <c r="K40">
        <v>55733</v>
      </c>
      <c r="L40">
        <v>51523.66</v>
      </c>
      <c r="M40">
        <v>42141</v>
      </c>
      <c r="N40">
        <v>49791</v>
      </c>
      <c r="O40">
        <v>33012</v>
      </c>
      <c r="P40">
        <v>29977.77</v>
      </c>
      <c r="Q40">
        <v>264845</v>
      </c>
      <c r="R40">
        <v>270148</v>
      </c>
      <c r="S40">
        <v>276300</v>
      </c>
      <c r="T40">
        <v>272890.2</v>
      </c>
      <c r="U40">
        <v>275621</v>
      </c>
      <c r="V40">
        <v>282283</v>
      </c>
      <c r="W40">
        <v>229532</v>
      </c>
      <c r="X40">
        <v>67676.789999999994</v>
      </c>
      <c r="Y40">
        <v>66648</v>
      </c>
      <c r="Z40">
        <v>52821</v>
      </c>
      <c r="AA40">
        <v>51584</v>
      </c>
      <c r="AB40">
        <v>22605.79</v>
      </c>
      <c r="AC40">
        <v>17549</v>
      </c>
      <c r="AD40">
        <v>15605</v>
      </c>
      <c r="AE40">
        <v>14827</v>
      </c>
      <c r="AF40">
        <v>13360.38</v>
      </c>
      <c r="AG40">
        <v>16693</v>
      </c>
      <c r="AH40">
        <v>18139</v>
      </c>
      <c r="AI40">
        <v>20674</v>
      </c>
      <c r="AJ40">
        <v>18658.36</v>
      </c>
      <c r="AK40">
        <v>26975</v>
      </c>
      <c r="AL40">
        <v>20367</v>
      </c>
      <c r="AM40">
        <v>11702</v>
      </c>
      <c r="AN40">
        <v>12335.96</v>
      </c>
      <c r="AO40">
        <v>9339</v>
      </c>
      <c r="AP40">
        <v>0</v>
      </c>
      <c r="AQ40">
        <v>6507</v>
      </c>
      <c r="AR40">
        <v>143036.78</v>
      </c>
      <c r="AS40">
        <v>135500</v>
      </c>
      <c r="AT40">
        <v>135500</v>
      </c>
      <c r="AU40">
        <v>142733</v>
      </c>
      <c r="AV40">
        <v>150376.44</v>
      </c>
      <c r="AW40">
        <v>135500</v>
      </c>
      <c r="AX40">
        <v>135500</v>
      </c>
      <c r="AY40">
        <v>568992</v>
      </c>
      <c r="AZ40">
        <v>574846</v>
      </c>
      <c r="BA40">
        <v>12440</v>
      </c>
      <c r="BB40">
        <v>13211</v>
      </c>
      <c r="BC40">
        <v>47279</v>
      </c>
      <c r="BD40"/>
      <c r="BE40"/>
      <c r="BF40"/>
      <c r="BG40"/>
      <c r="BH40"/>
      <c r="BI40"/>
      <c r="BJ40"/>
      <c r="BK40"/>
      <c r="BL40"/>
      <c r="BM40"/>
      <c r="BN40"/>
      <c r="BO40"/>
      <c r="BP40"/>
      <c r="BQ40"/>
      <c r="BR40"/>
      <c r="BS40"/>
      <c r="BT40"/>
    </row>
    <row r="41" spans="1:72" x14ac:dyDescent="0.3">
      <c r="A41" t="s">
        <v>791</v>
      </c>
      <c r="B41">
        <v>45930723</v>
      </c>
      <c r="C41">
        <v>45900242</v>
      </c>
      <c r="D41">
        <v>45783122.710000001</v>
      </c>
      <c r="E41">
        <v>46131466</v>
      </c>
      <c r="F41">
        <v>46373069</v>
      </c>
      <c r="G41">
        <v>46778020</v>
      </c>
      <c r="H41">
        <v>39308181.469999999</v>
      </c>
      <c r="I41">
        <v>39129985</v>
      </c>
      <c r="J41">
        <v>38952508</v>
      </c>
      <c r="K41">
        <v>38795103</v>
      </c>
      <c r="L41">
        <v>39066693.590000004</v>
      </c>
      <c r="M41">
        <v>38368991</v>
      </c>
      <c r="N41">
        <v>38303334</v>
      </c>
      <c r="O41">
        <v>38345562</v>
      </c>
      <c r="P41">
        <v>38563278.890000001</v>
      </c>
      <c r="Q41">
        <v>38220266</v>
      </c>
      <c r="R41">
        <v>37772057</v>
      </c>
      <c r="S41">
        <v>37233203</v>
      </c>
      <c r="T41">
        <v>34330854.100000001</v>
      </c>
      <c r="U41">
        <v>33709985</v>
      </c>
      <c r="V41">
        <v>32567762</v>
      </c>
      <c r="W41">
        <v>31388088</v>
      </c>
      <c r="X41">
        <v>30584121.870000001</v>
      </c>
      <c r="Y41">
        <v>29419638</v>
      </c>
      <c r="Z41">
        <v>28359589</v>
      </c>
      <c r="AA41">
        <v>27465231</v>
      </c>
      <c r="AB41">
        <v>26259835.059999999</v>
      </c>
      <c r="AC41">
        <v>23779979</v>
      </c>
      <c r="AD41">
        <v>22219384</v>
      </c>
      <c r="AE41">
        <v>20947132</v>
      </c>
      <c r="AF41">
        <v>19668578.32</v>
      </c>
      <c r="AG41">
        <v>18834902</v>
      </c>
      <c r="AH41">
        <v>18304988</v>
      </c>
      <c r="AI41">
        <v>18183915</v>
      </c>
      <c r="AJ41">
        <v>17397019.609999999</v>
      </c>
      <c r="AK41">
        <v>16965967</v>
      </c>
      <c r="AL41">
        <v>16278497</v>
      </c>
      <c r="AM41">
        <v>15958433</v>
      </c>
      <c r="AN41">
        <v>15733981.83</v>
      </c>
      <c r="AO41">
        <v>15545870</v>
      </c>
      <c r="AP41">
        <v>14696428</v>
      </c>
      <c r="AQ41">
        <v>13863788</v>
      </c>
      <c r="AR41">
        <v>13264525.85</v>
      </c>
      <c r="AS41">
        <v>13376656</v>
      </c>
      <c r="AT41">
        <v>13320210</v>
      </c>
      <c r="AU41">
        <v>13196509</v>
      </c>
      <c r="AV41">
        <v>13034613.800000001</v>
      </c>
      <c r="AW41">
        <v>12591204</v>
      </c>
      <c r="AX41">
        <v>12355697</v>
      </c>
      <c r="AY41">
        <v>11834792</v>
      </c>
      <c r="AZ41">
        <v>11951814</v>
      </c>
      <c r="BA41">
        <v>11762284</v>
      </c>
      <c r="BB41">
        <v>12017184</v>
      </c>
      <c r="BC41">
        <v>12228420</v>
      </c>
      <c r="BD41"/>
      <c r="BE41"/>
      <c r="BF41"/>
      <c r="BG41"/>
      <c r="BH41"/>
      <c r="BI41"/>
      <c r="BJ41"/>
      <c r="BK41"/>
      <c r="BL41"/>
      <c r="BM41"/>
      <c r="BN41"/>
      <c r="BO41"/>
      <c r="BP41"/>
      <c r="BQ41"/>
      <c r="BR41"/>
      <c r="BS41"/>
      <c r="BT41"/>
    </row>
    <row r="42" spans="1:72" s="114" customFormat="1" x14ac:dyDescent="0.3">
      <c r="A42" t="s">
        <v>792</v>
      </c>
      <c r="B42">
        <v>70130977</v>
      </c>
      <c r="C42">
        <v>75141403</v>
      </c>
      <c r="D42">
        <v>74034154.870000005</v>
      </c>
      <c r="E42">
        <v>67948508</v>
      </c>
      <c r="F42">
        <v>70884784</v>
      </c>
      <c r="G42">
        <v>71516604</v>
      </c>
      <c r="H42">
        <v>62641332.090000004</v>
      </c>
      <c r="I42">
        <v>57852576</v>
      </c>
      <c r="J42">
        <v>58444084</v>
      </c>
      <c r="K42">
        <v>60792282</v>
      </c>
      <c r="L42">
        <v>62065255.299999997</v>
      </c>
      <c r="M42">
        <v>56701374</v>
      </c>
      <c r="N42">
        <v>55827452</v>
      </c>
      <c r="O42">
        <v>58159228</v>
      </c>
      <c r="P42">
        <v>58975972.789999999</v>
      </c>
      <c r="Q42">
        <v>54233117</v>
      </c>
      <c r="R42">
        <v>52863861</v>
      </c>
      <c r="S42">
        <v>55277386</v>
      </c>
      <c r="T42">
        <v>52859473.75</v>
      </c>
      <c r="U42">
        <v>47326696</v>
      </c>
      <c r="V42">
        <v>46894744</v>
      </c>
      <c r="W42">
        <v>48267057</v>
      </c>
      <c r="X42">
        <v>47909804.109999999</v>
      </c>
      <c r="Y42">
        <v>42633119</v>
      </c>
      <c r="Z42">
        <v>40960488</v>
      </c>
      <c r="AA42">
        <v>43396985</v>
      </c>
      <c r="AB42">
        <v>43665526.049999997</v>
      </c>
      <c r="AC42">
        <v>37052348</v>
      </c>
      <c r="AD42">
        <v>35400715</v>
      </c>
      <c r="AE42">
        <v>36417128</v>
      </c>
      <c r="AF42">
        <v>36104341.130000003</v>
      </c>
      <c r="AG42">
        <v>32033129</v>
      </c>
      <c r="AH42">
        <v>30029741</v>
      </c>
      <c r="AI42">
        <v>34298568</v>
      </c>
      <c r="AJ42">
        <v>32084561.829999998</v>
      </c>
      <c r="AK42">
        <v>27441967</v>
      </c>
      <c r="AL42">
        <v>28749067</v>
      </c>
      <c r="AM42">
        <v>29848321</v>
      </c>
      <c r="AN42">
        <v>30319446.170000002</v>
      </c>
      <c r="AO42">
        <v>25996782</v>
      </c>
      <c r="AP42">
        <v>26230746</v>
      </c>
      <c r="AQ42">
        <v>26684966</v>
      </c>
      <c r="AR42">
        <v>25491667.199999999</v>
      </c>
      <c r="AS42">
        <v>22201030</v>
      </c>
      <c r="AT42">
        <v>22003249</v>
      </c>
      <c r="AU42">
        <v>22518542</v>
      </c>
      <c r="AV42">
        <v>22921574.449999999</v>
      </c>
      <c r="AW42">
        <v>20481809</v>
      </c>
      <c r="AX42">
        <v>19961492</v>
      </c>
      <c r="AY42">
        <v>20252279</v>
      </c>
      <c r="AZ42">
        <v>20686309</v>
      </c>
      <c r="BA42">
        <v>19288386</v>
      </c>
      <c r="BB42">
        <v>18753801</v>
      </c>
      <c r="BC42">
        <v>19163043</v>
      </c>
      <c r="BD42"/>
      <c r="BE42"/>
      <c r="BF42"/>
      <c r="BG42"/>
      <c r="BH42"/>
      <c r="BI42"/>
      <c r="BJ42"/>
      <c r="BK42"/>
      <c r="BL42"/>
      <c r="BM42"/>
      <c r="BN42"/>
      <c r="BO42"/>
      <c r="BP42"/>
      <c r="BQ42"/>
      <c r="BR42"/>
      <c r="BS42"/>
      <c r="BT42"/>
    </row>
    <row r="43" spans="1:72" x14ac:dyDescent="0.3">
      <c r="A43" t="s">
        <v>1832</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x14ac:dyDescent="0.3">
      <c r="A44" t="s">
        <v>1833</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x14ac:dyDescent="0.3">
      <c r="A45" t="s">
        <v>793</v>
      </c>
      <c r="B45">
        <v>633019</v>
      </c>
      <c r="C45">
        <v>682295</v>
      </c>
      <c r="D45">
        <v>1050248.6499999999</v>
      </c>
      <c r="E45">
        <v>1187622</v>
      </c>
      <c r="F45">
        <v>6360991</v>
      </c>
      <c r="G45">
        <v>711912</v>
      </c>
      <c r="H45">
        <v>826783.63</v>
      </c>
      <c r="I45">
        <v>3013171</v>
      </c>
      <c r="J45">
        <v>3686470</v>
      </c>
      <c r="K45">
        <v>679581</v>
      </c>
      <c r="L45">
        <v>3582583.74</v>
      </c>
      <c r="M45">
        <v>3429345</v>
      </c>
      <c r="N45">
        <v>3504730</v>
      </c>
      <c r="O45">
        <v>621407</v>
      </c>
      <c r="P45">
        <v>4325529.84</v>
      </c>
      <c r="Q45">
        <v>6738581</v>
      </c>
      <c r="R45">
        <v>7510964</v>
      </c>
      <c r="S45">
        <v>5532500</v>
      </c>
      <c r="T45">
        <v>3422571.54</v>
      </c>
      <c r="U45">
        <v>4698018</v>
      </c>
      <c r="V45">
        <v>4439019</v>
      </c>
      <c r="W45">
        <v>3317012</v>
      </c>
      <c r="X45">
        <v>2614115.0299999998</v>
      </c>
      <c r="Y45">
        <v>4822753</v>
      </c>
      <c r="Z45">
        <v>3854013</v>
      </c>
      <c r="AA45">
        <v>3250314</v>
      </c>
      <c r="AB45">
        <v>3226390.37</v>
      </c>
      <c r="AC45">
        <v>5663426</v>
      </c>
      <c r="AD45">
        <v>4183334</v>
      </c>
      <c r="AE45">
        <v>3228090</v>
      </c>
      <c r="AF45">
        <v>3166649</v>
      </c>
      <c r="AG45">
        <v>2126945</v>
      </c>
      <c r="AH45">
        <v>2104319</v>
      </c>
      <c r="AI45">
        <v>2115333</v>
      </c>
      <c r="AJ45">
        <v>2099786.59</v>
      </c>
      <c r="AK45">
        <v>2159688</v>
      </c>
      <c r="AL45">
        <v>2194391</v>
      </c>
      <c r="AM45">
        <v>2112976</v>
      </c>
      <c r="AN45">
        <v>2052043.84</v>
      </c>
      <c r="AO45">
        <v>2122120</v>
      </c>
      <c r="AP45">
        <v>2116317</v>
      </c>
      <c r="AQ45">
        <v>2058368</v>
      </c>
      <c r="AR45">
        <v>1200000</v>
      </c>
      <c r="AS45">
        <v>817201</v>
      </c>
      <c r="AT45">
        <v>822811</v>
      </c>
      <c r="AU45">
        <v>800503</v>
      </c>
      <c r="AV45">
        <v>812578.22</v>
      </c>
      <c r="AW45">
        <v>1076559</v>
      </c>
      <c r="AX45">
        <v>1091914</v>
      </c>
      <c r="AY45">
        <v>1068942</v>
      </c>
      <c r="AZ45">
        <v>1214752</v>
      </c>
      <c r="BA45">
        <v>1188179</v>
      </c>
      <c r="BB45">
        <v>155829</v>
      </c>
      <c r="BC45">
        <v>24571</v>
      </c>
      <c r="BD45"/>
      <c r="BE45"/>
      <c r="BF45"/>
      <c r="BG45"/>
      <c r="BH45"/>
      <c r="BI45"/>
      <c r="BJ45"/>
      <c r="BK45"/>
      <c r="BL45"/>
      <c r="BM45"/>
      <c r="BN45"/>
      <c r="BO45"/>
      <c r="BP45"/>
      <c r="BQ45"/>
      <c r="BR45"/>
      <c r="BS45"/>
      <c r="BT45"/>
    </row>
    <row r="46" spans="1:72" s="114" customFormat="1" x14ac:dyDescent="0.3">
      <c r="A46" t="s">
        <v>794</v>
      </c>
      <c r="B46">
        <v>26546483</v>
      </c>
      <c r="C46">
        <v>28466631</v>
      </c>
      <c r="D46">
        <v>29950285.149999999</v>
      </c>
      <c r="E46">
        <v>26263104</v>
      </c>
      <c r="F46">
        <v>24283310</v>
      </c>
      <c r="G46">
        <v>27335937</v>
      </c>
      <c r="H46">
        <v>28354573.260000002</v>
      </c>
      <c r="I46">
        <v>24007482</v>
      </c>
      <c r="J46">
        <v>23544189</v>
      </c>
      <c r="K46">
        <v>26533057</v>
      </c>
      <c r="L46">
        <v>27159531.640000001</v>
      </c>
      <c r="M46">
        <v>22154481</v>
      </c>
      <c r="N46">
        <v>22808335</v>
      </c>
      <c r="O46">
        <v>25326591</v>
      </c>
      <c r="P46">
        <v>27428799.309999999</v>
      </c>
      <c r="Q46">
        <v>22878419</v>
      </c>
      <c r="R46">
        <v>20392594</v>
      </c>
      <c r="S46">
        <v>23217637</v>
      </c>
      <c r="T46">
        <v>25819147.309999999</v>
      </c>
      <c r="U46">
        <v>20888778</v>
      </c>
      <c r="V46">
        <v>20755826</v>
      </c>
      <c r="W46">
        <v>21445580</v>
      </c>
      <c r="X46">
        <v>23608904.98</v>
      </c>
      <c r="Y46">
        <v>19712975</v>
      </c>
      <c r="Z46">
        <v>18450757</v>
      </c>
      <c r="AA46">
        <v>19837087</v>
      </c>
      <c r="AB46">
        <v>22376173.030000001</v>
      </c>
      <c r="AC46">
        <v>17132877</v>
      </c>
      <c r="AD46">
        <v>16502206</v>
      </c>
      <c r="AE46">
        <v>17457624</v>
      </c>
      <c r="AF46">
        <v>19283624.719999999</v>
      </c>
      <c r="AG46">
        <v>15345824</v>
      </c>
      <c r="AH46">
        <v>14593305</v>
      </c>
      <c r="AI46">
        <v>17223851</v>
      </c>
      <c r="AJ46">
        <v>16636377.689999999</v>
      </c>
      <c r="AK46">
        <v>13028161</v>
      </c>
      <c r="AL46">
        <v>14391581</v>
      </c>
      <c r="AM46">
        <v>14467510</v>
      </c>
      <c r="AN46">
        <v>16295243.65</v>
      </c>
      <c r="AO46">
        <v>12646257</v>
      </c>
      <c r="AP46">
        <v>12645751</v>
      </c>
      <c r="AQ46">
        <v>12632709</v>
      </c>
      <c r="AR46">
        <v>13307472.880000001</v>
      </c>
      <c r="AS46">
        <v>10829661</v>
      </c>
      <c r="AT46">
        <v>10628963</v>
      </c>
      <c r="AU46">
        <v>10727666</v>
      </c>
      <c r="AV46">
        <v>11962367.58</v>
      </c>
      <c r="AW46">
        <v>9694818</v>
      </c>
      <c r="AX46">
        <v>9344428</v>
      </c>
      <c r="AY46">
        <v>8985694</v>
      </c>
      <c r="AZ46">
        <v>9663405</v>
      </c>
      <c r="BA46">
        <v>8462054</v>
      </c>
      <c r="BB46">
        <v>8489034</v>
      </c>
      <c r="BC46">
        <v>8816938</v>
      </c>
      <c r="BD46"/>
      <c r="BE46"/>
      <c r="BF46"/>
      <c r="BG46"/>
      <c r="BH46"/>
      <c r="BI46"/>
      <c r="BJ46"/>
      <c r="BK46"/>
      <c r="BL46"/>
      <c r="BM46"/>
      <c r="BN46"/>
      <c r="BO46"/>
      <c r="BP46"/>
      <c r="BQ46"/>
      <c r="BR46"/>
      <c r="BS46"/>
      <c r="BT46"/>
    </row>
    <row r="47" spans="1:72" x14ac:dyDescent="0.3">
      <c r="A47" t="s">
        <v>1807</v>
      </c>
      <c r="B47">
        <v>24209870</v>
      </c>
      <c r="C47">
        <v>26298172</v>
      </c>
      <c r="D47">
        <v>27476778.440000001</v>
      </c>
      <c r="E47">
        <v>24164189</v>
      </c>
      <c r="F47">
        <v>22218899</v>
      </c>
      <c r="G47">
        <v>25191798</v>
      </c>
      <c r="H47">
        <v>26229458.989999998</v>
      </c>
      <c r="I47">
        <v>22323627</v>
      </c>
      <c r="J47">
        <v>21914437</v>
      </c>
      <c r="K47">
        <v>24751245</v>
      </c>
      <c r="L47">
        <v>25260606.449999999</v>
      </c>
      <c r="M47">
        <v>20657181</v>
      </c>
      <c r="N47">
        <v>21150914</v>
      </c>
      <c r="O47">
        <v>23745601</v>
      </c>
      <c r="P47">
        <v>25734915.289999999</v>
      </c>
      <c r="Q47">
        <v>21509462</v>
      </c>
      <c r="R47">
        <v>19206559</v>
      </c>
      <c r="S47">
        <v>22092349</v>
      </c>
      <c r="T47">
        <v>24534891.969999999</v>
      </c>
      <c r="U47">
        <v>19950980</v>
      </c>
      <c r="V47">
        <v>19937034</v>
      </c>
      <c r="W47">
        <v>20803097</v>
      </c>
      <c r="X47">
        <v>22953434.030000001</v>
      </c>
      <c r="Y47">
        <v>19172173</v>
      </c>
      <c r="Z47">
        <v>17888233</v>
      </c>
      <c r="AA47">
        <v>19410092</v>
      </c>
      <c r="AB47">
        <v>21899453.5</v>
      </c>
      <c r="AC47">
        <v>16770005</v>
      </c>
      <c r="AD47">
        <v>16031216</v>
      </c>
      <c r="AE47">
        <v>17076546</v>
      </c>
      <c r="AF47">
        <v>18853043.100000001</v>
      </c>
      <c r="AG47">
        <v>15051725</v>
      </c>
      <c r="AH47">
        <v>14359632</v>
      </c>
      <c r="AI47">
        <v>17223851</v>
      </c>
      <c r="AJ47">
        <v>16636377.689999999</v>
      </c>
      <c r="AK47">
        <v>13028161</v>
      </c>
      <c r="AL47">
        <v>14391581</v>
      </c>
      <c r="AM47">
        <v>14467510</v>
      </c>
      <c r="AN47">
        <v>16295243.65</v>
      </c>
      <c r="AO47">
        <v>12646257</v>
      </c>
      <c r="AP47">
        <v>12645751</v>
      </c>
      <c r="AQ47">
        <v>12632709</v>
      </c>
      <c r="AR47">
        <v>13307472.880000001</v>
      </c>
      <c r="AS47">
        <v>10829661</v>
      </c>
      <c r="AT47">
        <v>10628963</v>
      </c>
      <c r="AU47">
        <v>10727666</v>
      </c>
      <c r="AV47">
        <v>11962367.58</v>
      </c>
      <c r="AW47">
        <v>9694818</v>
      </c>
      <c r="AX47">
        <v>9344428</v>
      </c>
      <c r="AY47">
        <v>8985694</v>
      </c>
      <c r="AZ47">
        <v>9663405</v>
      </c>
      <c r="BA47">
        <v>8462054</v>
      </c>
      <c r="BB47">
        <v>8489034</v>
      </c>
      <c r="BC47">
        <v>0</v>
      </c>
      <c r="BD47"/>
      <c r="BE47"/>
      <c r="BF47"/>
      <c r="BG47"/>
      <c r="BH47"/>
      <c r="BI47"/>
      <c r="BJ47"/>
      <c r="BK47"/>
      <c r="BL47"/>
      <c r="BM47"/>
      <c r="BN47"/>
      <c r="BO47"/>
      <c r="BP47"/>
      <c r="BQ47"/>
      <c r="BR47"/>
      <c r="BS47"/>
      <c r="BT47"/>
    </row>
    <row r="48" spans="1:72" x14ac:dyDescent="0.3">
      <c r="A48" t="s">
        <v>1835</v>
      </c>
      <c r="B48">
        <v>2336613</v>
      </c>
      <c r="C48">
        <v>2168459</v>
      </c>
      <c r="D48">
        <v>2473506.71</v>
      </c>
      <c r="E48">
        <v>2098915</v>
      </c>
      <c r="F48">
        <v>2064411</v>
      </c>
      <c r="G48">
        <v>2144139</v>
      </c>
      <c r="H48">
        <v>2125114.27</v>
      </c>
      <c r="I48">
        <v>1683855</v>
      </c>
      <c r="J48">
        <v>1629752</v>
      </c>
      <c r="K48">
        <v>1781812</v>
      </c>
      <c r="L48">
        <v>1898925.19</v>
      </c>
      <c r="M48">
        <v>1497300</v>
      </c>
      <c r="N48">
        <v>1657421</v>
      </c>
      <c r="O48">
        <v>1580990</v>
      </c>
      <c r="P48">
        <v>1693884.02</v>
      </c>
      <c r="Q48">
        <v>1368957</v>
      </c>
      <c r="R48">
        <v>1186035</v>
      </c>
      <c r="S48">
        <v>1125288</v>
      </c>
      <c r="T48">
        <v>1284255.3400000001</v>
      </c>
      <c r="U48">
        <v>937798</v>
      </c>
      <c r="V48">
        <v>818792</v>
      </c>
      <c r="W48">
        <v>642483</v>
      </c>
      <c r="X48">
        <v>655470.94999999995</v>
      </c>
      <c r="Y48">
        <v>540802</v>
      </c>
      <c r="Z48">
        <v>562524</v>
      </c>
      <c r="AA48">
        <v>426995</v>
      </c>
      <c r="AB48">
        <v>476719.53</v>
      </c>
      <c r="AC48">
        <v>362872</v>
      </c>
      <c r="AD48">
        <v>470990</v>
      </c>
      <c r="AE48">
        <v>381078</v>
      </c>
      <c r="AF48">
        <v>430581.63</v>
      </c>
      <c r="AG48">
        <v>294099</v>
      </c>
      <c r="AH48">
        <v>233673</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8816938</v>
      </c>
      <c r="BD48"/>
      <c r="BE48"/>
      <c r="BF48"/>
      <c r="BG48"/>
      <c r="BH48"/>
      <c r="BI48"/>
      <c r="BJ48"/>
      <c r="BK48"/>
      <c r="BL48"/>
      <c r="BM48"/>
      <c r="BN48"/>
      <c r="BO48"/>
      <c r="BP48"/>
      <c r="BQ48"/>
      <c r="BR48"/>
      <c r="BS48"/>
      <c r="BT48"/>
    </row>
    <row r="49" spans="1:72" s="114" customFormat="1" x14ac:dyDescent="0.3">
      <c r="A49" t="s">
        <v>2055</v>
      </c>
      <c r="B49">
        <v>2312148</v>
      </c>
      <c r="C49">
        <v>3235438</v>
      </c>
      <c r="D49">
        <v>2837756.21</v>
      </c>
      <c r="E49">
        <v>2724020</v>
      </c>
      <c r="F49">
        <v>2030600</v>
      </c>
      <c r="G49">
        <v>2864271</v>
      </c>
      <c r="H49">
        <v>2377758.9700000002</v>
      </c>
      <c r="I49">
        <v>2344463</v>
      </c>
      <c r="J49">
        <v>2177571</v>
      </c>
      <c r="K49">
        <v>2628993</v>
      </c>
      <c r="L49">
        <v>2278592.56</v>
      </c>
      <c r="M49">
        <v>2451691</v>
      </c>
      <c r="N49">
        <v>2020217</v>
      </c>
      <c r="O49">
        <v>2642513</v>
      </c>
      <c r="P49">
        <v>2261293.21</v>
      </c>
      <c r="Q49">
        <v>1957537</v>
      </c>
      <c r="R49">
        <v>1695941</v>
      </c>
      <c r="S49">
        <v>2039858</v>
      </c>
      <c r="T49">
        <v>1385950.58</v>
      </c>
      <c r="U49">
        <v>1427039</v>
      </c>
      <c r="V49">
        <v>1244021</v>
      </c>
      <c r="W49">
        <v>1772000</v>
      </c>
      <c r="X49">
        <v>1491248.11</v>
      </c>
      <c r="Y49">
        <v>1552137</v>
      </c>
      <c r="Z49">
        <v>1328540</v>
      </c>
      <c r="AA49">
        <v>1790395</v>
      </c>
      <c r="AB49">
        <v>1392663.3</v>
      </c>
      <c r="AC49">
        <v>1438310</v>
      </c>
      <c r="AD49">
        <v>1256971</v>
      </c>
      <c r="AE49">
        <v>1777450</v>
      </c>
      <c r="AF49">
        <v>1326100.18</v>
      </c>
      <c r="AG49">
        <v>1394411</v>
      </c>
      <c r="AH49">
        <v>1160704</v>
      </c>
      <c r="AI49">
        <v>1609734</v>
      </c>
      <c r="AJ49">
        <v>1339630.8799999999</v>
      </c>
      <c r="AK49">
        <v>1454706</v>
      </c>
      <c r="AL49">
        <v>1034178</v>
      </c>
      <c r="AM49">
        <v>1210610</v>
      </c>
      <c r="AN49">
        <v>993425.17</v>
      </c>
      <c r="AO49">
        <v>884384</v>
      </c>
      <c r="AP49">
        <v>806213</v>
      </c>
      <c r="AQ49">
        <v>831323</v>
      </c>
      <c r="AR49">
        <v>679566.47</v>
      </c>
      <c r="AS49">
        <v>809471</v>
      </c>
      <c r="AT49">
        <v>618751</v>
      </c>
      <c r="AU49">
        <v>710893</v>
      </c>
      <c r="AV49">
        <v>526317.74</v>
      </c>
      <c r="AW49">
        <v>580216</v>
      </c>
      <c r="AX49">
        <v>433934</v>
      </c>
      <c r="AY49">
        <v>0</v>
      </c>
      <c r="AZ49">
        <v>0</v>
      </c>
      <c r="BA49">
        <v>0</v>
      </c>
      <c r="BB49">
        <v>0</v>
      </c>
      <c r="BC49">
        <v>0</v>
      </c>
      <c r="BD49"/>
      <c r="BE49"/>
      <c r="BF49"/>
      <c r="BG49"/>
      <c r="BH49"/>
      <c r="BI49"/>
      <c r="BJ49"/>
      <c r="BK49"/>
      <c r="BL49"/>
      <c r="BM49"/>
      <c r="BN49"/>
      <c r="BO49"/>
      <c r="BP49"/>
      <c r="BQ49"/>
      <c r="BR49"/>
      <c r="BS49"/>
      <c r="BT49"/>
    </row>
    <row r="50" spans="1:72" x14ac:dyDescent="0.3">
      <c r="A50" t="s">
        <v>795</v>
      </c>
      <c r="B50">
        <v>0</v>
      </c>
      <c r="C50">
        <v>6268</v>
      </c>
      <c r="D50">
        <v>6007.42</v>
      </c>
      <c r="E50">
        <v>6331</v>
      </c>
      <c r="F50">
        <v>14827</v>
      </c>
      <c r="G50">
        <v>15682</v>
      </c>
      <c r="H50">
        <v>14473.92</v>
      </c>
      <c r="I50">
        <v>14684</v>
      </c>
      <c r="J50">
        <v>9223</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44047</v>
      </c>
      <c r="AJ50">
        <v>88190.73</v>
      </c>
      <c r="AK50">
        <v>40282</v>
      </c>
      <c r="AL50">
        <v>79698</v>
      </c>
      <c r="AM50">
        <v>44322</v>
      </c>
      <c r="AN50">
        <v>80860.600000000006</v>
      </c>
      <c r="AO50">
        <v>39365</v>
      </c>
      <c r="AP50">
        <v>76363</v>
      </c>
      <c r="AQ50">
        <v>39773</v>
      </c>
      <c r="AR50">
        <v>76119.27</v>
      </c>
      <c r="AS50">
        <v>37430</v>
      </c>
      <c r="AT50">
        <v>72592</v>
      </c>
      <c r="AU50">
        <v>36775</v>
      </c>
      <c r="AV50">
        <v>72280.820000000007</v>
      </c>
      <c r="AW50">
        <v>34070</v>
      </c>
      <c r="AX50">
        <v>67851</v>
      </c>
      <c r="AY50">
        <v>34772</v>
      </c>
      <c r="AZ50">
        <v>69881</v>
      </c>
      <c r="BA50">
        <v>35123</v>
      </c>
      <c r="BB50">
        <v>68292</v>
      </c>
      <c r="BC50">
        <v>36306</v>
      </c>
      <c r="BD50"/>
      <c r="BE50"/>
      <c r="BF50"/>
      <c r="BG50"/>
      <c r="BH50"/>
      <c r="BI50"/>
      <c r="BJ50"/>
      <c r="BK50"/>
      <c r="BL50"/>
      <c r="BM50"/>
      <c r="BN50"/>
      <c r="BO50"/>
      <c r="BP50"/>
      <c r="BQ50"/>
      <c r="BR50"/>
      <c r="BS50"/>
      <c r="BT50"/>
    </row>
    <row r="51" spans="1:72" x14ac:dyDescent="0.3">
      <c r="A51" t="s">
        <v>1807</v>
      </c>
      <c r="B51">
        <v>0</v>
      </c>
      <c r="C51">
        <v>6268</v>
      </c>
      <c r="D51">
        <v>6007.42</v>
      </c>
      <c r="E51">
        <v>6331</v>
      </c>
      <c r="F51">
        <v>14827</v>
      </c>
      <c r="G51">
        <v>15682</v>
      </c>
      <c r="H51">
        <v>14473.92</v>
      </c>
      <c r="I51">
        <v>14684</v>
      </c>
      <c r="J51">
        <v>9223</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c r="BE51"/>
      <c r="BF51"/>
      <c r="BG51"/>
      <c r="BH51"/>
      <c r="BI51"/>
      <c r="BJ51"/>
      <c r="BK51"/>
      <c r="BL51"/>
      <c r="BM51"/>
      <c r="BN51"/>
      <c r="BO51"/>
      <c r="BP51"/>
      <c r="BQ51"/>
      <c r="BR51"/>
      <c r="BS51"/>
      <c r="BT51"/>
    </row>
    <row r="52" spans="1:72" x14ac:dyDescent="0.3">
      <c r="A52" t="s">
        <v>1835</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44047</v>
      </c>
      <c r="AJ52">
        <v>88190.73</v>
      </c>
      <c r="AK52">
        <v>40282</v>
      </c>
      <c r="AL52">
        <v>79698</v>
      </c>
      <c r="AM52">
        <v>44322</v>
      </c>
      <c r="AN52">
        <v>80860.600000000006</v>
      </c>
      <c r="AO52">
        <v>39365</v>
      </c>
      <c r="AP52">
        <v>76363</v>
      </c>
      <c r="AQ52">
        <v>39773</v>
      </c>
      <c r="AR52">
        <v>76119.27</v>
      </c>
      <c r="AS52">
        <v>37430</v>
      </c>
      <c r="AT52">
        <v>72592</v>
      </c>
      <c r="AU52">
        <v>36775</v>
      </c>
      <c r="AV52">
        <v>72280.820000000007</v>
      </c>
      <c r="AW52">
        <v>34070</v>
      </c>
      <c r="AX52">
        <v>67851</v>
      </c>
      <c r="AY52">
        <v>34772</v>
      </c>
      <c r="AZ52">
        <v>69881</v>
      </c>
      <c r="BA52">
        <v>35123</v>
      </c>
      <c r="BB52">
        <v>68292</v>
      </c>
      <c r="BC52">
        <v>36306</v>
      </c>
      <c r="BD52"/>
      <c r="BE52"/>
      <c r="BF52"/>
      <c r="BG52"/>
      <c r="BH52"/>
      <c r="BI52"/>
      <c r="BJ52"/>
      <c r="BK52"/>
      <c r="BL52"/>
      <c r="BM52"/>
      <c r="BN52"/>
      <c r="BO52"/>
      <c r="BP52"/>
      <c r="BQ52"/>
      <c r="BR52"/>
      <c r="BS52"/>
      <c r="BT52"/>
    </row>
    <row r="53" spans="1:72" x14ac:dyDescent="0.3">
      <c r="A53" t="s">
        <v>796</v>
      </c>
      <c r="B53">
        <v>2001308</v>
      </c>
      <c r="C53">
        <v>2001329</v>
      </c>
      <c r="D53">
        <v>5496689.7400000002</v>
      </c>
      <c r="E53">
        <v>5521327</v>
      </c>
      <c r="F53">
        <v>3535377</v>
      </c>
      <c r="G53">
        <v>3550158</v>
      </c>
      <c r="H53">
        <v>1377.79</v>
      </c>
      <c r="I53">
        <v>630</v>
      </c>
      <c r="J53">
        <v>635</v>
      </c>
      <c r="K53">
        <v>638</v>
      </c>
      <c r="L53">
        <v>0</v>
      </c>
      <c r="M53">
        <v>2000000</v>
      </c>
      <c r="N53">
        <v>2000000</v>
      </c>
      <c r="O53">
        <v>2006324</v>
      </c>
      <c r="P53">
        <v>2006488.9</v>
      </c>
      <c r="Q53">
        <v>2006511</v>
      </c>
      <c r="R53">
        <v>2006539</v>
      </c>
      <c r="S53">
        <v>2006580</v>
      </c>
      <c r="T53">
        <v>2000000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c r="BE53"/>
      <c r="BF53"/>
      <c r="BG53"/>
      <c r="BH53"/>
      <c r="BI53"/>
      <c r="BJ53"/>
      <c r="BK53"/>
      <c r="BL53"/>
      <c r="BM53"/>
      <c r="BN53"/>
      <c r="BO53"/>
      <c r="BP53"/>
      <c r="BQ53"/>
      <c r="BR53"/>
      <c r="BS53"/>
      <c r="BT53"/>
    </row>
    <row r="54" spans="1:72" x14ac:dyDescent="0.3">
      <c r="A54" t="s">
        <v>1836</v>
      </c>
      <c r="B54">
        <v>2001308</v>
      </c>
      <c r="C54">
        <v>2001329</v>
      </c>
      <c r="D54">
        <v>5001208.82</v>
      </c>
      <c r="E54">
        <v>5001169</v>
      </c>
      <c r="F54">
        <v>3001090</v>
      </c>
      <c r="G54">
        <v>3001127</v>
      </c>
      <c r="H54">
        <v>1377.79</v>
      </c>
      <c r="I54">
        <v>630</v>
      </c>
      <c r="J54">
        <v>635</v>
      </c>
      <c r="K54">
        <v>638</v>
      </c>
      <c r="L54">
        <v>0</v>
      </c>
      <c r="M54">
        <v>2000000</v>
      </c>
      <c r="N54">
        <v>2000000</v>
      </c>
      <c r="O54">
        <v>2006324</v>
      </c>
      <c r="P54">
        <v>2006488.9</v>
      </c>
      <c r="Q54">
        <v>2006511</v>
      </c>
      <c r="R54">
        <v>2006539</v>
      </c>
      <c r="S54">
        <v>2006580</v>
      </c>
      <c r="T54">
        <v>2000000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c r="BE54"/>
      <c r="BF54"/>
      <c r="BG54"/>
      <c r="BH54"/>
      <c r="BI54"/>
      <c r="BJ54"/>
      <c r="BK54"/>
      <c r="BL54"/>
      <c r="BM54"/>
      <c r="BN54"/>
      <c r="BO54"/>
      <c r="BP54"/>
      <c r="BQ54"/>
      <c r="BR54"/>
      <c r="BS54"/>
      <c r="BT54"/>
    </row>
    <row r="55" spans="1:72" x14ac:dyDescent="0.3">
      <c r="A55" t="s">
        <v>1838</v>
      </c>
      <c r="B55">
        <v>0</v>
      </c>
      <c r="C55">
        <v>0</v>
      </c>
      <c r="D55">
        <v>495480.93</v>
      </c>
      <c r="E55">
        <v>520158</v>
      </c>
      <c r="F55">
        <v>534287</v>
      </c>
      <c r="G55">
        <v>549031</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c r="BE55"/>
      <c r="BF55"/>
      <c r="BG55"/>
      <c r="BH55"/>
      <c r="BI55"/>
      <c r="BJ55"/>
      <c r="BK55"/>
      <c r="BL55"/>
      <c r="BM55"/>
      <c r="BN55"/>
      <c r="BO55"/>
      <c r="BP55"/>
      <c r="BQ55"/>
      <c r="BR55"/>
      <c r="BS55"/>
      <c r="BT55"/>
    </row>
    <row r="56" spans="1:72" x14ac:dyDescent="0.3">
      <c r="A56" t="s">
        <v>1842</v>
      </c>
      <c r="B56">
        <v>583340</v>
      </c>
      <c r="C56">
        <v>524014</v>
      </c>
      <c r="D56">
        <v>0</v>
      </c>
      <c r="E56">
        <v>0</v>
      </c>
      <c r="F56">
        <v>0</v>
      </c>
      <c r="G56">
        <v>0</v>
      </c>
      <c r="H56">
        <v>92346.9</v>
      </c>
      <c r="I56">
        <v>90269</v>
      </c>
      <c r="J56">
        <v>91062</v>
      </c>
      <c r="K56">
        <v>98033</v>
      </c>
      <c r="L56">
        <v>106205.92</v>
      </c>
      <c r="M56">
        <v>115512</v>
      </c>
      <c r="N56">
        <v>122168</v>
      </c>
      <c r="O56">
        <v>120645</v>
      </c>
      <c r="P56">
        <v>118346.6</v>
      </c>
      <c r="Q56">
        <v>116879</v>
      </c>
      <c r="R56">
        <v>115356</v>
      </c>
      <c r="S56">
        <v>109434</v>
      </c>
      <c r="T56">
        <v>101129.26</v>
      </c>
      <c r="U56">
        <v>97430</v>
      </c>
      <c r="V56">
        <v>83485</v>
      </c>
      <c r="W56">
        <v>81752</v>
      </c>
      <c r="X56">
        <v>80187.199999999997</v>
      </c>
      <c r="Y56">
        <v>73644</v>
      </c>
      <c r="Z56">
        <v>63698</v>
      </c>
      <c r="AA56">
        <v>62326</v>
      </c>
      <c r="AB56">
        <v>60800.25</v>
      </c>
      <c r="AC56">
        <v>54484</v>
      </c>
      <c r="AD56">
        <v>35946</v>
      </c>
      <c r="AE56">
        <v>33019</v>
      </c>
      <c r="AF56">
        <v>27870.15</v>
      </c>
      <c r="AG56">
        <v>29742</v>
      </c>
      <c r="AH56">
        <v>25354</v>
      </c>
      <c r="AI56">
        <v>24549</v>
      </c>
      <c r="AJ56">
        <v>23988.71</v>
      </c>
      <c r="AK56">
        <v>23386</v>
      </c>
      <c r="AL56">
        <v>22868</v>
      </c>
      <c r="AM56">
        <v>22645</v>
      </c>
      <c r="AN56">
        <v>22521.96</v>
      </c>
      <c r="AO56">
        <v>21227</v>
      </c>
      <c r="AP56">
        <v>21047</v>
      </c>
      <c r="AQ56">
        <v>19796</v>
      </c>
      <c r="AR56">
        <v>19413.990000000002</v>
      </c>
      <c r="AS56">
        <v>16846</v>
      </c>
      <c r="AT56">
        <v>16472</v>
      </c>
      <c r="AU56">
        <v>16107</v>
      </c>
      <c r="AV56">
        <v>15750.22</v>
      </c>
      <c r="AW56">
        <v>15401</v>
      </c>
      <c r="AX56">
        <v>0</v>
      </c>
      <c r="AY56">
        <v>0</v>
      </c>
      <c r="AZ56">
        <v>0</v>
      </c>
      <c r="BA56">
        <v>0</v>
      </c>
      <c r="BB56">
        <v>0</v>
      </c>
      <c r="BC56">
        <v>0</v>
      </c>
      <c r="BD56"/>
      <c r="BE56"/>
      <c r="BF56"/>
      <c r="BG56"/>
      <c r="BH56"/>
      <c r="BI56"/>
      <c r="BJ56"/>
      <c r="BK56"/>
      <c r="BL56"/>
      <c r="BM56"/>
      <c r="BN56"/>
      <c r="BO56"/>
      <c r="BP56"/>
      <c r="BQ56"/>
      <c r="BR56"/>
      <c r="BS56"/>
      <c r="BT56"/>
    </row>
    <row r="57" spans="1:72" x14ac:dyDescent="0.3">
      <c r="A57" t="s">
        <v>1843</v>
      </c>
      <c r="B57">
        <v>615560</v>
      </c>
      <c r="C57">
        <v>1275386</v>
      </c>
      <c r="D57">
        <v>927351.89</v>
      </c>
      <c r="E57">
        <v>474328</v>
      </c>
      <c r="F57">
        <v>663366</v>
      </c>
      <c r="G57">
        <v>1177457</v>
      </c>
      <c r="H57">
        <v>844830.58</v>
      </c>
      <c r="I57">
        <v>377608</v>
      </c>
      <c r="J57">
        <v>568956</v>
      </c>
      <c r="K57">
        <v>1055859</v>
      </c>
      <c r="L57">
        <v>758351.46</v>
      </c>
      <c r="M57">
        <v>369133</v>
      </c>
      <c r="N57">
        <v>519916</v>
      </c>
      <c r="O57">
        <v>1024091</v>
      </c>
      <c r="P57">
        <v>728823.91</v>
      </c>
      <c r="Q57">
        <v>368711</v>
      </c>
      <c r="R57">
        <v>532443</v>
      </c>
      <c r="S57">
        <v>876041</v>
      </c>
      <c r="T57">
        <v>559699.88</v>
      </c>
      <c r="U57">
        <v>281377</v>
      </c>
      <c r="V57">
        <v>483553</v>
      </c>
      <c r="W57">
        <v>832494</v>
      </c>
      <c r="X57">
        <v>586494.11</v>
      </c>
      <c r="Y57">
        <v>332979</v>
      </c>
      <c r="Z57">
        <v>560730</v>
      </c>
      <c r="AA57">
        <v>923396</v>
      </c>
      <c r="AB57">
        <v>604620.21</v>
      </c>
      <c r="AC57">
        <v>287798</v>
      </c>
      <c r="AD57">
        <v>511450</v>
      </c>
      <c r="AE57">
        <v>755055</v>
      </c>
      <c r="AF57">
        <v>484333.34</v>
      </c>
      <c r="AG57">
        <v>241634</v>
      </c>
      <c r="AH57">
        <v>440323</v>
      </c>
      <c r="AI57">
        <v>751338</v>
      </c>
      <c r="AJ57">
        <v>521675.92</v>
      </c>
      <c r="AK57">
        <v>249667</v>
      </c>
      <c r="AL57">
        <v>440664</v>
      </c>
      <c r="AM57">
        <v>852746</v>
      </c>
      <c r="AN57">
        <v>634472.73</v>
      </c>
      <c r="AO57">
        <v>275437</v>
      </c>
      <c r="AP57">
        <v>501174</v>
      </c>
      <c r="AQ57">
        <v>717594</v>
      </c>
      <c r="AR57">
        <v>448444.06</v>
      </c>
      <c r="AS57">
        <v>187262</v>
      </c>
      <c r="AT57">
        <v>377870</v>
      </c>
      <c r="AU57">
        <v>540686</v>
      </c>
      <c r="AV57">
        <v>339800.3</v>
      </c>
      <c r="AW57">
        <v>177101</v>
      </c>
      <c r="AX57">
        <v>218980</v>
      </c>
      <c r="AY57">
        <v>0</v>
      </c>
      <c r="AZ57">
        <v>0</v>
      </c>
      <c r="BA57">
        <v>0</v>
      </c>
      <c r="BB57">
        <v>0</v>
      </c>
      <c r="BC57">
        <v>0</v>
      </c>
      <c r="BD57"/>
      <c r="BE57"/>
      <c r="BF57"/>
      <c r="BG57"/>
      <c r="BH57"/>
      <c r="BI57"/>
      <c r="BJ57"/>
      <c r="BK57"/>
      <c r="BL57"/>
      <c r="BM57"/>
      <c r="BN57"/>
      <c r="BO57"/>
      <c r="BP57"/>
      <c r="BQ57"/>
      <c r="BR57"/>
      <c r="BS57"/>
      <c r="BT57"/>
    </row>
    <row r="58" spans="1:72" x14ac:dyDescent="0.3">
      <c r="A58" t="s">
        <v>1844</v>
      </c>
      <c r="B58">
        <v>247373</v>
      </c>
      <c r="C58">
        <v>293936</v>
      </c>
      <c r="D58">
        <v>286391.15999999997</v>
      </c>
      <c r="E58">
        <v>269826</v>
      </c>
      <c r="F58">
        <v>289284</v>
      </c>
      <c r="G58">
        <v>261671</v>
      </c>
      <c r="H58">
        <v>237130.23</v>
      </c>
      <c r="I58">
        <v>241406</v>
      </c>
      <c r="J58">
        <v>239888</v>
      </c>
      <c r="K58">
        <v>224383</v>
      </c>
      <c r="L58">
        <v>208866.19</v>
      </c>
      <c r="M58">
        <v>180924</v>
      </c>
      <c r="N58">
        <v>189882</v>
      </c>
      <c r="O58">
        <v>252475</v>
      </c>
      <c r="P58">
        <v>248317.91</v>
      </c>
      <c r="Q58">
        <v>347172</v>
      </c>
      <c r="R58">
        <v>362289</v>
      </c>
      <c r="S58">
        <v>297245</v>
      </c>
      <c r="T58">
        <v>415939.27</v>
      </c>
      <c r="U58">
        <v>437307</v>
      </c>
      <c r="V58">
        <v>396616</v>
      </c>
      <c r="W58">
        <v>320073</v>
      </c>
      <c r="X58">
        <v>302881.90999999997</v>
      </c>
      <c r="Y58">
        <v>354939</v>
      </c>
      <c r="Z58">
        <v>330252</v>
      </c>
      <c r="AA58">
        <v>310980</v>
      </c>
      <c r="AB58">
        <v>314838.65999999997</v>
      </c>
      <c r="AC58">
        <v>326385</v>
      </c>
      <c r="AD58">
        <v>326904</v>
      </c>
      <c r="AE58">
        <v>257474</v>
      </c>
      <c r="AF58">
        <v>251404.26</v>
      </c>
      <c r="AG58">
        <v>262430</v>
      </c>
      <c r="AH58">
        <v>184006</v>
      </c>
      <c r="AI58">
        <v>229515</v>
      </c>
      <c r="AJ58">
        <v>291584.53999999998</v>
      </c>
      <c r="AK58">
        <v>185958</v>
      </c>
      <c r="AL58">
        <v>203401</v>
      </c>
      <c r="AM58">
        <v>203324</v>
      </c>
      <c r="AN58">
        <v>170007.84</v>
      </c>
      <c r="AO58">
        <v>211286</v>
      </c>
      <c r="AP58">
        <v>153482</v>
      </c>
      <c r="AQ58">
        <v>148367</v>
      </c>
      <c r="AR58">
        <v>217834.36</v>
      </c>
      <c r="AS58">
        <v>190610</v>
      </c>
      <c r="AT58">
        <v>176224</v>
      </c>
      <c r="AU58">
        <v>153116</v>
      </c>
      <c r="AV58">
        <v>131139.04999999999</v>
      </c>
      <c r="AW58">
        <v>160434</v>
      </c>
      <c r="AX58">
        <v>133326</v>
      </c>
      <c r="AY58">
        <v>1187152</v>
      </c>
      <c r="AZ58">
        <v>1062580</v>
      </c>
      <c r="BA58">
        <v>1075103</v>
      </c>
      <c r="BB58">
        <v>1263521</v>
      </c>
      <c r="BC58">
        <v>1463305</v>
      </c>
      <c r="BD58"/>
      <c r="BE58"/>
      <c r="BF58"/>
      <c r="BG58"/>
      <c r="BH58"/>
      <c r="BI58"/>
      <c r="BJ58"/>
      <c r="BK58"/>
      <c r="BL58"/>
      <c r="BM58"/>
      <c r="BN58"/>
      <c r="BO58"/>
      <c r="BP58"/>
      <c r="BQ58"/>
      <c r="BR58"/>
      <c r="BS58"/>
      <c r="BT58"/>
    </row>
    <row r="59" spans="1:72" x14ac:dyDescent="0.3">
      <c r="A59" t="s">
        <v>797</v>
      </c>
      <c r="B59">
        <v>32939231</v>
      </c>
      <c r="C59">
        <v>36485297</v>
      </c>
      <c r="D59">
        <v>40554730.219999999</v>
      </c>
      <c r="E59">
        <v>36446558</v>
      </c>
      <c r="F59">
        <v>37177755</v>
      </c>
      <c r="G59">
        <v>35917088</v>
      </c>
      <c r="H59">
        <v>32749275.280000001</v>
      </c>
      <c r="I59">
        <v>30089713</v>
      </c>
      <c r="J59">
        <v>30317994</v>
      </c>
      <c r="K59">
        <v>31220544</v>
      </c>
      <c r="L59">
        <v>34094131.5</v>
      </c>
      <c r="M59">
        <v>30701086</v>
      </c>
      <c r="N59">
        <v>31165248</v>
      </c>
      <c r="O59">
        <v>31994046</v>
      </c>
      <c r="P59">
        <v>37117599.68</v>
      </c>
      <c r="Q59">
        <v>34413810</v>
      </c>
      <c r="R59">
        <v>32616126</v>
      </c>
      <c r="S59">
        <v>34079295</v>
      </c>
      <c r="T59">
        <v>33704437.829999998</v>
      </c>
      <c r="U59">
        <v>27829949</v>
      </c>
      <c r="V59">
        <v>27402520</v>
      </c>
      <c r="W59">
        <v>27768911</v>
      </c>
      <c r="X59">
        <v>28683831.34</v>
      </c>
      <c r="Y59">
        <v>26849427</v>
      </c>
      <c r="Z59">
        <v>24587990</v>
      </c>
      <c r="AA59">
        <v>26174498</v>
      </c>
      <c r="AB59">
        <v>27975485.829999998</v>
      </c>
      <c r="AC59">
        <v>24903280</v>
      </c>
      <c r="AD59">
        <v>22816811</v>
      </c>
      <c r="AE59">
        <v>23508712</v>
      </c>
      <c r="AF59">
        <v>24539981.66</v>
      </c>
      <c r="AG59">
        <v>19400986</v>
      </c>
      <c r="AH59">
        <v>18508011</v>
      </c>
      <c r="AI59">
        <v>21998367</v>
      </c>
      <c r="AJ59">
        <v>21001235.050000001</v>
      </c>
      <c r="AK59">
        <v>17141848</v>
      </c>
      <c r="AL59">
        <v>18366781</v>
      </c>
      <c r="AM59">
        <v>18914133</v>
      </c>
      <c r="AN59">
        <v>20248575.780000001</v>
      </c>
      <c r="AO59">
        <v>16200076</v>
      </c>
      <c r="AP59">
        <v>16320347</v>
      </c>
      <c r="AQ59">
        <v>16447930</v>
      </c>
      <c r="AR59">
        <v>15948851.01</v>
      </c>
      <c r="AS59">
        <v>12888481</v>
      </c>
      <c r="AT59">
        <v>12713683</v>
      </c>
      <c r="AU59">
        <v>12985746</v>
      </c>
      <c r="AV59">
        <v>13860233.91</v>
      </c>
      <c r="AW59">
        <v>11738599</v>
      </c>
      <c r="AX59">
        <v>11290433</v>
      </c>
      <c r="AY59">
        <v>11276560</v>
      </c>
      <c r="AZ59">
        <v>12010618</v>
      </c>
      <c r="BA59">
        <v>10760459</v>
      </c>
      <c r="BB59">
        <v>9976676</v>
      </c>
      <c r="BC59">
        <v>10341120</v>
      </c>
      <c r="BD59"/>
      <c r="BE59"/>
      <c r="BF59"/>
      <c r="BG59"/>
      <c r="BH59"/>
      <c r="BI59"/>
      <c r="BJ59"/>
      <c r="BK59"/>
      <c r="BL59"/>
      <c r="BM59"/>
      <c r="BN59"/>
      <c r="BO59"/>
      <c r="BP59"/>
      <c r="BQ59"/>
      <c r="BR59"/>
      <c r="BS59"/>
      <c r="BT59"/>
    </row>
    <row r="60" spans="1:72" x14ac:dyDescent="0.3">
      <c r="A60" t="s">
        <v>1845</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row>
    <row r="61" spans="1:72" x14ac:dyDescent="0.3">
      <c r="A61" t="s">
        <v>2056</v>
      </c>
      <c r="B61">
        <v>3617</v>
      </c>
      <c r="C61">
        <v>3967</v>
      </c>
      <c r="D61">
        <v>4316.8</v>
      </c>
      <c r="E61">
        <v>6067</v>
      </c>
      <c r="F61">
        <v>6417</v>
      </c>
      <c r="G61">
        <v>6767</v>
      </c>
      <c r="H61">
        <v>597187.56000000006</v>
      </c>
      <c r="I61">
        <v>557223</v>
      </c>
      <c r="J61">
        <v>418779</v>
      </c>
      <c r="K61">
        <v>385837</v>
      </c>
      <c r="L61">
        <v>355944.9</v>
      </c>
      <c r="M61">
        <v>317293</v>
      </c>
      <c r="N61">
        <v>283824</v>
      </c>
      <c r="O61">
        <v>251402</v>
      </c>
      <c r="P61">
        <v>227810.46</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c r="BE61"/>
      <c r="BF61"/>
      <c r="BG61"/>
      <c r="BH61"/>
      <c r="BI61"/>
      <c r="BJ61"/>
      <c r="BK61"/>
      <c r="BL61"/>
      <c r="BM61"/>
      <c r="BN61"/>
      <c r="BO61"/>
      <c r="BP61"/>
      <c r="BQ61"/>
      <c r="BR61"/>
      <c r="BS61"/>
      <c r="BT61"/>
    </row>
    <row r="62" spans="1:72" s="114" customFormat="1" x14ac:dyDescent="0.3">
      <c r="A62" t="s">
        <v>1807</v>
      </c>
      <c r="B62">
        <v>0</v>
      </c>
      <c r="C62">
        <v>0</v>
      </c>
      <c r="D62">
        <v>4316.8</v>
      </c>
      <c r="E62">
        <v>6067</v>
      </c>
      <c r="F62">
        <v>6417</v>
      </c>
      <c r="G62">
        <v>6767</v>
      </c>
      <c r="H62">
        <v>597187.56000000006</v>
      </c>
      <c r="I62">
        <v>557223</v>
      </c>
      <c r="J62">
        <v>418779</v>
      </c>
      <c r="K62">
        <v>385837</v>
      </c>
      <c r="L62">
        <v>355944.9</v>
      </c>
      <c r="M62">
        <v>317293</v>
      </c>
      <c r="N62">
        <v>283824</v>
      </c>
      <c r="O62">
        <v>251402</v>
      </c>
      <c r="P62">
        <v>227810.46</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c r="BE62"/>
      <c r="BF62"/>
      <c r="BG62"/>
      <c r="BH62"/>
      <c r="BI62"/>
      <c r="BJ62"/>
      <c r="BK62"/>
      <c r="BL62"/>
      <c r="BM62"/>
      <c r="BN62"/>
      <c r="BO62"/>
      <c r="BP62"/>
      <c r="BQ62"/>
      <c r="BR62"/>
      <c r="BS62"/>
      <c r="BT62"/>
    </row>
    <row r="63" spans="1:72" x14ac:dyDescent="0.3">
      <c r="A63" t="s">
        <v>2057</v>
      </c>
      <c r="B63">
        <v>3617</v>
      </c>
      <c r="C63">
        <v>3967</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c r="BE63"/>
      <c r="BF63"/>
      <c r="BG63"/>
      <c r="BH63"/>
      <c r="BI63"/>
      <c r="BJ63"/>
      <c r="BK63"/>
      <c r="BL63"/>
      <c r="BM63"/>
      <c r="BN63"/>
      <c r="BO63"/>
      <c r="BP63"/>
      <c r="BQ63"/>
      <c r="BR63"/>
      <c r="BS63"/>
      <c r="BT63"/>
    </row>
    <row r="64" spans="1:72" x14ac:dyDescent="0.3">
      <c r="A64" t="s">
        <v>798</v>
      </c>
      <c r="B64">
        <v>5001572</v>
      </c>
      <c r="C64">
        <v>5001865</v>
      </c>
      <c r="D64">
        <v>9623214.3300000001</v>
      </c>
      <c r="E64">
        <v>9644022</v>
      </c>
      <c r="F64">
        <v>11644585</v>
      </c>
      <c r="G64">
        <v>11852020</v>
      </c>
      <c r="H64">
        <v>7002807.1699999999</v>
      </c>
      <c r="I64">
        <v>7000926</v>
      </c>
      <c r="J64">
        <v>7001121</v>
      </c>
      <c r="K64">
        <v>7001321</v>
      </c>
      <c r="L64">
        <v>7002261.0099999998</v>
      </c>
      <c r="M64">
        <v>7001158</v>
      </c>
      <c r="N64">
        <v>5000841</v>
      </c>
      <c r="O64">
        <v>5016517</v>
      </c>
      <c r="P64">
        <v>2018569.31</v>
      </c>
      <c r="Q64">
        <v>2020261</v>
      </c>
      <c r="R64">
        <v>2021981</v>
      </c>
      <c r="S64">
        <v>2023765</v>
      </c>
      <c r="T64">
        <v>2000000</v>
      </c>
      <c r="U64">
        <v>4000000</v>
      </c>
      <c r="V64">
        <v>4000000</v>
      </c>
      <c r="W64">
        <v>4000000</v>
      </c>
      <c r="X64">
        <v>4000000</v>
      </c>
      <c r="Y64">
        <v>2000000</v>
      </c>
      <c r="Z64">
        <v>2000000</v>
      </c>
      <c r="AA64">
        <v>2000000</v>
      </c>
      <c r="AB64">
        <v>2000000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c r="BE64"/>
      <c r="BF64"/>
      <c r="BG64"/>
      <c r="BH64"/>
      <c r="BI64"/>
      <c r="BJ64"/>
      <c r="BK64"/>
      <c r="BL64"/>
      <c r="BM64"/>
      <c r="BN64"/>
      <c r="BO64"/>
      <c r="BP64"/>
      <c r="BQ64"/>
      <c r="BR64"/>
      <c r="BS64"/>
      <c r="BT64"/>
    </row>
    <row r="65" spans="1:72" x14ac:dyDescent="0.3">
      <c r="A65" t="s">
        <v>1836</v>
      </c>
      <c r="B65">
        <v>5001572</v>
      </c>
      <c r="C65">
        <v>5001865</v>
      </c>
      <c r="D65">
        <v>2001620.49</v>
      </c>
      <c r="E65">
        <v>2001595</v>
      </c>
      <c r="F65">
        <v>4001810</v>
      </c>
      <c r="G65">
        <v>4002213</v>
      </c>
      <c r="H65">
        <v>7002807.1699999999</v>
      </c>
      <c r="I65">
        <v>7000926</v>
      </c>
      <c r="J65">
        <v>7001121</v>
      </c>
      <c r="K65">
        <v>7001321</v>
      </c>
      <c r="L65">
        <v>7002261.0099999998</v>
      </c>
      <c r="M65">
        <v>7001158</v>
      </c>
      <c r="N65">
        <v>5000841</v>
      </c>
      <c r="O65">
        <v>5016517</v>
      </c>
      <c r="P65">
        <v>2018569.31</v>
      </c>
      <c r="Q65">
        <v>2020261</v>
      </c>
      <c r="R65">
        <v>2021981</v>
      </c>
      <c r="S65">
        <v>2023765</v>
      </c>
      <c r="T65">
        <v>2000000</v>
      </c>
      <c r="U65">
        <v>4000000</v>
      </c>
      <c r="V65">
        <v>4000000</v>
      </c>
      <c r="W65">
        <v>4000000</v>
      </c>
      <c r="X65">
        <v>4000000</v>
      </c>
      <c r="Y65">
        <v>2000000</v>
      </c>
      <c r="Z65">
        <v>2000000</v>
      </c>
      <c r="AA65">
        <v>2000000</v>
      </c>
      <c r="AB65">
        <v>2000000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c r="BE65"/>
      <c r="BF65"/>
      <c r="BG65"/>
      <c r="BH65"/>
      <c r="BI65"/>
      <c r="BJ65"/>
      <c r="BK65"/>
      <c r="BL65"/>
      <c r="BM65"/>
      <c r="BN65"/>
      <c r="BO65"/>
      <c r="BP65"/>
      <c r="BQ65"/>
      <c r="BR65"/>
      <c r="BS65"/>
      <c r="BT65"/>
    </row>
    <row r="66" spans="1:72" x14ac:dyDescent="0.3">
      <c r="A66" t="s">
        <v>1846</v>
      </c>
      <c r="B66">
        <v>0</v>
      </c>
      <c r="C66">
        <v>0</v>
      </c>
      <c r="D66">
        <v>7621593.8399999999</v>
      </c>
      <c r="E66">
        <v>7642427</v>
      </c>
      <c r="F66">
        <v>7642775</v>
      </c>
      <c r="G66">
        <v>7849807</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c r="BE66"/>
      <c r="BF66"/>
      <c r="BG66"/>
      <c r="BH66"/>
      <c r="BI66"/>
      <c r="BJ66"/>
      <c r="BK66"/>
      <c r="BL66"/>
      <c r="BM66"/>
      <c r="BN66"/>
      <c r="BO66"/>
      <c r="BP66"/>
      <c r="BQ66"/>
      <c r="BR66"/>
      <c r="BS66"/>
      <c r="BT66"/>
    </row>
    <row r="67" spans="1:72" x14ac:dyDescent="0.3">
      <c r="A67" t="s">
        <v>1847</v>
      </c>
      <c r="B67">
        <v>8160833</v>
      </c>
      <c r="C67">
        <v>7969996</v>
      </c>
      <c r="D67">
        <v>0</v>
      </c>
      <c r="E67">
        <v>0</v>
      </c>
      <c r="F67">
        <v>0</v>
      </c>
      <c r="G67">
        <v>0</v>
      </c>
      <c r="H67">
        <v>549429.78</v>
      </c>
      <c r="I67">
        <v>534884</v>
      </c>
      <c r="J67">
        <v>555512</v>
      </c>
      <c r="K67">
        <v>569950</v>
      </c>
      <c r="L67">
        <v>592139.81000000006</v>
      </c>
      <c r="M67">
        <v>613848</v>
      </c>
      <c r="N67">
        <v>636425</v>
      </c>
      <c r="O67">
        <v>664746</v>
      </c>
      <c r="P67">
        <v>687562.12</v>
      </c>
      <c r="Q67">
        <v>715894</v>
      </c>
      <c r="R67">
        <v>744352</v>
      </c>
      <c r="S67">
        <v>726728</v>
      </c>
      <c r="T67">
        <v>744891.78</v>
      </c>
      <c r="U67">
        <v>760895</v>
      </c>
      <c r="V67">
        <v>485092</v>
      </c>
      <c r="W67">
        <v>505429</v>
      </c>
      <c r="X67">
        <v>524822.44999999995</v>
      </c>
      <c r="Y67">
        <v>517122</v>
      </c>
      <c r="Z67">
        <v>446422</v>
      </c>
      <c r="AA67">
        <v>461437</v>
      </c>
      <c r="AB67">
        <v>477979.2</v>
      </c>
      <c r="AC67">
        <v>470446</v>
      </c>
      <c r="AD67">
        <v>314286</v>
      </c>
      <c r="AE67">
        <v>260406</v>
      </c>
      <c r="AF67">
        <v>165512.44</v>
      </c>
      <c r="AG67">
        <v>169131</v>
      </c>
      <c r="AH67">
        <v>92180</v>
      </c>
      <c r="AI67">
        <v>97866</v>
      </c>
      <c r="AJ67">
        <v>103908.92</v>
      </c>
      <c r="AK67">
        <v>109872</v>
      </c>
      <c r="AL67">
        <v>115913</v>
      </c>
      <c r="AM67">
        <v>121395</v>
      </c>
      <c r="AN67">
        <v>127150.14</v>
      </c>
      <c r="AO67">
        <v>123498</v>
      </c>
      <c r="AP67">
        <v>128247</v>
      </c>
      <c r="AQ67">
        <v>130291</v>
      </c>
      <c r="AR67">
        <v>135401.35999999999</v>
      </c>
      <c r="AS67">
        <v>140672</v>
      </c>
      <c r="AT67">
        <v>145026</v>
      </c>
      <c r="AU67">
        <v>149284</v>
      </c>
      <c r="AV67">
        <v>153447.03</v>
      </c>
      <c r="AW67">
        <v>157518</v>
      </c>
      <c r="AX67">
        <v>0</v>
      </c>
      <c r="AY67">
        <v>0</v>
      </c>
      <c r="AZ67">
        <v>0</v>
      </c>
      <c r="BA67">
        <v>0</v>
      </c>
      <c r="BB67">
        <v>0</v>
      </c>
      <c r="BC67">
        <v>0</v>
      </c>
      <c r="BD67"/>
      <c r="BE67"/>
      <c r="BF67"/>
      <c r="BG67"/>
      <c r="BH67"/>
      <c r="BI67"/>
      <c r="BJ67"/>
      <c r="BK67"/>
      <c r="BL67"/>
      <c r="BM67"/>
      <c r="BN67"/>
      <c r="BO67"/>
      <c r="BP67"/>
      <c r="BQ67"/>
      <c r="BR67"/>
      <c r="BS67"/>
      <c r="BT67"/>
    </row>
    <row r="68" spans="1:72" x14ac:dyDescent="0.3">
      <c r="A68" t="s">
        <v>2058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111911</v>
      </c>
      <c r="AZ68">
        <v>108076</v>
      </c>
      <c r="BA68">
        <v>104242</v>
      </c>
      <c r="BB68">
        <v>0</v>
      </c>
      <c r="BC68">
        <v>0</v>
      </c>
      <c r="BD68"/>
      <c r="BE68"/>
      <c r="BF68"/>
      <c r="BG68"/>
      <c r="BH68"/>
      <c r="BI68"/>
      <c r="BJ68"/>
      <c r="BK68"/>
      <c r="BL68"/>
      <c r="BM68"/>
      <c r="BN68"/>
      <c r="BO68"/>
      <c r="BP68"/>
      <c r="BQ68"/>
      <c r="BR68"/>
      <c r="BS68"/>
      <c r="BT68"/>
    </row>
    <row r="69" spans="1:72" x14ac:dyDescent="0.3">
      <c r="A69" t="s">
        <v>1850</v>
      </c>
      <c r="B69">
        <v>1056364</v>
      </c>
      <c r="C69">
        <v>1053001</v>
      </c>
      <c r="D69">
        <v>1032366.48</v>
      </c>
      <c r="E69">
        <v>959366</v>
      </c>
      <c r="F69">
        <v>938525</v>
      </c>
      <c r="G69">
        <v>918040</v>
      </c>
      <c r="H69">
        <v>898276.37</v>
      </c>
      <c r="I69">
        <v>792313</v>
      </c>
      <c r="J69">
        <v>772414</v>
      </c>
      <c r="K69">
        <v>663124</v>
      </c>
      <c r="L69">
        <v>647628.09</v>
      </c>
      <c r="M69">
        <v>616860</v>
      </c>
      <c r="N69">
        <v>601544</v>
      </c>
      <c r="O69">
        <v>591359</v>
      </c>
      <c r="P69">
        <v>574602.06000000006</v>
      </c>
      <c r="Q69">
        <v>541511</v>
      </c>
      <c r="R69">
        <v>539338</v>
      </c>
      <c r="S69">
        <v>539880</v>
      </c>
      <c r="T69">
        <v>526243.71</v>
      </c>
      <c r="U69">
        <v>501280</v>
      </c>
      <c r="V69">
        <v>488235</v>
      </c>
      <c r="W69">
        <v>475009</v>
      </c>
      <c r="X69">
        <v>461815.53</v>
      </c>
      <c r="Y69">
        <v>425770</v>
      </c>
      <c r="Z69">
        <v>414079</v>
      </c>
      <c r="AA69">
        <v>401121</v>
      </c>
      <c r="AB69">
        <v>391540.3</v>
      </c>
      <c r="AC69">
        <v>337916</v>
      </c>
      <c r="AD69">
        <v>330374</v>
      </c>
      <c r="AE69">
        <v>322577</v>
      </c>
      <c r="AF69">
        <v>344305.5</v>
      </c>
      <c r="AG69">
        <v>312239</v>
      </c>
      <c r="AH69">
        <v>304487</v>
      </c>
      <c r="AI69">
        <v>296538</v>
      </c>
      <c r="AJ69">
        <v>288613.03000000003</v>
      </c>
      <c r="AK69">
        <v>242343</v>
      </c>
      <c r="AL69">
        <v>237689</v>
      </c>
      <c r="AM69">
        <v>232273</v>
      </c>
      <c r="AN69">
        <v>226993.44</v>
      </c>
      <c r="AO69">
        <v>213242</v>
      </c>
      <c r="AP69">
        <v>210787</v>
      </c>
      <c r="AQ69">
        <v>209597</v>
      </c>
      <c r="AR69">
        <v>194444.44</v>
      </c>
      <c r="AS69">
        <v>131492</v>
      </c>
      <c r="AT69">
        <v>127142</v>
      </c>
      <c r="AU69">
        <v>137954</v>
      </c>
      <c r="AV69">
        <v>133539.09</v>
      </c>
      <c r="AW69">
        <v>125971</v>
      </c>
      <c r="AX69">
        <v>118402</v>
      </c>
      <c r="AY69">
        <v>0</v>
      </c>
      <c r="AZ69">
        <v>0</v>
      </c>
      <c r="BA69">
        <v>0</v>
      </c>
      <c r="BB69">
        <v>0</v>
      </c>
      <c r="BC69">
        <v>0</v>
      </c>
      <c r="BD69"/>
      <c r="BE69"/>
      <c r="BF69"/>
      <c r="BG69"/>
      <c r="BH69"/>
      <c r="BI69"/>
      <c r="BJ69"/>
      <c r="BK69"/>
      <c r="BL69"/>
      <c r="BM69"/>
      <c r="BN69"/>
      <c r="BO69"/>
      <c r="BP69"/>
      <c r="BQ69"/>
      <c r="BR69"/>
      <c r="BS69"/>
      <c r="BT69"/>
    </row>
    <row r="70" spans="1:72" x14ac:dyDescent="0.3">
      <c r="A70" t="s">
        <v>1851</v>
      </c>
      <c r="B70">
        <v>80239</v>
      </c>
      <c r="C70">
        <v>80293</v>
      </c>
      <c r="D70">
        <v>80330.98</v>
      </c>
      <c r="E70">
        <v>83749</v>
      </c>
      <c r="F70">
        <v>83253</v>
      </c>
      <c r="G70">
        <v>81819</v>
      </c>
      <c r="H70">
        <v>81863.210000000006</v>
      </c>
      <c r="I70">
        <v>82118</v>
      </c>
      <c r="J70">
        <v>85214</v>
      </c>
      <c r="K70">
        <v>86675</v>
      </c>
      <c r="L70">
        <v>87797.19</v>
      </c>
      <c r="M70">
        <v>88940</v>
      </c>
      <c r="N70">
        <v>98278</v>
      </c>
      <c r="O70">
        <v>91576</v>
      </c>
      <c r="P70">
        <v>92431.67</v>
      </c>
      <c r="Q70">
        <v>94743</v>
      </c>
      <c r="R70">
        <v>95828</v>
      </c>
      <c r="S70">
        <v>78955</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c r="BE70"/>
      <c r="BF70"/>
      <c r="BG70"/>
      <c r="BH70"/>
      <c r="BI70"/>
      <c r="BJ70"/>
      <c r="BK70"/>
      <c r="BL70"/>
      <c r="BM70"/>
      <c r="BN70"/>
      <c r="BO70"/>
      <c r="BP70"/>
      <c r="BQ70"/>
      <c r="BR70"/>
      <c r="BS70"/>
      <c r="BT70"/>
    </row>
    <row r="71" spans="1:72" x14ac:dyDescent="0.3">
      <c r="A71" t="s">
        <v>1852</v>
      </c>
      <c r="B71">
        <v>32350</v>
      </c>
      <c r="C71">
        <v>32338</v>
      </c>
      <c r="D71">
        <v>28677.75</v>
      </c>
      <c r="E71">
        <v>29533</v>
      </c>
      <c r="F71">
        <v>29296</v>
      </c>
      <c r="G71">
        <v>29207</v>
      </c>
      <c r="H71">
        <v>28118.58</v>
      </c>
      <c r="I71">
        <v>27870</v>
      </c>
      <c r="J71">
        <v>28221</v>
      </c>
      <c r="K71">
        <v>26844</v>
      </c>
      <c r="L71">
        <v>28726.560000000001</v>
      </c>
      <c r="M71">
        <v>28953</v>
      </c>
      <c r="N71">
        <v>25567</v>
      </c>
      <c r="O71">
        <v>19547</v>
      </c>
      <c r="P71">
        <v>246591.54</v>
      </c>
      <c r="Q71">
        <v>332880</v>
      </c>
      <c r="R71">
        <v>308587</v>
      </c>
      <c r="S71">
        <v>282022</v>
      </c>
      <c r="T71">
        <v>142257.54</v>
      </c>
      <c r="U71">
        <v>128119</v>
      </c>
      <c r="V71">
        <v>85432</v>
      </c>
      <c r="W71">
        <v>56715</v>
      </c>
      <c r="X71">
        <v>32380.23</v>
      </c>
      <c r="Y71">
        <v>32888</v>
      </c>
      <c r="Z71">
        <v>33327</v>
      </c>
      <c r="AA71">
        <v>33738</v>
      </c>
      <c r="AB71">
        <v>33807.199999999997</v>
      </c>
      <c r="AC71">
        <v>33764</v>
      </c>
      <c r="AD71">
        <v>34855</v>
      </c>
      <c r="AE71">
        <v>32824</v>
      </c>
      <c r="AF71">
        <v>33143.629999999997</v>
      </c>
      <c r="AG71">
        <v>33628</v>
      </c>
      <c r="AH71">
        <v>34204</v>
      </c>
      <c r="AI71">
        <v>34123</v>
      </c>
      <c r="AJ71">
        <v>34218.51</v>
      </c>
      <c r="AK71">
        <v>34794</v>
      </c>
      <c r="AL71">
        <v>35519</v>
      </c>
      <c r="AM71">
        <v>36110</v>
      </c>
      <c r="AN71">
        <v>36197.019999999997</v>
      </c>
      <c r="AO71">
        <v>37140</v>
      </c>
      <c r="AP71">
        <v>37598</v>
      </c>
      <c r="AQ71">
        <v>36022</v>
      </c>
      <c r="AR71">
        <v>36877.54</v>
      </c>
      <c r="AS71">
        <v>38155</v>
      </c>
      <c r="AT71">
        <v>38072</v>
      </c>
      <c r="AU71">
        <v>38317</v>
      </c>
      <c r="AV71">
        <v>39294.910000000003</v>
      </c>
      <c r="AW71">
        <v>39611</v>
      </c>
      <c r="AX71">
        <v>38928</v>
      </c>
      <c r="AY71">
        <v>38882</v>
      </c>
      <c r="AZ71">
        <v>39590</v>
      </c>
      <c r="BA71">
        <v>40160</v>
      </c>
      <c r="BB71">
        <v>141258</v>
      </c>
      <c r="BC71">
        <v>137730</v>
      </c>
      <c r="BD71"/>
      <c r="BE71"/>
      <c r="BF71"/>
      <c r="BG71"/>
      <c r="BH71"/>
      <c r="BI71"/>
      <c r="BJ71"/>
      <c r="BK71"/>
      <c r="BL71"/>
      <c r="BM71"/>
      <c r="BN71"/>
      <c r="BO71"/>
      <c r="BP71"/>
      <c r="BQ71"/>
      <c r="BR71"/>
      <c r="BS71"/>
      <c r="BT71"/>
    </row>
    <row r="72" spans="1:72" x14ac:dyDescent="0.3">
      <c r="A72" t="s">
        <v>799</v>
      </c>
      <c r="B72">
        <v>14334975</v>
      </c>
      <c r="C72">
        <v>14141460</v>
      </c>
      <c r="D72">
        <v>10768906.34</v>
      </c>
      <c r="E72">
        <v>10722737</v>
      </c>
      <c r="F72">
        <v>12702076</v>
      </c>
      <c r="G72">
        <v>12887853</v>
      </c>
      <c r="H72">
        <v>9157682.6600000001</v>
      </c>
      <c r="I72">
        <v>8995334</v>
      </c>
      <c r="J72">
        <v>8861261</v>
      </c>
      <c r="K72">
        <v>8733751</v>
      </c>
      <c r="L72">
        <v>8714497.5500000007</v>
      </c>
      <c r="M72">
        <v>8667052</v>
      </c>
      <c r="N72">
        <v>6646479</v>
      </c>
      <c r="O72">
        <v>6635147</v>
      </c>
      <c r="P72">
        <v>3847567.16</v>
      </c>
      <c r="Q72">
        <v>3705289</v>
      </c>
      <c r="R72">
        <v>3710086</v>
      </c>
      <c r="S72">
        <v>3651350</v>
      </c>
      <c r="T72">
        <v>3413393.03</v>
      </c>
      <c r="U72">
        <v>5390294</v>
      </c>
      <c r="V72">
        <v>5058759</v>
      </c>
      <c r="W72">
        <v>5037153</v>
      </c>
      <c r="X72">
        <v>5019018.21</v>
      </c>
      <c r="Y72">
        <v>2975780</v>
      </c>
      <c r="Z72">
        <v>2893828</v>
      </c>
      <c r="AA72">
        <v>2896296</v>
      </c>
      <c r="AB72">
        <v>2903326.7</v>
      </c>
      <c r="AC72">
        <v>842126</v>
      </c>
      <c r="AD72">
        <v>679515</v>
      </c>
      <c r="AE72">
        <v>615807</v>
      </c>
      <c r="AF72">
        <v>542961.56999999995</v>
      </c>
      <c r="AG72">
        <v>514998</v>
      </c>
      <c r="AH72">
        <v>430871</v>
      </c>
      <c r="AI72">
        <v>428527</v>
      </c>
      <c r="AJ72">
        <v>426740.45</v>
      </c>
      <c r="AK72">
        <v>387009</v>
      </c>
      <c r="AL72">
        <v>389121</v>
      </c>
      <c r="AM72">
        <v>389778</v>
      </c>
      <c r="AN72">
        <v>390340.6</v>
      </c>
      <c r="AO72">
        <v>373880</v>
      </c>
      <c r="AP72">
        <v>376632</v>
      </c>
      <c r="AQ72">
        <v>375910</v>
      </c>
      <c r="AR72">
        <v>366723.34</v>
      </c>
      <c r="AS72">
        <v>310319</v>
      </c>
      <c r="AT72">
        <v>310240</v>
      </c>
      <c r="AU72">
        <v>325555</v>
      </c>
      <c r="AV72">
        <v>326281.02</v>
      </c>
      <c r="AW72">
        <v>323100</v>
      </c>
      <c r="AX72">
        <v>157330</v>
      </c>
      <c r="AY72">
        <v>150793</v>
      </c>
      <c r="AZ72">
        <v>147666</v>
      </c>
      <c r="BA72">
        <v>144402</v>
      </c>
      <c r="BB72">
        <v>141258</v>
      </c>
      <c r="BC72">
        <v>137730</v>
      </c>
      <c r="BD72"/>
      <c r="BE72"/>
      <c r="BF72"/>
      <c r="BG72"/>
      <c r="BH72"/>
      <c r="BI72"/>
      <c r="BJ72"/>
      <c r="BK72"/>
      <c r="BL72"/>
      <c r="BM72"/>
      <c r="BN72"/>
      <c r="BO72"/>
      <c r="BP72"/>
      <c r="BQ72"/>
      <c r="BR72"/>
      <c r="BS72"/>
      <c r="BT72"/>
    </row>
    <row r="73" spans="1:72" x14ac:dyDescent="0.3">
      <c r="A73" t="s">
        <v>800</v>
      </c>
      <c r="B73">
        <v>47274206</v>
      </c>
      <c r="C73">
        <v>50626757</v>
      </c>
      <c r="D73">
        <v>51323636.549999997</v>
      </c>
      <c r="E73">
        <v>47169295</v>
      </c>
      <c r="F73">
        <v>49879831</v>
      </c>
      <c r="G73">
        <v>48804941</v>
      </c>
      <c r="H73">
        <v>41906957.939999998</v>
      </c>
      <c r="I73">
        <v>39085047</v>
      </c>
      <c r="J73">
        <v>39179255</v>
      </c>
      <c r="K73">
        <v>39954295</v>
      </c>
      <c r="L73">
        <v>42808629.049999997</v>
      </c>
      <c r="M73">
        <v>39368138</v>
      </c>
      <c r="N73">
        <v>37811727</v>
      </c>
      <c r="O73">
        <v>38629193</v>
      </c>
      <c r="P73">
        <v>40965166.840000004</v>
      </c>
      <c r="Q73">
        <v>38119099</v>
      </c>
      <c r="R73">
        <v>36326212</v>
      </c>
      <c r="S73">
        <v>37730645</v>
      </c>
      <c r="T73">
        <v>37117830.869999997</v>
      </c>
      <c r="U73">
        <v>33220243</v>
      </c>
      <c r="V73">
        <v>32461279</v>
      </c>
      <c r="W73">
        <v>32806064</v>
      </c>
      <c r="X73">
        <v>33702849.549999997</v>
      </c>
      <c r="Y73">
        <v>29825207</v>
      </c>
      <c r="Z73">
        <v>27481818</v>
      </c>
      <c r="AA73">
        <v>29070794</v>
      </c>
      <c r="AB73">
        <v>30878812.530000001</v>
      </c>
      <c r="AC73">
        <v>25745406</v>
      </c>
      <c r="AD73">
        <v>23496326</v>
      </c>
      <c r="AE73">
        <v>24124519</v>
      </c>
      <c r="AF73">
        <v>25082943.239999998</v>
      </c>
      <c r="AG73">
        <v>19915984</v>
      </c>
      <c r="AH73">
        <v>18938882</v>
      </c>
      <c r="AI73">
        <v>22426894</v>
      </c>
      <c r="AJ73">
        <v>21427975.5</v>
      </c>
      <c r="AK73">
        <v>17528857</v>
      </c>
      <c r="AL73">
        <v>18755902</v>
      </c>
      <c r="AM73">
        <v>19303911</v>
      </c>
      <c r="AN73">
        <v>20638916.379999999</v>
      </c>
      <c r="AO73">
        <v>16573956</v>
      </c>
      <c r="AP73">
        <v>16696979</v>
      </c>
      <c r="AQ73">
        <v>16823840</v>
      </c>
      <c r="AR73">
        <v>16315574.359999999</v>
      </c>
      <c r="AS73">
        <v>13198800</v>
      </c>
      <c r="AT73">
        <v>13023923</v>
      </c>
      <c r="AU73">
        <v>13311301</v>
      </c>
      <c r="AV73">
        <v>14186514.93</v>
      </c>
      <c r="AW73">
        <v>12061699</v>
      </c>
      <c r="AX73">
        <v>11447763</v>
      </c>
      <c r="AY73">
        <v>11427353</v>
      </c>
      <c r="AZ73">
        <v>12158284</v>
      </c>
      <c r="BA73">
        <v>10904861</v>
      </c>
      <c r="BB73">
        <v>10117934</v>
      </c>
      <c r="BC73">
        <v>10478850</v>
      </c>
      <c r="BD73"/>
      <c r="BE73"/>
      <c r="BF73"/>
      <c r="BG73"/>
      <c r="BH73"/>
      <c r="BI73"/>
      <c r="BJ73"/>
      <c r="BK73"/>
      <c r="BL73"/>
      <c r="BM73"/>
      <c r="BN73"/>
      <c r="BO73"/>
      <c r="BP73"/>
      <c r="BQ73"/>
      <c r="BR73"/>
      <c r="BS73"/>
      <c r="BT73"/>
    </row>
    <row r="74" spans="1:72" x14ac:dyDescent="0.3">
      <c r="A74" t="s">
        <v>1853</v>
      </c>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row>
    <row r="75" spans="1:72" x14ac:dyDescent="0.3">
      <c r="A75" t="s">
        <v>1854</v>
      </c>
      <c r="B75">
        <v>2400000</v>
      </c>
      <c r="C75">
        <v>2400000</v>
      </c>
      <c r="D75">
        <v>2400000</v>
      </c>
      <c r="E75">
        <v>2400000</v>
      </c>
      <c r="F75">
        <v>2400000</v>
      </c>
      <c r="G75">
        <v>2400000</v>
      </c>
      <c r="H75">
        <v>2400000</v>
      </c>
      <c r="I75">
        <v>2400000</v>
      </c>
      <c r="J75">
        <v>2400000</v>
      </c>
      <c r="K75">
        <v>2400000</v>
      </c>
      <c r="L75">
        <v>2400000</v>
      </c>
      <c r="M75">
        <v>2400000</v>
      </c>
      <c r="N75">
        <v>2400000</v>
      </c>
      <c r="O75">
        <v>2400000</v>
      </c>
      <c r="P75">
        <v>2400000</v>
      </c>
      <c r="Q75">
        <v>2400000</v>
      </c>
      <c r="R75">
        <v>2400000</v>
      </c>
      <c r="S75">
        <v>2400000</v>
      </c>
      <c r="T75">
        <v>2400000</v>
      </c>
      <c r="U75">
        <v>2400000</v>
      </c>
      <c r="V75">
        <v>2400000</v>
      </c>
      <c r="W75">
        <v>2400000</v>
      </c>
      <c r="X75">
        <v>2400000</v>
      </c>
      <c r="Y75">
        <v>2400000</v>
      </c>
      <c r="Z75">
        <v>2400000</v>
      </c>
      <c r="AA75">
        <v>2400000</v>
      </c>
      <c r="AB75">
        <v>2400000</v>
      </c>
      <c r="AC75">
        <v>2400000</v>
      </c>
      <c r="AD75">
        <v>2400000</v>
      </c>
      <c r="AE75">
        <v>2400000</v>
      </c>
      <c r="AF75">
        <v>2400000</v>
      </c>
      <c r="AG75">
        <v>2400000</v>
      </c>
      <c r="AH75">
        <v>2400000</v>
      </c>
      <c r="AI75">
        <v>2400000</v>
      </c>
      <c r="AJ75">
        <v>2400000</v>
      </c>
      <c r="AK75">
        <v>2400000</v>
      </c>
      <c r="AL75">
        <v>2400000</v>
      </c>
      <c r="AM75">
        <v>2400000</v>
      </c>
      <c r="AN75">
        <v>2400000</v>
      </c>
      <c r="AO75">
        <v>2400000</v>
      </c>
      <c r="AP75">
        <v>2400000</v>
      </c>
      <c r="AQ75">
        <v>2400000</v>
      </c>
      <c r="AR75">
        <v>2400000</v>
      </c>
      <c r="AS75">
        <v>2400000</v>
      </c>
      <c r="AT75">
        <v>2400000</v>
      </c>
      <c r="AU75">
        <v>2400000</v>
      </c>
      <c r="AV75">
        <v>2400000</v>
      </c>
      <c r="AW75">
        <v>2400000</v>
      </c>
      <c r="AX75">
        <v>2400000</v>
      </c>
      <c r="AY75">
        <v>2400000</v>
      </c>
      <c r="AZ75">
        <v>2400000</v>
      </c>
      <c r="BA75">
        <v>2400000</v>
      </c>
      <c r="BB75">
        <v>2400000</v>
      </c>
      <c r="BC75">
        <v>2400000</v>
      </c>
      <c r="BD75"/>
      <c r="BE75"/>
      <c r="BF75"/>
      <c r="BG75"/>
      <c r="BH75"/>
      <c r="BI75"/>
      <c r="BJ75"/>
      <c r="BK75"/>
      <c r="BL75"/>
      <c r="BM75"/>
      <c r="BN75"/>
      <c r="BO75"/>
      <c r="BP75"/>
      <c r="BQ75"/>
      <c r="BR75"/>
      <c r="BS75"/>
      <c r="BT75"/>
    </row>
    <row r="76" spans="1:72" x14ac:dyDescent="0.3">
      <c r="A76" t="s">
        <v>1855</v>
      </c>
      <c r="B76">
        <v>2400000</v>
      </c>
      <c r="C76">
        <v>2400000</v>
      </c>
      <c r="D76">
        <v>2400000</v>
      </c>
      <c r="E76">
        <v>2400000</v>
      </c>
      <c r="F76">
        <v>2400000</v>
      </c>
      <c r="G76">
        <v>2400000</v>
      </c>
      <c r="H76">
        <v>2400000</v>
      </c>
      <c r="I76">
        <v>2400000</v>
      </c>
      <c r="J76">
        <v>2400000</v>
      </c>
      <c r="K76">
        <v>2400000</v>
      </c>
      <c r="L76">
        <v>2400000</v>
      </c>
      <c r="M76">
        <v>2400000</v>
      </c>
      <c r="N76">
        <v>2400000</v>
      </c>
      <c r="O76">
        <v>2400000</v>
      </c>
      <c r="P76">
        <v>2400000</v>
      </c>
      <c r="Q76">
        <v>2400000</v>
      </c>
      <c r="R76">
        <v>2400000</v>
      </c>
      <c r="S76">
        <v>2400000</v>
      </c>
      <c r="T76">
        <v>2400000</v>
      </c>
      <c r="U76">
        <v>2400000</v>
      </c>
      <c r="V76">
        <v>2400000</v>
      </c>
      <c r="W76">
        <v>2400000</v>
      </c>
      <c r="X76">
        <v>2400000</v>
      </c>
      <c r="Y76">
        <v>2400000</v>
      </c>
      <c r="Z76">
        <v>2400000</v>
      </c>
      <c r="AA76">
        <v>2400000</v>
      </c>
      <c r="AB76">
        <v>2400000</v>
      </c>
      <c r="AC76">
        <v>2400000</v>
      </c>
      <c r="AD76">
        <v>2400000</v>
      </c>
      <c r="AE76">
        <v>2400000</v>
      </c>
      <c r="AF76">
        <v>2400000</v>
      </c>
      <c r="AG76">
        <v>2400000</v>
      </c>
      <c r="AH76">
        <v>2400000</v>
      </c>
      <c r="AI76">
        <v>2400000</v>
      </c>
      <c r="AJ76">
        <v>2400000</v>
      </c>
      <c r="AK76">
        <v>2400000</v>
      </c>
      <c r="AL76">
        <v>2400000</v>
      </c>
      <c r="AM76">
        <v>2400000</v>
      </c>
      <c r="AN76">
        <v>2400000</v>
      </c>
      <c r="AO76">
        <v>2400000</v>
      </c>
      <c r="AP76">
        <v>2400000</v>
      </c>
      <c r="AQ76">
        <v>2400000</v>
      </c>
      <c r="AR76">
        <v>2400000</v>
      </c>
      <c r="AS76">
        <v>2400000</v>
      </c>
      <c r="AT76">
        <v>2400000</v>
      </c>
      <c r="AU76">
        <v>2400000</v>
      </c>
      <c r="AV76">
        <v>2400000</v>
      </c>
      <c r="AW76">
        <v>2400000</v>
      </c>
      <c r="AX76">
        <v>2400000</v>
      </c>
      <c r="AY76">
        <v>2400000</v>
      </c>
      <c r="AZ76">
        <v>2400000</v>
      </c>
      <c r="BA76">
        <v>2400000</v>
      </c>
      <c r="BB76">
        <v>2400000</v>
      </c>
      <c r="BC76">
        <v>2400000</v>
      </c>
      <c r="BD76"/>
      <c r="BE76"/>
      <c r="BF76"/>
      <c r="BG76"/>
      <c r="BH76"/>
      <c r="BI76"/>
      <c r="BJ76"/>
      <c r="BK76"/>
      <c r="BL76"/>
      <c r="BM76"/>
      <c r="BN76"/>
      <c r="BO76"/>
      <c r="BP76"/>
      <c r="BQ76"/>
      <c r="BR76"/>
      <c r="BS76"/>
      <c r="BT76"/>
    </row>
    <row r="77" spans="1:72" x14ac:dyDescent="0.3">
      <c r="A77" t="s">
        <v>1856</v>
      </c>
      <c r="B77">
        <v>2400000</v>
      </c>
      <c r="C77">
        <v>2400000</v>
      </c>
      <c r="D77">
        <v>2400000</v>
      </c>
      <c r="E77">
        <v>2400000</v>
      </c>
      <c r="F77">
        <v>2400000</v>
      </c>
      <c r="G77">
        <v>2400000</v>
      </c>
      <c r="H77">
        <v>2400000</v>
      </c>
      <c r="I77">
        <v>2400000</v>
      </c>
      <c r="J77">
        <v>2400000</v>
      </c>
      <c r="K77">
        <v>2400000</v>
      </c>
      <c r="L77">
        <v>2400000</v>
      </c>
      <c r="M77">
        <v>2400000</v>
      </c>
      <c r="N77">
        <v>2400000</v>
      </c>
      <c r="O77">
        <v>2400000</v>
      </c>
      <c r="P77">
        <v>2400000</v>
      </c>
      <c r="Q77">
        <v>2400000</v>
      </c>
      <c r="R77">
        <v>2400000</v>
      </c>
      <c r="S77">
        <v>2400000</v>
      </c>
      <c r="T77">
        <v>2400000</v>
      </c>
      <c r="U77">
        <v>2400000</v>
      </c>
      <c r="V77">
        <v>2400000</v>
      </c>
      <c r="W77">
        <v>2400000</v>
      </c>
      <c r="X77">
        <v>2400000</v>
      </c>
      <c r="Y77">
        <v>2400000</v>
      </c>
      <c r="Z77">
        <v>2400000</v>
      </c>
      <c r="AA77">
        <v>2400000</v>
      </c>
      <c r="AB77">
        <v>2400000</v>
      </c>
      <c r="AC77">
        <v>2400000</v>
      </c>
      <c r="AD77">
        <v>2400000</v>
      </c>
      <c r="AE77">
        <v>2400000</v>
      </c>
      <c r="AF77">
        <v>2400000</v>
      </c>
      <c r="AG77">
        <v>2400000</v>
      </c>
      <c r="AH77">
        <v>2400000</v>
      </c>
      <c r="AI77">
        <v>2400000</v>
      </c>
      <c r="AJ77">
        <v>2400000</v>
      </c>
      <c r="AK77">
        <v>2400000</v>
      </c>
      <c r="AL77">
        <v>2400000</v>
      </c>
      <c r="AM77">
        <v>2400000</v>
      </c>
      <c r="AN77">
        <v>2400000</v>
      </c>
      <c r="AO77">
        <v>2400000</v>
      </c>
      <c r="AP77">
        <v>2400000</v>
      </c>
      <c r="AQ77">
        <v>2400000</v>
      </c>
      <c r="AR77">
        <v>2400000</v>
      </c>
      <c r="AS77">
        <v>2400000</v>
      </c>
      <c r="AT77">
        <v>2400000</v>
      </c>
      <c r="AU77">
        <v>2400000</v>
      </c>
      <c r="AV77">
        <v>2400000</v>
      </c>
      <c r="AW77">
        <v>2400000</v>
      </c>
      <c r="AX77">
        <v>2400000</v>
      </c>
      <c r="AY77">
        <v>2400000</v>
      </c>
      <c r="AZ77">
        <v>2400000</v>
      </c>
      <c r="BA77">
        <v>2400000</v>
      </c>
      <c r="BB77">
        <v>2400000</v>
      </c>
      <c r="BC77">
        <v>2400000</v>
      </c>
      <c r="BD77"/>
      <c r="BE77"/>
      <c r="BF77"/>
      <c r="BG77"/>
      <c r="BH77"/>
      <c r="BI77"/>
      <c r="BJ77"/>
      <c r="BK77"/>
      <c r="BL77"/>
      <c r="BM77"/>
      <c r="BN77"/>
      <c r="BO77"/>
      <c r="BP77"/>
      <c r="BQ77"/>
      <c r="BR77"/>
      <c r="BS77"/>
      <c r="BT77"/>
    </row>
    <row r="78" spans="1:72" x14ac:dyDescent="0.3">
      <c r="A78" t="s">
        <v>1857</v>
      </c>
      <c r="B78">
        <v>2400000</v>
      </c>
      <c r="C78">
        <v>2400000</v>
      </c>
      <c r="D78">
        <v>2400000</v>
      </c>
      <c r="E78">
        <v>2400000</v>
      </c>
      <c r="F78">
        <v>2400000</v>
      </c>
      <c r="G78">
        <v>2400000</v>
      </c>
      <c r="H78">
        <v>2400000</v>
      </c>
      <c r="I78">
        <v>2400000</v>
      </c>
      <c r="J78">
        <v>2400000</v>
      </c>
      <c r="K78">
        <v>2400000</v>
      </c>
      <c r="L78">
        <v>2400000</v>
      </c>
      <c r="M78">
        <v>2400000</v>
      </c>
      <c r="N78">
        <v>2400000</v>
      </c>
      <c r="O78">
        <v>2400000</v>
      </c>
      <c r="P78">
        <v>2400000</v>
      </c>
      <c r="Q78">
        <v>2400000</v>
      </c>
      <c r="R78">
        <v>2400000</v>
      </c>
      <c r="S78">
        <v>2400000</v>
      </c>
      <c r="T78">
        <v>2400000</v>
      </c>
      <c r="U78">
        <v>2400000</v>
      </c>
      <c r="V78">
        <v>2400000</v>
      </c>
      <c r="W78">
        <v>2400000</v>
      </c>
      <c r="X78">
        <v>2400000</v>
      </c>
      <c r="Y78">
        <v>2400000</v>
      </c>
      <c r="Z78">
        <v>2400000</v>
      </c>
      <c r="AA78">
        <v>2400000</v>
      </c>
      <c r="AB78">
        <v>2400000</v>
      </c>
      <c r="AC78">
        <v>2400000</v>
      </c>
      <c r="AD78">
        <v>2400000</v>
      </c>
      <c r="AE78">
        <v>2400000</v>
      </c>
      <c r="AF78">
        <v>2400000</v>
      </c>
      <c r="AG78">
        <v>2400000</v>
      </c>
      <c r="AH78">
        <v>2400000</v>
      </c>
      <c r="AI78">
        <v>2400000</v>
      </c>
      <c r="AJ78">
        <v>2400000</v>
      </c>
      <c r="AK78">
        <v>2400000</v>
      </c>
      <c r="AL78">
        <v>2400000</v>
      </c>
      <c r="AM78">
        <v>2400000</v>
      </c>
      <c r="AN78">
        <v>2400000</v>
      </c>
      <c r="AO78">
        <v>2400000</v>
      </c>
      <c r="AP78">
        <v>2400000</v>
      </c>
      <c r="AQ78">
        <v>2400000</v>
      </c>
      <c r="AR78">
        <v>2400000</v>
      </c>
      <c r="AS78">
        <v>2400000</v>
      </c>
      <c r="AT78">
        <v>2400000</v>
      </c>
      <c r="AU78">
        <v>2400000</v>
      </c>
      <c r="AV78">
        <v>2400000</v>
      </c>
      <c r="AW78">
        <v>2400000</v>
      </c>
      <c r="AX78">
        <v>2400000</v>
      </c>
      <c r="AY78">
        <v>2400000</v>
      </c>
      <c r="AZ78">
        <v>2400000</v>
      </c>
      <c r="BA78">
        <v>2400000</v>
      </c>
      <c r="BB78">
        <v>2400000</v>
      </c>
      <c r="BC78">
        <v>2400000</v>
      </c>
      <c r="BD78"/>
      <c r="BE78"/>
      <c r="BF78"/>
      <c r="BG78"/>
      <c r="BH78"/>
      <c r="BI78"/>
      <c r="BJ78"/>
      <c r="BK78"/>
      <c r="BL78"/>
      <c r="BM78"/>
      <c r="BN78"/>
      <c r="BO78"/>
      <c r="BP78"/>
      <c r="BQ78"/>
      <c r="BR78"/>
      <c r="BS78"/>
      <c r="BT78"/>
    </row>
    <row r="79" spans="1:72" x14ac:dyDescent="0.3">
      <c r="A79" t="s">
        <v>1858</v>
      </c>
      <c r="B79">
        <v>3290152</v>
      </c>
      <c r="C79">
        <v>3290152</v>
      </c>
      <c r="D79">
        <v>3290152.07</v>
      </c>
      <c r="E79">
        <v>3290152</v>
      </c>
      <c r="F79">
        <v>3290152</v>
      </c>
      <c r="G79">
        <v>3290152</v>
      </c>
      <c r="H79">
        <v>3290152.07</v>
      </c>
      <c r="I79">
        <v>3290152</v>
      </c>
      <c r="J79">
        <v>3290152</v>
      </c>
      <c r="K79">
        <v>3290152</v>
      </c>
      <c r="L79">
        <v>3290152.07</v>
      </c>
      <c r="M79">
        <v>3290152</v>
      </c>
      <c r="N79">
        <v>3290152</v>
      </c>
      <c r="O79">
        <v>3290152</v>
      </c>
      <c r="P79">
        <v>3290152.07</v>
      </c>
      <c r="Q79">
        <v>3290152</v>
      </c>
      <c r="R79">
        <v>3290152</v>
      </c>
      <c r="S79">
        <v>3290152</v>
      </c>
      <c r="T79">
        <v>3290152.07</v>
      </c>
      <c r="U79">
        <v>3290152</v>
      </c>
      <c r="V79">
        <v>3290152</v>
      </c>
      <c r="W79">
        <v>3290152</v>
      </c>
      <c r="X79">
        <v>3290152.07</v>
      </c>
      <c r="Y79">
        <v>3290152</v>
      </c>
      <c r="Z79">
        <v>3290152</v>
      </c>
      <c r="AA79">
        <v>3290152</v>
      </c>
      <c r="AB79">
        <v>3290152.07</v>
      </c>
      <c r="AC79">
        <v>3290152</v>
      </c>
      <c r="AD79">
        <v>3290152</v>
      </c>
      <c r="AE79">
        <v>3290152</v>
      </c>
      <c r="AF79">
        <v>3290152.07</v>
      </c>
      <c r="AG79">
        <v>3290152</v>
      </c>
      <c r="AH79">
        <v>3290152</v>
      </c>
      <c r="AI79">
        <v>3290152</v>
      </c>
      <c r="AJ79">
        <v>3290152.07</v>
      </c>
      <c r="AK79">
        <v>3290152</v>
      </c>
      <c r="AL79">
        <v>3290152</v>
      </c>
      <c r="AM79">
        <v>3290152</v>
      </c>
      <c r="AN79">
        <v>3290152.07</v>
      </c>
      <c r="AO79">
        <v>3290152</v>
      </c>
      <c r="AP79">
        <v>3290152</v>
      </c>
      <c r="AQ79">
        <v>3290152</v>
      </c>
      <c r="AR79">
        <v>3290152.07</v>
      </c>
      <c r="AS79">
        <v>3290152</v>
      </c>
      <c r="AT79">
        <v>3290152</v>
      </c>
      <c r="AU79">
        <v>3290152</v>
      </c>
      <c r="AV79">
        <v>3290152.07</v>
      </c>
      <c r="AW79">
        <v>3290152</v>
      </c>
      <c r="AX79">
        <v>3290152</v>
      </c>
      <c r="AY79">
        <v>3290152</v>
      </c>
      <c r="AZ79">
        <v>3290152</v>
      </c>
      <c r="BA79">
        <v>3290152</v>
      </c>
      <c r="BB79">
        <v>3290152</v>
      </c>
      <c r="BC79">
        <v>3290152</v>
      </c>
      <c r="BD79"/>
      <c r="BE79"/>
      <c r="BF79"/>
      <c r="BG79"/>
      <c r="BH79"/>
      <c r="BI79"/>
      <c r="BJ79"/>
      <c r="BK79"/>
      <c r="BL79"/>
      <c r="BM79"/>
      <c r="BN79"/>
      <c r="BO79"/>
      <c r="BP79"/>
      <c r="BQ79"/>
      <c r="BR79"/>
      <c r="BS79"/>
      <c r="BT79"/>
    </row>
    <row r="80" spans="1:72" x14ac:dyDescent="0.3">
      <c r="A80" t="s">
        <v>1859</v>
      </c>
      <c r="B80">
        <v>3290152</v>
      </c>
      <c r="C80">
        <v>3290152</v>
      </c>
      <c r="D80">
        <v>3290152.07</v>
      </c>
      <c r="E80">
        <v>3290152</v>
      </c>
      <c r="F80">
        <v>3290152</v>
      </c>
      <c r="G80">
        <v>3290152</v>
      </c>
      <c r="H80">
        <v>3290152.07</v>
      </c>
      <c r="I80">
        <v>3290152</v>
      </c>
      <c r="J80">
        <v>3290152</v>
      </c>
      <c r="K80">
        <v>3290152</v>
      </c>
      <c r="L80">
        <v>3290152.07</v>
      </c>
      <c r="M80">
        <v>3290152</v>
      </c>
      <c r="N80">
        <v>3290152</v>
      </c>
      <c r="O80">
        <v>3290152</v>
      </c>
      <c r="P80">
        <v>3290152.07</v>
      </c>
      <c r="Q80">
        <v>3290152</v>
      </c>
      <c r="R80">
        <v>3290152</v>
      </c>
      <c r="S80">
        <v>3290152</v>
      </c>
      <c r="T80">
        <v>3290152.07</v>
      </c>
      <c r="U80">
        <v>3290152</v>
      </c>
      <c r="V80">
        <v>3290152</v>
      </c>
      <c r="W80">
        <v>3290152</v>
      </c>
      <c r="X80">
        <v>3290152.07</v>
      </c>
      <c r="Y80">
        <v>3290152</v>
      </c>
      <c r="Z80">
        <v>3290152</v>
      </c>
      <c r="AA80">
        <v>3290152</v>
      </c>
      <c r="AB80">
        <v>3290152.07</v>
      </c>
      <c r="AC80">
        <v>3290152</v>
      </c>
      <c r="AD80">
        <v>3290152</v>
      </c>
      <c r="AE80">
        <v>3290152</v>
      </c>
      <c r="AF80">
        <v>3290152.07</v>
      </c>
      <c r="AG80">
        <v>3290152</v>
      </c>
      <c r="AH80">
        <v>3290152</v>
      </c>
      <c r="AI80">
        <v>3290152</v>
      </c>
      <c r="AJ80">
        <v>3290152.07</v>
      </c>
      <c r="AK80">
        <v>3290152</v>
      </c>
      <c r="AL80">
        <v>3290152</v>
      </c>
      <c r="AM80">
        <v>3290152</v>
      </c>
      <c r="AN80">
        <v>3290152.07</v>
      </c>
      <c r="AO80">
        <v>3290152</v>
      </c>
      <c r="AP80">
        <v>3290152</v>
      </c>
      <c r="AQ80">
        <v>3290152</v>
      </c>
      <c r="AR80">
        <v>3290152.07</v>
      </c>
      <c r="AS80">
        <v>3290152</v>
      </c>
      <c r="AT80">
        <v>3290152</v>
      </c>
      <c r="AU80">
        <v>3290152</v>
      </c>
      <c r="AV80">
        <v>3290152.07</v>
      </c>
      <c r="AW80">
        <v>3290152</v>
      </c>
      <c r="AX80">
        <v>3290152</v>
      </c>
      <c r="AY80">
        <v>3290152</v>
      </c>
      <c r="AZ80">
        <v>3290152</v>
      </c>
      <c r="BA80">
        <v>3290152</v>
      </c>
      <c r="BB80">
        <v>3290152</v>
      </c>
      <c r="BC80">
        <v>3290152</v>
      </c>
      <c r="BD80"/>
      <c r="BE80"/>
      <c r="BF80"/>
      <c r="BG80"/>
      <c r="BH80"/>
      <c r="BI80"/>
      <c r="BJ80"/>
      <c r="BK80"/>
      <c r="BL80"/>
      <c r="BM80"/>
      <c r="BN80"/>
      <c r="BO80"/>
      <c r="BP80"/>
      <c r="BQ80"/>
      <c r="BR80"/>
      <c r="BS80"/>
      <c r="BT80"/>
    </row>
    <row r="81" spans="1:72" x14ac:dyDescent="0.3">
      <c r="A81" t="s">
        <v>1861</v>
      </c>
      <c r="B81">
        <v>16892181</v>
      </c>
      <c r="C81">
        <v>18485064</v>
      </c>
      <c r="D81">
        <v>16751320.42</v>
      </c>
      <c r="E81">
        <v>14664646</v>
      </c>
      <c r="F81">
        <v>15012291</v>
      </c>
      <c r="G81">
        <v>16520712</v>
      </c>
      <c r="H81">
        <v>14809745.810000001</v>
      </c>
      <c r="I81">
        <v>12819154</v>
      </c>
      <c r="J81">
        <v>13256524</v>
      </c>
      <c r="K81">
        <v>14760041</v>
      </c>
      <c r="L81">
        <v>13241626.84</v>
      </c>
      <c r="M81">
        <v>11409203</v>
      </c>
      <c r="N81">
        <v>11971876</v>
      </c>
      <c r="O81">
        <v>13546871</v>
      </c>
      <c r="P81">
        <v>11919290.27</v>
      </c>
      <c r="Q81">
        <v>10056350</v>
      </c>
      <c r="R81">
        <v>10529571</v>
      </c>
      <c r="S81">
        <v>11650302</v>
      </c>
      <c r="T81">
        <v>10028030.359999999</v>
      </c>
      <c r="U81">
        <v>8420398</v>
      </c>
      <c r="V81">
        <v>8740291</v>
      </c>
      <c r="W81">
        <v>9767801</v>
      </c>
      <c r="X81">
        <v>8513610.75</v>
      </c>
      <c r="Y81">
        <v>7114775</v>
      </c>
      <c r="Z81">
        <v>7787740</v>
      </c>
      <c r="AA81">
        <v>8635061</v>
      </c>
      <c r="AB81">
        <v>7095770.0599999996</v>
      </c>
      <c r="AC81">
        <v>5615698</v>
      </c>
      <c r="AD81">
        <v>6213198</v>
      </c>
      <c r="AE81">
        <v>6601477</v>
      </c>
      <c r="AF81">
        <v>5330879.13</v>
      </c>
      <c r="AG81">
        <v>6425431</v>
      </c>
      <c r="AH81">
        <v>5401298</v>
      </c>
      <c r="AI81">
        <v>6182083</v>
      </c>
      <c r="AJ81">
        <v>4966293.37</v>
      </c>
      <c r="AK81">
        <v>4222958</v>
      </c>
      <c r="AL81">
        <v>4303013</v>
      </c>
      <c r="AM81">
        <v>4854258</v>
      </c>
      <c r="AN81">
        <v>3990377.72</v>
      </c>
      <c r="AO81">
        <v>3732674</v>
      </c>
      <c r="AP81">
        <v>3843615</v>
      </c>
      <c r="AQ81">
        <v>4170974</v>
      </c>
      <c r="AR81">
        <v>3485940.78</v>
      </c>
      <c r="AS81">
        <v>3312078</v>
      </c>
      <c r="AT81">
        <v>3289174</v>
      </c>
      <c r="AU81">
        <v>3517089</v>
      </c>
      <c r="AV81">
        <v>3044907.44</v>
      </c>
      <c r="AW81">
        <v>2729958</v>
      </c>
      <c r="AX81">
        <v>2823577</v>
      </c>
      <c r="AY81">
        <v>3134774</v>
      </c>
      <c r="AZ81">
        <v>2837873</v>
      </c>
      <c r="BA81">
        <v>2693373</v>
      </c>
      <c r="BB81">
        <v>2945715</v>
      </c>
      <c r="BC81">
        <v>2994041</v>
      </c>
      <c r="BD81"/>
      <c r="BE81"/>
      <c r="BF81"/>
      <c r="BG81"/>
      <c r="BH81"/>
      <c r="BI81"/>
      <c r="BJ81"/>
      <c r="BK81"/>
      <c r="BL81"/>
      <c r="BM81"/>
      <c r="BN81"/>
      <c r="BO81"/>
      <c r="BP81"/>
      <c r="BQ81"/>
      <c r="BR81"/>
      <c r="BS81"/>
      <c r="BT81"/>
    </row>
    <row r="82" spans="1:72" x14ac:dyDescent="0.3">
      <c r="A82" t="s">
        <v>1862</v>
      </c>
      <c r="B82">
        <v>240000</v>
      </c>
      <c r="C82">
        <v>240000</v>
      </c>
      <c r="D82">
        <v>240000</v>
      </c>
      <c r="E82">
        <v>240000</v>
      </c>
      <c r="F82">
        <v>240000</v>
      </c>
      <c r="G82">
        <v>240000</v>
      </c>
      <c r="H82">
        <v>240000</v>
      </c>
      <c r="I82">
        <v>240000</v>
      </c>
      <c r="J82">
        <v>240000</v>
      </c>
      <c r="K82">
        <v>240000</v>
      </c>
      <c r="L82">
        <v>240000</v>
      </c>
      <c r="M82">
        <v>240000</v>
      </c>
      <c r="N82">
        <v>240000</v>
      </c>
      <c r="O82">
        <v>240000</v>
      </c>
      <c r="P82">
        <v>240000</v>
      </c>
      <c r="Q82">
        <v>240000</v>
      </c>
      <c r="R82">
        <v>240000</v>
      </c>
      <c r="S82">
        <v>240000</v>
      </c>
      <c r="T82">
        <v>240000</v>
      </c>
      <c r="U82">
        <v>240000</v>
      </c>
      <c r="V82">
        <v>240000</v>
      </c>
      <c r="W82">
        <v>240000</v>
      </c>
      <c r="X82">
        <v>240000</v>
      </c>
      <c r="Y82">
        <v>240000</v>
      </c>
      <c r="Z82">
        <v>240000</v>
      </c>
      <c r="AA82">
        <v>240000</v>
      </c>
      <c r="AB82">
        <v>240000</v>
      </c>
      <c r="AC82">
        <v>240000</v>
      </c>
      <c r="AD82">
        <v>240000</v>
      </c>
      <c r="AE82">
        <v>240000</v>
      </c>
      <c r="AF82">
        <v>240000</v>
      </c>
      <c r="AG82">
        <v>240000</v>
      </c>
      <c r="AH82">
        <v>240000</v>
      </c>
      <c r="AI82">
        <v>240000</v>
      </c>
      <c r="AJ82">
        <v>240000</v>
      </c>
      <c r="AK82">
        <v>240000</v>
      </c>
      <c r="AL82">
        <v>240000</v>
      </c>
      <c r="AM82">
        <v>240000</v>
      </c>
      <c r="AN82">
        <v>240000</v>
      </c>
      <c r="AO82">
        <v>240000</v>
      </c>
      <c r="AP82">
        <v>240000</v>
      </c>
      <c r="AQ82">
        <v>240000</v>
      </c>
      <c r="AR82">
        <v>240000</v>
      </c>
      <c r="AS82">
        <v>240000</v>
      </c>
      <c r="AT82">
        <v>240000</v>
      </c>
      <c r="AU82">
        <v>240000</v>
      </c>
      <c r="AV82">
        <v>240000</v>
      </c>
      <c r="AW82">
        <v>240000</v>
      </c>
      <c r="AX82">
        <v>240000</v>
      </c>
      <c r="AY82">
        <v>240000</v>
      </c>
      <c r="AZ82">
        <v>240000</v>
      </c>
      <c r="BA82">
        <v>240000</v>
      </c>
      <c r="BB82">
        <v>240000</v>
      </c>
      <c r="BC82">
        <v>240000</v>
      </c>
      <c r="BD82"/>
      <c r="BE82"/>
      <c r="BF82"/>
      <c r="BG82"/>
      <c r="BH82"/>
      <c r="BI82"/>
      <c r="BJ82"/>
      <c r="BK82"/>
      <c r="BL82"/>
      <c r="BM82"/>
      <c r="BN82"/>
      <c r="BO82"/>
      <c r="BP82"/>
      <c r="BQ82"/>
      <c r="BR82"/>
      <c r="BS82"/>
      <c r="BT82"/>
    </row>
    <row r="83" spans="1:72" x14ac:dyDescent="0.3">
      <c r="A83" t="s">
        <v>1863</v>
      </c>
      <c r="B83">
        <v>240000</v>
      </c>
      <c r="C83">
        <v>240000</v>
      </c>
      <c r="D83">
        <v>240000</v>
      </c>
      <c r="E83">
        <v>240000</v>
      </c>
      <c r="F83">
        <v>240000</v>
      </c>
      <c r="G83">
        <v>240000</v>
      </c>
      <c r="H83">
        <v>240000</v>
      </c>
      <c r="I83">
        <v>240000</v>
      </c>
      <c r="J83">
        <v>240000</v>
      </c>
      <c r="K83">
        <v>240000</v>
      </c>
      <c r="L83">
        <v>240000</v>
      </c>
      <c r="M83">
        <v>240000</v>
      </c>
      <c r="N83">
        <v>240000</v>
      </c>
      <c r="O83">
        <v>240000</v>
      </c>
      <c r="P83">
        <v>240000</v>
      </c>
      <c r="Q83">
        <v>240000</v>
      </c>
      <c r="R83">
        <v>240000</v>
      </c>
      <c r="S83">
        <v>240000</v>
      </c>
      <c r="T83">
        <v>240000</v>
      </c>
      <c r="U83">
        <v>240000</v>
      </c>
      <c r="V83">
        <v>240000</v>
      </c>
      <c r="W83">
        <v>240000</v>
      </c>
      <c r="X83">
        <v>240000</v>
      </c>
      <c r="Y83">
        <v>240000</v>
      </c>
      <c r="Z83">
        <v>240000</v>
      </c>
      <c r="AA83">
        <v>240000</v>
      </c>
      <c r="AB83">
        <v>240000</v>
      </c>
      <c r="AC83">
        <v>240000</v>
      </c>
      <c r="AD83">
        <v>240000</v>
      </c>
      <c r="AE83">
        <v>240000</v>
      </c>
      <c r="AF83">
        <v>240000</v>
      </c>
      <c r="AG83">
        <v>240000</v>
      </c>
      <c r="AH83">
        <v>240000</v>
      </c>
      <c r="AI83">
        <v>240000</v>
      </c>
      <c r="AJ83">
        <v>240000</v>
      </c>
      <c r="AK83">
        <v>240000</v>
      </c>
      <c r="AL83">
        <v>240000</v>
      </c>
      <c r="AM83">
        <v>240000</v>
      </c>
      <c r="AN83">
        <v>240000</v>
      </c>
      <c r="AO83">
        <v>240000</v>
      </c>
      <c r="AP83">
        <v>240000</v>
      </c>
      <c r="AQ83">
        <v>240000</v>
      </c>
      <c r="AR83">
        <v>240000</v>
      </c>
      <c r="AS83">
        <v>240000</v>
      </c>
      <c r="AT83">
        <v>240000</v>
      </c>
      <c r="AU83">
        <v>240000</v>
      </c>
      <c r="AV83">
        <v>240000</v>
      </c>
      <c r="AW83">
        <v>240000</v>
      </c>
      <c r="AX83">
        <v>240000</v>
      </c>
      <c r="AY83">
        <v>240000</v>
      </c>
      <c r="AZ83">
        <v>240000</v>
      </c>
      <c r="BA83">
        <v>240000</v>
      </c>
      <c r="BB83">
        <v>240000</v>
      </c>
      <c r="BC83">
        <v>240000</v>
      </c>
      <c r="BD83"/>
      <c r="BE83"/>
      <c r="BF83"/>
      <c r="BG83"/>
      <c r="BH83"/>
      <c r="BI83"/>
      <c r="BJ83"/>
      <c r="BK83"/>
      <c r="BL83"/>
      <c r="BM83"/>
      <c r="BN83"/>
      <c r="BO83"/>
      <c r="BP83"/>
      <c r="BQ83"/>
      <c r="BR83"/>
      <c r="BS83"/>
      <c r="BT83"/>
    </row>
    <row r="84" spans="1:72" x14ac:dyDescent="0.3">
      <c r="A84" t="s">
        <v>801</v>
      </c>
      <c r="B84">
        <v>16652181</v>
      </c>
      <c r="C84">
        <v>18245064</v>
      </c>
      <c r="D84">
        <v>16511320.42</v>
      </c>
      <c r="E84">
        <v>14424646</v>
      </c>
      <c r="F84">
        <v>14772291</v>
      </c>
      <c r="G84">
        <v>16280712</v>
      </c>
      <c r="H84">
        <v>14569745.810000001</v>
      </c>
      <c r="I84">
        <v>12579154</v>
      </c>
      <c r="J84">
        <v>13016524</v>
      </c>
      <c r="K84">
        <v>14520041</v>
      </c>
      <c r="L84">
        <v>13001626.84</v>
      </c>
      <c r="M84">
        <v>11169203</v>
      </c>
      <c r="N84">
        <v>11731876</v>
      </c>
      <c r="O84">
        <v>13306871</v>
      </c>
      <c r="P84">
        <v>11679290.27</v>
      </c>
      <c r="Q84">
        <v>9816350</v>
      </c>
      <c r="R84">
        <v>10289571</v>
      </c>
      <c r="S84">
        <v>11410302</v>
      </c>
      <c r="T84">
        <v>9788030.3599999994</v>
      </c>
      <c r="U84">
        <v>8180398</v>
      </c>
      <c r="V84">
        <v>8500291</v>
      </c>
      <c r="W84">
        <v>9527801</v>
      </c>
      <c r="X84">
        <v>8273610.75</v>
      </c>
      <c r="Y84">
        <v>6874775</v>
      </c>
      <c r="Z84">
        <v>7547740</v>
      </c>
      <c r="AA84">
        <v>8395061</v>
      </c>
      <c r="AB84">
        <v>6855770.0599999996</v>
      </c>
      <c r="AC84">
        <v>5375698</v>
      </c>
      <c r="AD84">
        <v>5973198</v>
      </c>
      <c r="AE84">
        <v>6361477</v>
      </c>
      <c r="AF84">
        <v>5090879.13</v>
      </c>
      <c r="AG84">
        <v>6185431</v>
      </c>
      <c r="AH84">
        <v>5161298</v>
      </c>
      <c r="AI84">
        <v>5942083</v>
      </c>
      <c r="AJ84">
        <v>4726293.37</v>
      </c>
      <c r="AK84">
        <v>3982958</v>
      </c>
      <c r="AL84">
        <v>4063013</v>
      </c>
      <c r="AM84">
        <v>4614258</v>
      </c>
      <c r="AN84">
        <v>3750377.72</v>
      </c>
      <c r="AO84">
        <v>3492674</v>
      </c>
      <c r="AP84">
        <v>3603615</v>
      </c>
      <c r="AQ84">
        <v>3930974</v>
      </c>
      <c r="AR84">
        <v>3245940.78</v>
      </c>
      <c r="AS84">
        <v>3072078</v>
      </c>
      <c r="AT84">
        <v>3049174</v>
      </c>
      <c r="AU84">
        <v>3277089</v>
      </c>
      <c r="AV84">
        <v>2804907.44</v>
      </c>
      <c r="AW84">
        <v>2489958</v>
      </c>
      <c r="AX84">
        <v>2583577</v>
      </c>
      <c r="AY84">
        <v>2894774</v>
      </c>
      <c r="AZ84">
        <v>2597873</v>
      </c>
      <c r="BA84">
        <v>2453373</v>
      </c>
      <c r="BB84">
        <v>2705715</v>
      </c>
      <c r="BC84">
        <v>2754041</v>
      </c>
      <c r="BD84"/>
      <c r="BE84"/>
      <c r="BF84"/>
      <c r="BG84"/>
      <c r="BH84"/>
      <c r="BI84"/>
      <c r="BJ84"/>
      <c r="BK84"/>
      <c r="BL84"/>
      <c r="BM84"/>
      <c r="BN84"/>
      <c r="BO84"/>
      <c r="BP84"/>
      <c r="BQ84"/>
      <c r="BR84"/>
      <c r="BS84"/>
      <c r="BT84"/>
    </row>
    <row r="85" spans="1:72" x14ac:dyDescent="0.3">
      <c r="A85" t="s">
        <v>1864</v>
      </c>
      <c r="B85">
        <v>-208145</v>
      </c>
      <c r="C85">
        <v>-144214</v>
      </c>
      <c r="D85">
        <v>-202329.4</v>
      </c>
      <c r="E85">
        <v>-57412</v>
      </c>
      <c r="F85">
        <v>-184108</v>
      </c>
      <c r="G85">
        <v>-42197</v>
      </c>
      <c r="H85">
        <v>-256855.45</v>
      </c>
      <c r="I85">
        <v>-242722</v>
      </c>
      <c r="J85">
        <v>-199861</v>
      </c>
      <c r="K85">
        <v>-118173</v>
      </c>
      <c r="L85">
        <v>-202738.86</v>
      </c>
      <c r="M85">
        <v>-187165</v>
      </c>
      <c r="N85">
        <v>-97463</v>
      </c>
      <c r="O85">
        <v>-159425</v>
      </c>
      <c r="P85">
        <v>-56527.88</v>
      </c>
      <c r="Q85">
        <v>-30308</v>
      </c>
      <c r="R85">
        <v>-5076</v>
      </c>
      <c r="S85">
        <v>-3722</v>
      </c>
      <c r="T85">
        <v>3275.29</v>
      </c>
      <c r="U85">
        <v>-4097</v>
      </c>
      <c r="V85">
        <v>3022</v>
      </c>
      <c r="W85">
        <v>3040</v>
      </c>
      <c r="X85">
        <v>3191.74</v>
      </c>
      <c r="Y85">
        <v>2985</v>
      </c>
      <c r="Z85">
        <v>778</v>
      </c>
      <c r="AA85">
        <v>978</v>
      </c>
      <c r="AB85">
        <v>791.39</v>
      </c>
      <c r="AC85">
        <v>1092</v>
      </c>
      <c r="AD85">
        <v>1039</v>
      </c>
      <c r="AE85">
        <v>980</v>
      </c>
      <c r="AF85">
        <v>366.69</v>
      </c>
      <c r="AG85">
        <v>1562</v>
      </c>
      <c r="AH85">
        <v>-591</v>
      </c>
      <c r="AI85">
        <v>-561</v>
      </c>
      <c r="AJ85">
        <v>140.88</v>
      </c>
      <c r="AK85">
        <v>0</v>
      </c>
      <c r="AL85">
        <v>0</v>
      </c>
      <c r="AM85">
        <v>0</v>
      </c>
      <c r="AN85">
        <v>0</v>
      </c>
      <c r="AO85">
        <v>0</v>
      </c>
      <c r="AP85">
        <v>0</v>
      </c>
      <c r="AQ85">
        <v>0</v>
      </c>
      <c r="AR85">
        <v>0</v>
      </c>
      <c r="AS85">
        <v>0</v>
      </c>
      <c r="AT85">
        <v>0</v>
      </c>
      <c r="AU85">
        <v>0</v>
      </c>
      <c r="AV85">
        <v>0</v>
      </c>
      <c r="AW85">
        <v>0</v>
      </c>
      <c r="AX85">
        <v>0</v>
      </c>
      <c r="AY85">
        <v>0</v>
      </c>
      <c r="AZ85">
        <v>0</v>
      </c>
      <c r="BA85">
        <v>0</v>
      </c>
      <c r="BB85">
        <v>0</v>
      </c>
      <c r="BC85">
        <v>0</v>
      </c>
      <c r="BD85"/>
      <c r="BE85"/>
      <c r="BF85"/>
      <c r="BG85"/>
      <c r="BH85"/>
      <c r="BI85"/>
      <c r="BJ85"/>
      <c r="BK85"/>
      <c r="BL85"/>
      <c r="BM85"/>
      <c r="BN85"/>
      <c r="BO85"/>
      <c r="BP85"/>
      <c r="BQ85"/>
      <c r="BR85"/>
      <c r="BS85"/>
      <c r="BT85"/>
    </row>
    <row r="86" spans="1:72" x14ac:dyDescent="0.3">
      <c r="A86" t="s">
        <v>1865</v>
      </c>
      <c r="B86">
        <v>-19980</v>
      </c>
      <c r="C86">
        <v>-19980</v>
      </c>
      <c r="D86">
        <v>-19980.48</v>
      </c>
      <c r="E86">
        <v>-19980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c r="BE86"/>
      <c r="BF86"/>
      <c r="BG86"/>
      <c r="BH86"/>
      <c r="BI86"/>
      <c r="BJ86"/>
      <c r="BK86"/>
      <c r="BL86"/>
      <c r="BM86"/>
      <c r="BN86"/>
      <c r="BO86"/>
      <c r="BP86"/>
      <c r="BQ86"/>
      <c r="BR86"/>
      <c r="BS86"/>
      <c r="BT86"/>
    </row>
    <row r="87" spans="1:72" x14ac:dyDescent="0.3">
      <c r="A87" t="s">
        <v>1867</v>
      </c>
      <c r="B87">
        <v>-19980</v>
      </c>
      <c r="C87">
        <v>-19980</v>
      </c>
      <c r="D87">
        <v>-19980.48</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c r="BE87"/>
      <c r="BF87"/>
      <c r="BG87"/>
      <c r="BH87"/>
      <c r="BI87"/>
      <c r="BJ87"/>
      <c r="BK87"/>
      <c r="BL87"/>
      <c r="BM87"/>
      <c r="BN87"/>
      <c r="BO87"/>
      <c r="BP87"/>
      <c r="BQ87"/>
      <c r="BR87"/>
      <c r="BS87"/>
      <c r="BT87"/>
    </row>
    <row r="88" spans="1:72" x14ac:dyDescent="0.3">
      <c r="A88" t="s">
        <v>1868</v>
      </c>
      <c r="B88">
        <v>0</v>
      </c>
      <c r="C88">
        <v>0</v>
      </c>
      <c r="D88">
        <v>0</v>
      </c>
      <c r="E88">
        <v>-19980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c r="BE88"/>
      <c r="BF88"/>
      <c r="BG88"/>
      <c r="BH88"/>
      <c r="BI88"/>
      <c r="BJ88"/>
      <c r="BK88"/>
      <c r="BL88"/>
      <c r="BM88"/>
      <c r="BN88"/>
      <c r="BO88"/>
      <c r="BP88"/>
      <c r="BQ88"/>
      <c r="BR88"/>
      <c r="BS88"/>
      <c r="BT88"/>
    </row>
    <row r="89" spans="1:72" x14ac:dyDescent="0.3">
      <c r="A89" t="s">
        <v>1869</v>
      </c>
      <c r="B89">
        <v>0</v>
      </c>
      <c r="C89">
        <v>0</v>
      </c>
      <c r="D89">
        <v>-182348.92</v>
      </c>
      <c r="E89">
        <v>-37432</v>
      </c>
      <c r="F89">
        <v>-184108</v>
      </c>
      <c r="G89">
        <v>-42197</v>
      </c>
      <c r="H89">
        <v>-256855.45</v>
      </c>
      <c r="I89">
        <v>0</v>
      </c>
      <c r="J89">
        <v>-199861</v>
      </c>
      <c r="K89">
        <v>-118173</v>
      </c>
      <c r="L89">
        <v>-202738.86</v>
      </c>
      <c r="M89">
        <v>-187165</v>
      </c>
      <c r="N89">
        <v>-97463</v>
      </c>
      <c r="O89">
        <v>-159425</v>
      </c>
      <c r="P89">
        <v>-56527.88</v>
      </c>
      <c r="Q89">
        <v>-30308</v>
      </c>
      <c r="R89">
        <v>-5076</v>
      </c>
      <c r="S89">
        <v>-3722</v>
      </c>
      <c r="T89">
        <v>3275.29</v>
      </c>
      <c r="U89">
        <v>-4097</v>
      </c>
      <c r="V89">
        <v>3022</v>
      </c>
      <c r="W89">
        <v>3040</v>
      </c>
      <c r="X89">
        <v>3191.74</v>
      </c>
      <c r="Y89">
        <v>2985</v>
      </c>
      <c r="Z89">
        <v>778</v>
      </c>
      <c r="AA89">
        <v>978</v>
      </c>
      <c r="AB89">
        <v>791.39</v>
      </c>
      <c r="AC89">
        <v>1092</v>
      </c>
      <c r="AD89">
        <v>0</v>
      </c>
      <c r="AE89">
        <v>980</v>
      </c>
      <c r="AF89">
        <v>366.69</v>
      </c>
      <c r="AG89">
        <v>0</v>
      </c>
      <c r="AH89">
        <v>-591</v>
      </c>
      <c r="AI89">
        <v>-561</v>
      </c>
      <c r="AJ89">
        <v>140.88</v>
      </c>
      <c r="AK89">
        <v>0</v>
      </c>
      <c r="AL89">
        <v>0</v>
      </c>
      <c r="AM89">
        <v>0</v>
      </c>
      <c r="AN89">
        <v>0</v>
      </c>
      <c r="AO89">
        <v>0</v>
      </c>
      <c r="AP89">
        <v>0</v>
      </c>
      <c r="AQ89">
        <v>0</v>
      </c>
      <c r="AR89">
        <v>0</v>
      </c>
      <c r="AS89">
        <v>0</v>
      </c>
      <c r="AT89">
        <v>0</v>
      </c>
      <c r="AU89">
        <v>0</v>
      </c>
      <c r="AV89">
        <v>0</v>
      </c>
      <c r="AW89">
        <v>0</v>
      </c>
      <c r="AX89">
        <v>0</v>
      </c>
      <c r="AY89">
        <v>0</v>
      </c>
      <c r="AZ89">
        <v>0</v>
      </c>
      <c r="BA89">
        <v>0</v>
      </c>
      <c r="BB89">
        <v>0</v>
      </c>
      <c r="BC89">
        <v>0</v>
      </c>
      <c r="BD89"/>
      <c r="BE89"/>
      <c r="BF89"/>
      <c r="BG89"/>
      <c r="BH89"/>
      <c r="BI89"/>
      <c r="BJ89"/>
      <c r="BK89"/>
      <c r="BL89"/>
      <c r="BM89"/>
      <c r="BN89"/>
      <c r="BO89"/>
      <c r="BP89"/>
      <c r="BQ89"/>
      <c r="BR89"/>
      <c r="BS89"/>
      <c r="BT89"/>
    </row>
    <row r="90" spans="1:72" x14ac:dyDescent="0.3">
      <c r="A90" t="s">
        <v>1870</v>
      </c>
      <c r="B90">
        <v>-188165</v>
      </c>
      <c r="C90">
        <v>-124234</v>
      </c>
      <c r="D90">
        <v>0</v>
      </c>
      <c r="E90">
        <v>0</v>
      </c>
      <c r="F90">
        <v>0</v>
      </c>
      <c r="G90">
        <v>0</v>
      </c>
      <c r="H90">
        <v>0</v>
      </c>
      <c r="I90">
        <v>-242722</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c r="BE90"/>
      <c r="BF90"/>
      <c r="BG90"/>
      <c r="BH90"/>
      <c r="BI90"/>
      <c r="BJ90"/>
      <c r="BK90"/>
      <c r="BL90"/>
      <c r="BM90"/>
      <c r="BN90"/>
      <c r="BO90"/>
      <c r="BP90"/>
      <c r="BQ90"/>
      <c r="BR90"/>
      <c r="BS90"/>
      <c r="BT90"/>
    </row>
    <row r="91" spans="1:72" x14ac:dyDescent="0.3">
      <c r="A91" t="s">
        <v>802</v>
      </c>
      <c r="B91">
        <v>22374188</v>
      </c>
      <c r="C91">
        <v>24031002</v>
      </c>
      <c r="D91">
        <v>22239143.09</v>
      </c>
      <c r="E91">
        <v>20297386</v>
      </c>
      <c r="F91">
        <v>20518335</v>
      </c>
      <c r="G91">
        <v>22168667</v>
      </c>
      <c r="H91">
        <v>20243042.420000002</v>
      </c>
      <c r="I91">
        <v>18266584</v>
      </c>
      <c r="J91">
        <v>18746815</v>
      </c>
      <c r="K91">
        <v>20332020</v>
      </c>
      <c r="L91">
        <v>18729040.039999999</v>
      </c>
      <c r="M91">
        <v>16912190</v>
      </c>
      <c r="N91">
        <v>17564565</v>
      </c>
      <c r="O91">
        <v>19077598</v>
      </c>
      <c r="P91">
        <v>17552914.460000001</v>
      </c>
      <c r="Q91">
        <v>15716194</v>
      </c>
      <c r="R91">
        <v>16214647</v>
      </c>
      <c r="S91">
        <v>17336732</v>
      </c>
      <c r="T91">
        <v>15721457.720000001</v>
      </c>
      <c r="U91">
        <v>14106453</v>
      </c>
      <c r="V91">
        <v>14433465</v>
      </c>
      <c r="W91">
        <v>15460993</v>
      </c>
      <c r="X91">
        <v>14206954.560000001</v>
      </c>
      <c r="Y91">
        <v>12807912</v>
      </c>
      <c r="Z91">
        <v>13478670</v>
      </c>
      <c r="AA91">
        <v>14326191</v>
      </c>
      <c r="AB91">
        <v>12786713.52</v>
      </c>
      <c r="AC91">
        <v>11306942</v>
      </c>
      <c r="AD91">
        <v>11904389</v>
      </c>
      <c r="AE91">
        <v>12292609</v>
      </c>
      <c r="AF91">
        <v>11021397.890000001</v>
      </c>
      <c r="AG91">
        <v>12117145</v>
      </c>
      <c r="AH91">
        <v>11090859</v>
      </c>
      <c r="AI91">
        <v>11871674</v>
      </c>
      <c r="AJ91">
        <v>10656586.33</v>
      </c>
      <c r="AK91">
        <v>9913110</v>
      </c>
      <c r="AL91">
        <v>9993165</v>
      </c>
      <c r="AM91">
        <v>10544410</v>
      </c>
      <c r="AN91">
        <v>9680529.7799999993</v>
      </c>
      <c r="AO91">
        <v>9422826</v>
      </c>
      <c r="AP91">
        <v>9533767</v>
      </c>
      <c r="AQ91">
        <v>9861126</v>
      </c>
      <c r="AR91">
        <v>9176092.8499999996</v>
      </c>
      <c r="AS91">
        <v>9002230</v>
      </c>
      <c r="AT91">
        <v>8979326</v>
      </c>
      <c r="AU91">
        <v>9207241</v>
      </c>
      <c r="AV91">
        <v>8735059.5099999998</v>
      </c>
      <c r="AW91">
        <v>8420110</v>
      </c>
      <c r="AX91">
        <v>8513729</v>
      </c>
      <c r="AY91">
        <v>8824926</v>
      </c>
      <c r="AZ91">
        <v>8528025</v>
      </c>
      <c r="BA91">
        <v>8383525</v>
      </c>
      <c r="BB91">
        <v>8635867</v>
      </c>
      <c r="BC91">
        <v>8684193</v>
      </c>
      <c r="BD91"/>
      <c r="BE91"/>
      <c r="BF91"/>
      <c r="BG91"/>
      <c r="BH91"/>
      <c r="BI91"/>
      <c r="BJ91"/>
      <c r="BK91"/>
      <c r="BL91"/>
      <c r="BM91"/>
      <c r="BN91"/>
      <c r="BO91"/>
      <c r="BP91"/>
      <c r="BQ91"/>
      <c r="BR91"/>
      <c r="BS91"/>
      <c r="BT91"/>
    </row>
    <row r="92" spans="1:72" x14ac:dyDescent="0.3">
      <c r="A92" t="s">
        <v>1871</v>
      </c>
      <c r="B92">
        <v>482583</v>
      </c>
      <c r="C92">
        <v>483644</v>
      </c>
      <c r="D92">
        <v>471375.23</v>
      </c>
      <c r="E92">
        <v>481827</v>
      </c>
      <c r="F92">
        <v>486618</v>
      </c>
      <c r="G92">
        <v>542996</v>
      </c>
      <c r="H92">
        <v>491331.72</v>
      </c>
      <c r="I92">
        <v>500945</v>
      </c>
      <c r="J92">
        <v>518014</v>
      </c>
      <c r="K92">
        <v>505967</v>
      </c>
      <c r="L92">
        <v>527586.21</v>
      </c>
      <c r="M92">
        <v>421046</v>
      </c>
      <c r="N92">
        <v>451160</v>
      </c>
      <c r="O92">
        <v>452437</v>
      </c>
      <c r="P92">
        <v>457891.49</v>
      </c>
      <c r="Q92">
        <v>397824</v>
      </c>
      <c r="R92">
        <v>323002</v>
      </c>
      <c r="S92">
        <v>210009</v>
      </c>
      <c r="T92">
        <v>20185.16</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c r="BE92"/>
      <c r="BF92"/>
      <c r="BG92"/>
      <c r="BH92"/>
      <c r="BI92"/>
      <c r="BJ92"/>
      <c r="BK92"/>
      <c r="BL92"/>
      <c r="BM92"/>
      <c r="BN92"/>
      <c r="BO92"/>
      <c r="BP92"/>
      <c r="BQ92"/>
      <c r="BR92"/>
      <c r="BS92"/>
      <c r="BT92"/>
    </row>
    <row r="93" spans="1:72" x14ac:dyDescent="0.3">
      <c r="A93" t="s">
        <v>1872</v>
      </c>
      <c r="B93">
        <v>22856771</v>
      </c>
      <c r="C93">
        <v>24514646</v>
      </c>
      <c r="D93">
        <v>22710518.32</v>
      </c>
      <c r="E93">
        <v>20779213</v>
      </c>
      <c r="F93">
        <v>21004953</v>
      </c>
      <c r="G93">
        <v>22711663</v>
      </c>
      <c r="H93">
        <v>20734374.149999999</v>
      </c>
      <c r="I93">
        <v>18767529</v>
      </c>
      <c r="J93">
        <v>19264829</v>
      </c>
      <c r="K93">
        <v>20837987</v>
      </c>
      <c r="L93">
        <v>19256626.25</v>
      </c>
      <c r="M93">
        <v>17333236</v>
      </c>
      <c r="N93">
        <v>18015725</v>
      </c>
      <c r="O93">
        <v>19530035</v>
      </c>
      <c r="P93">
        <v>18010805.960000001</v>
      </c>
      <c r="Q93">
        <v>16114018</v>
      </c>
      <c r="R93">
        <v>16537649</v>
      </c>
      <c r="S93">
        <v>17546741</v>
      </c>
      <c r="T93">
        <v>15741642.880000001</v>
      </c>
      <c r="U93">
        <v>14106453</v>
      </c>
      <c r="V93">
        <v>14433465</v>
      </c>
      <c r="W93">
        <v>15460993</v>
      </c>
      <c r="X93">
        <v>14206954.560000001</v>
      </c>
      <c r="Y93">
        <v>12807912</v>
      </c>
      <c r="Z93">
        <v>13478670</v>
      </c>
      <c r="AA93">
        <v>14326191</v>
      </c>
      <c r="AB93">
        <v>12786713.52</v>
      </c>
      <c r="AC93">
        <v>11306942</v>
      </c>
      <c r="AD93">
        <v>11904389</v>
      </c>
      <c r="AE93">
        <v>12292609</v>
      </c>
      <c r="AF93">
        <v>11021397.890000001</v>
      </c>
      <c r="AG93">
        <v>12117145</v>
      </c>
      <c r="AH93">
        <v>11090859</v>
      </c>
      <c r="AI93">
        <v>11871674</v>
      </c>
      <c r="AJ93">
        <v>10656586.33</v>
      </c>
      <c r="AK93">
        <v>9913110</v>
      </c>
      <c r="AL93">
        <v>9993165</v>
      </c>
      <c r="AM93">
        <v>10544410</v>
      </c>
      <c r="AN93">
        <v>9680529.7799999993</v>
      </c>
      <c r="AO93">
        <v>9422826</v>
      </c>
      <c r="AP93">
        <v>9533767</v>
      </c>
      <c r="AQ93">
        <v>9861126</v>
      </c>
      <c r="AR93">
        <v>9176092.8499999996</v>
      </c>
      <c r="AS93">
        <v>9002230</v>
      </c>
      <c r="AT93">
        <v>8979326</v>
      </c>
      <c r="AU93">
        <v>9207241</v>
      </c>
      <c r="AV93">
        <v>8735059.5099999998</v>
      </c>
      <c r="AW93">
        <v>8420110</v>
      </c>
      <c r="AX93">
        <v>8513729</v>
      </c>
      <c r="AY93">
        <v>8824926</v>
      </c>
      <c r="AZ93">
        <v>8528025</v>
      </c>
      <c r="BA93">
        <v>8383525</v>
      </c>
      <c r="BB93">
        <v>8635867</v>
      </c>
      <c r="BC93">
        <v>8684193</v>
      </c>
      <c r="BD93"/>
      <c r="BE93"/>
      <c r="BF93"/>
      <c r="BG93"/>
      <c r="BH93"/>
      <c r="BI93"/>
      <c r="BJ93"/>
      <c r="BK93"/>
      <c r="BL93"/>
      <c r="BM93"/>
      <c r="BN93"/>
      <c r="BO93"/>
      <c r="BP93"/>
      <c r="BQ93"/>
      <c r="BR93"/>
      <c r="BS93"/>
      <c r="BT93"/>
    </row>
    <row r="94" spans="1:72" x14ac:dyDescent="0.3">
      <c r="A94" t="s">
        <v>1873</v>
      </c>
      <c r="B94">
        <v>70130977</v>
      </c>
      <c r="C94">
        <v>75141403</v>
      </c>
      <c r="D94">
        <v>74034154.870000005</v>
      </c>
      <c r="E94">
        <v>67948508</v>
      </c>
      <c r="F94">
        <v>70884784</v>
      </c>
      <c r="G94">
        <v>71516604</v>
      </c>
      <c r="H94">
        <v>62641332.090000004</v>
      </c>
      <c r="I94">
        <v>57852576</v>
      </c>
      <c r="J94">
        <v>58444084</v>
      </c>
      <c r="K94">
        <v>60792282</v>
      </c>
      <c r="L94">
        <v>62065255.299999997</v>
      </c>
      <c r="M94">
        <v>56701374</v>
      </c>
      <c r="N94">
        <v>55827452</v>
      </c>
      <c r="O94">
        <v>58159228</v>
      </c>
      <c r="P94">
        <v>58975972.789999999</v>
      </c>
      <c r="Q94">
        <v>54233117</v>
      </c>
      <c r="R94">
        <v>52863861</v>
      </c>
      <c r="S94">
        <v>55277386</v>
      </c>
      <c r="T94">
        <v>52859473.75</v>
      </c>
      <c r="U94">
        <v>47326696</v>
      </c>
      <c r="V94">
        <v>46894744</v>
      </c>
      <c r="W94">
        <v>48267057</v>
      </c>
      <c r="X94">
        <v>47909804.109999999</v>
      </c>
      <c r="Y94">
        <v>42633119</v>
      </c>
      <c r="Z94">
        <v>40960488</v>
      </c>
      <c r="AA94">
        <v>43396985</v>
      </c>
      <c r="AB94">
        <v>43665526.049999997</v>
      </c>
      <c r="AC94">
        <v>37052348</v>
      </c>
      <c r="AD94">
        <v>35400715</v>
      </c>
      <c r="AE94">
        <v>36417128</v>
      </c>
      <c r="AF94">
        <v>36104341.130000003</v>
      </c>
      <c r="AG94">
        <v>32033129</v>
      </c>
      <c r="AH94">
        <v>30029741</v>
      </c>
      <c r="AI94">
        <v>34298568</v>
      </c>
      <c r="AJ94">
        <v>32084561.829999998</v>
      </c>
      <c r="AK94">
        <v>27441967</v>
      </c>
      <c r="AL94">
        <v>28749067</v>
      </c>
      <c r="AM94">
        <v>29848321</v>
      </c>
      <c r="AN94">
        <v>30319446.170000002</v>
      </c>
      <c r="AO94">
        <v>25996782</v>
      </c>
      <c r="AP94">
        <v>26230746</v>
      </c>
      <c r="AQ94">
        <v>26684966</v>
      </c>
      <c r="AR94">
        <v>25491667.199999999</v>
      </c>
      <c r="AS94">
        <v>22201030</v>
      </c>
      <c r="AT94">
        <v>22003249</v>
      </c>
      <c r="AU94">
        <v>22518542</v>
      </c>
      <c r="AV94">
        <v>22921574.449999999</v>
      </c>
      <c r="AW94">
        <v>20481809</v>
      </c>
      <c r="AX94">
        <v>19961492</v>
      </c>
      <c r="AY94">
        <v>20252279</v>
      </c>
      <c r="AZ94">
        <v>20686309</v>
      </c>
      <c r="BA94">
        <v>19288386</v>
      </c>
      <c r="BB94">
        <v>18753801</v>
      </c>
      <c r="BC94">
        <v>19163043</v>
      </c>
      <c r="BD94"/>
      <c r="BE94"/>
      <c r="BF94"/>
      <c r="BG94"/>
      <c r="BH94"/>
      <c r="BI94"/>
      <c r="BJ94"/>
      <c r="BK94"/>
      <c r="BL94"/>
      <c r="BM94"/>
      <c r="BN94"/>
      <c r="BO94"/>
      <c r="BP94"/>
      <c r="BQ94"/>
      <c r="BR94"/>
      <c r="BS94"/>
      <c r="BT94"/>
    </row>
    <row r="95" spans="1:72" x14ac:dyDescent="0.3">
      <c r="A95" t="s">
        <v>1989</v>
      </c>
      <c r="B95" t="s">
        <v>2401</v>
      </c>
      <c r="C95" t="s">
        <v>1990</v>
      </c>
      <c r="D95" t="s">
        <v>1991</v>
      </c>
      <c r="E95" t="s">
        <v>1992</v>
      </c>
      <c r="F95" t="s">
        <v>1993</v>
      </c>
      <c r="G95" t="s">
        <v>1994</v>
      </c>
      <c r="H95" t="s">
        <v>1995</v>
      </c>
      <c r="I95" t="s">
        <v>1996</v>
      </c>
      <c r="J95" t="s">
        <v>1997</v>
      </c>
      <c r="K95" t="s">
        <v>1998</v>
      </c>
      <c r="L95" t="s">
        <v>1999</v>
      </c>
      <c r="M95" t="s">
        <v>2000</v>
      </c>
      <c r="N95" t="s">
        <v>2001</v>
      </c>
      <c r="O95" t="s">
        <v>2002</v>
      </c>
      <c r="P95" t="s">
        <v>2003</v>
      </c>
      <c r="Q95" t="s">
        <v>2004</v>
      </c>
      <c r="R95" t="s">
        <v>2005</v>
      </c>
      <c r="S95" t="s">
        <v>2006</v>
      </c>
      <c r="T95" t="s">
        <v>2007</v>
      </c>
      <c r="U95" t="s">
        <v>2008</v>
      </c>
      <c r="V95" t="s">
        <v>2009</v>
      </c>
      <c r="W95" t="s">
        <v>2010</v>
      </c>
      <c r="X95" t="s">
        <v>2011</v>
      </c>
      <c r="Y95" t="s">
        <v>2012</v>
      </c>
      <c r="Z95" t="s">
        <v>2013</v>
      </c>
      <c r="AA95" t="s">
        <v>2014</v>
      </c>
      <c r="AB95" t="s">
        <v>2015</v>
      </c>
      <c r="AC95" t="s">
        <v>2016</v>
      </c>
      <c r="AD95" t="s">
        <v>2017</v>
      </c>
      <c r="AE95" t="s">
        <v>2018</v>
      </c>
      <c r="AF95" t="s">
        <v>2019</v>
      </c>
      <c r="AG95" t="s">
        <v>2020</v>
      </c>
      <c r="AH95" t="s">
        <v>2021</v>
      </c>
      <c r="AI95" t="s">
        <v>2022</v>
      </c>
      <c r="AJ95" t="s">
        <v>2023</v>
      </c>
      <c r="AK95" t="s">
        <v>2024</v>
      </c>
      <c r="AL95" t="s">
        <v>2025</v>
      </c>
      <c r="AM95" t="s">
        <v>2026</v>
      </c>
      <c r="AN95" t="s">
        <v>2027</v>
      </c>
      <c r="AO95" t="s">
        <v>2028</v>
      </c>
      <c r="AP95" t="s">
        <v>2029</v>
      </c>
      <c r="AQ95" t="s">
        <v>2030</v>
      </c>
      <c r="AR95" t="s">
        <v>2031</v>
      </c>
      <c r="AS95" t="s">
        <v>2032</v>
      </c>
      <c r="AT95" t="s">
        <v>2033</v>
      </c>
      <c r="AU95" t="s">
        <v>2034</v>
      </c>
      <c r="AV95" t="s">
        <v>2035</v>
      </c>
      <c r="AW95" t="s">
        <v>2036</v>
      </c>
      <c r="AX95" t="s">
        <v>2037</v>
      </c>
      <c r="AY95" t="s">
        <v>2038</v>
      </c>
      <c r="AZ95" t="s">
        <v>2039</v>
      </c>
      <c r="BA95" t="s">
        <v>2040</v>
      </c>
      <c r="BB95" t="s">
        <v>2041</v>
      </c>
      <c r="BC95" t="s">
        <v>2042</v>
      </c>
      <c r="BD95"/>
      <c r="BE95"/>
      <c r="BF95"/>
      <c r="BG95"/>
      <c r="BH95"/>
      <c r="BI95"/>
      <c r="BJ95"/>
      <c r="BK95"/>
      <c r="BL95"/>
      <c r="BM95"/>
      <c r="BN95"/>
      <c r="BO95"/>
      <c r="BP95"/>
      <c r="BQ95"/>
      <c r="BR95"/>
      <c r="BS95"/>
      <c r="BT95"/>
    </row>
    <row r="96" spans="1:72" x14ac:dyDescent="0.3">
      <c r="A96" t="s">
        <v>2043</v>
      </c>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row>
    <row r="97" spans="1:72" x14ac:dyDescent="0.3">
      <c r="A97" t="s">
        <v>2044</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row>
    <row r="98" spans="1:72" x14ac:dyDescent="0.3">
      <c r="A98" t="s">
        <v>2045</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row>
    <row r="99" spans="1:72"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row>
    <row r="100" spans="1:72"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row>
    <row r="101" spans="1:72"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row>
    <row r="102" spans="1:72"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row>
    <row r="103" spans="1:72"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row>
    <row r="104" spans="1:72"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row>
    <row r="105" spans="1:72"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row>
    <row r="106" spans="1:72" x14ac:dyDescent="0.3">
      <c r="BA106" s="80"/>
    </row>
    <row r="107" spans="1:72" x14ac:dyDescent="0.3">
      <c r="BA107" s="80"/>
    </row>
    <row r="108" spans="1:72" x14ac:dyDescent="0.3">
      <c r="BA108" s="80"/>
    </row>
    <row r="109" spans="1:72" x14ac:dyDescent="0.3">
      <c r="BA109" s="80"/>
    </row>
    <row r="110" spans="1:72" x14ac:dyDescent="0.3">
      <c r="BA110" s="80"/>
    </row>
    <row r="111" spans="1:72" x14ac:dyDescent="0.3">
      <c r="BA111" s="80"/>
    </row>
    <row r="112" spans="1:72" x14ac:dyDescent="0.3">
      <c r="BA112" s="80"/>
    </row>
    <row r="113" spans="1:72" x14ac:dyDescent="0.3">
      <c r="BA113" s="80"/>
    </row>
    <row r="114" spans="1:72" x14ac:dyDescent="0.3">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row>
    <row r="115" spans="1:72" x14ac:dyDescent="0.3">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row>
    <row r="116" spans="1:72" x14ac:dyDescent="0.3">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row>
    <row r="117" spans="1:72" x14ac:dyDescent="0.3">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row>
    <row r="118" spans="1:72" x14ac:dyDescent="0.3">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row>
    <row r="119" spans="1:72" x14ac:dyDescent="0.3">
      <c r="A119" s="131" t="s">
        <v>793</v>
      </c>
      <c r="B119" s="132">
        <f>INDEX(B$3:B$117,MATCH($A$119,$A$3:$A$117,0),1)</f>
        <v>633019</v>
      </c>
      <c r="C119" s="132">
        <f>INDEX(C$3:C$117,MATCH($A$119,$A3:$A117,0),1)</f>
        <v>682295</v>
      </c>
      <c r="D119" s="132">
        <f t="shared" ref="D119:BK119" si="0">INDEX(D$3:D$117,MATCH($A$119,$A3:$A117,0),1)</f>
        <v>1050248.6499999999</v>
      </c>
      <c r="E119" s="132">
        <f t="shared" si="0"/>
        <v>1187622</v>
      </c>
      <c r="F119" s="132">
        <f t="shared" si="0"/>
        <v>6360991</v>
      </c>
      <c r="G119" s="132">
        <f t="shared" si="0"/>
        <v>711912</v>
      </c>
      <c r="H119" s="132">
        <f t="shared" si="0"/>
        <v>826783.63</v>
      </c>
      <c r="I119" s="132">
        <f t="shared" si="0"/>
        <v>3013171</v>
      </c>
      <c r="J119" s="132">
        <f t="shared" si="0"/>
        <v>3686470</v>
      </c>
      <c r="K119" s="132">
        <f t="shared" si="0"/>
        <v>679581</v>
      </c>
      <c r="L119" s="132">
        <f t="shared" si="0"/>
        <v>3582583.74</v>
      </c>
      <c r="M119" s="132">
        <f t="shared" si="0"/>
        <v>3429345</v>
      </c>
      <c r="N119" s="132">
        <f t="shared" si="0"/>
        <v>3504730</v>
      </c>
      <c r="O119" s="132">
        <f t="shared" si="0"/>
        <v>621407</v>
      </c>
      <c r="P119" s="132">
        <f t="shared" si="0"/>
        <v>4325529.84</v>
      </c>
      <c r="Q119" s="132">
        <f t="shared" si="0"/>
        <v>6738581</v>
      </c>
      <c r="R119" s="132">
        <f t="shared" si="0"/>
        <v>7510964</v>
      </c>
      <c r="S119" s="132">
        <f t="shared" si="0"/>
        <v>5532500</v>
      </c>
      <c r="T119" s="132">
        <f t="shared" si="0"/>
        <v>3422571.54</v>
      </c>
      <c r="U119" s="132">
        <f t="shared" si="0"/>
        <v>4698018</v>
      </c>
      <c r="V119" s="132">
        <f t="shared" si="0"/>
        <v>4439019</v>
      </c>
      <c r="W119" s="132">
        <f t="shared" si="0"/>
        <v>3317012</v>
      </c>
      <c r="X119" s="132">
        <f t="shared" si="0"/>
        <v>2614115.0299999998</v>
      </c>
      <c r="Y119" s="132">
        <f t="shared" si="0"/>
        <v>4822753</v>
      </c>
      <c r="Z119" s="132">
        <f t="shared" si="0"/>
        <v>3854013</v>
      </c>
      <c r="AA119" s="132">
        <f t="shared" si="0"/>
        <v>3250314</v>
      </c>
      <c r="AB119" s="132">
        <f t="shared" si="0"/>
        <v>3226390.37</v>
      </c>
      <c r="AC119" s="132">
        <f t="shared" si="0"/>
        <v>5663426</v>
      </c>
      <c r="AD119" s="132">
        <f t="shared" si="0"/>
        <v>4183334</v>
      </c>
      <c r="AE119" s="132">
        <f t="shared" si="0"/>
        <v>3228090</v>
      </c>
      <c r="AF119" s="132">
        <f t="shared" si="0"/>
        <v>3166649</v>
      </c>
      <c r="AG119" s="132">
        <f t="shared" si="0"/>
        <v>2126945</v>
      </c>
      <c r="AH119" s="132">
        <f t="shared" si="0"/>
        <v>2104319</v>
      </c>
      <c r="AI119" s="132">
        <f t="shared" si="0"/>
        <v>2115333</v>
      </c>
      <c r="AJ119" s="132">
        <f t="shared" si="0"/>
        <v>2099786.59</v>
      </c>
      <c r="AK119" s="132">
        <f t="shared" si="0"/>
        <v>2159688</v>
      </c>
      <c r="AL119" s="132">
        <f t="shared" si="0"/>
        <v>2194391</v>
      </c>
      <c r="AM119" s="132">
        <f t="shared" si="0"/>
        <v>2112976</v>
      </c>
      <c r="AN119" s="132">
        <f t="shared" si="0"/>
        <v>2052043.84</v>
      </c>
      <c r="AO119" s="132">
        <f t="shared" si="0"/>
        <v>2122120</v>
      </c>
      <c r="AP119" s="132">
        <f t="shared" si="0"/>
        <v>2116317</v>
      </c>
      <c r="AQ119" s="132">
        <f t="shared" si="0"/>
        <v>2058368</v>
      </c>
      <c r="AR119" s="132">
        <f t="shared" si="0"/>
        <v>1200000</v>
      </c>
      <c r="AS119" s="132">
        <f t="shared" si="0"/>
        <v>817201</v>
      </c>
      <c r="AT119" s="132">
        <f t="shared" si="0"/>
        <v>822811</v>
      </c>
      <c r="AU119" s="132">
        <f t="shared" si="0"/>
        <v>800503</v>
      </c>
      <c r="AV119" s="132">
        <f t="shared" si="0"/>
        <v>812578.22</v>
      </c>
      <c r="AW119" s="132">
        <f t="shared" si="0"/>
        <v>1076559</v>
      </c>
      <c r="AX119" s="132">
        <f t="shared" si="0"/>
        <v>1091914</v>
      </c>
      <c r="AY119" s="132">
        <f t="shared" si="0"/>
        <v>1068942</v>
      </c>
      <c r="AZ119" s="132">
        <f t="shared" si="0"/>
        <v>1214752</v>
      </c>
      <c r="BA119" s="132">
        <f t="shared" si="0"/>
        <v>1188179</v>
      </c>
      <c r="BB119" s="132">
        <f t="shared" si="0"/>
        <v>155829</v>
      </c>
      <c r="BC119" s="132">
        <f t="shared" si="0"/>
        <v>24571</v>
      </c>
      <c r="BD119" s="132">
        <f t="shared" si="0"/>
        <v>0</v>
      </c>
      <c r="BE119" s="132">
        <f t="shared" si="0"/>
        <v>0</v>
      </c>
      <c r="BF119" s="132">
        <f t="shared" si="0"/>
        <v>0</v>
      </c>
      <c r="BG119" s="132">
        <f t="shared" si="0"/>
        <v>0</v>
      </c>
      <c r="BH119" s="132">
        <f t="shared" si="0"/>
        <v>0</v>
      </c>
      <c r="BI119" s="132">
        <f t="shared" si="0"/>
        <v>0</v>
      </c>
      <c r="BJ119" s="132">
        <f t="shared" si="0"/>
        <v>0</v>
      </c>
      <c r="BK119" s="132">
        <f t="shared" si="0"/>
        <v>0</v>
      </c>
    </row>
    <row r="120" spans="1:72" x14ac:dyDescent="0.3">
      <c r="A120" s="131" t="s">
        <v>795</v>
      </c>
      <c r="B120" s="132">
        <f>INDEX(B$3:B$117,MATCH($A$120,$A$3:$A$117,0),1)</f>
        <v>0</v>
      </c>
      <c r="C120" s="132">
        <f t="shared" ref="C120:BK120" si="1">INDEX(C$3:C$117,MATCH($A$120,$A3:$A117,0),1)</f>
        <v>6268</v>
      </c>
      <c r="D120" s="132">
        <f t="shared" si="1"/>
        <v>6007.42</v>
      </c>
      <c r="E120" s="132">
        <f t="shared" si="1"/>
        <v>6331</v>
      </c>
      <c r="F120" s="132">
        <f t="shared" si="1"/>
        <v>14827</v>
      </c>
      <c r="G120" s="132">
        <f t="shared" si="1"/>
        <v>15682</v>
      </c>
      <c r="H120" s="132">
        <f t="shared" si="1"/>
        <v>14473.92</v>
      </c>
      <c r="I120" s="132">
        <f t="shared" si="1"/>
        <v>14684</v>
      </c>
      <c r="J120" s="132">
        <f t="shared" si="1"/>
        <v>9223</v>
      </c>
      <c r="K120" s="132">
        <f t="shared" si="1"/>
        <v>0</v>
      </c>
      <c r="L120" s="132">
        <f t="shared" si="1"/>
        <v>0</v>
      </c>
      <c r="M120" s="132">
        <f t="shared" si="1"/>
        <v>0</v>
      </c>
      <c r="N120" s="132">
        <f t="shared" si="1"/>
        <v>0</v>
      </c>
      <c r="O120" s="132">
        <f t="shared" si="1"/>
        <v>0</v>
      </c>
      <c r="P120" s="132">
        <f t="shared" si="1"/>
        <v>0</v>
      </c>
      <c r="Q120" s="132">
        <f t="shared" si="1"/>
        <v>0</v>
      </c>
      <c r="R120" s="132">
        <f t="shared" si="1"/>
        <v>0</v>
      </c>
      <c r="S120" s="132">
        <f t="shared" si="1"/>
        <v>0</v>
      </c>
      <c r="T120" s="132">
        <f t="shared" si="1"/>
        <v>0</v>
      </c>
      <c r="U120" s="132">
        <f t="shared" si="1"/>
        <v>0</v>
      </c>
      <c r="V120" s="132">
        <f t="shared" si="1"/>
        <v>0</v>
      </c>
      <c r="W120" s="132">
        <f t="shared" si="1"/>
        <v>0</v>
      </c>
      <c r="X120" s="132">
        <f t="shared" si="1"/>
        <v>0</v>
      </c>
      <c r="Y120" s="132">
        <f t="shared" si="1"/>
        <v>0</v>
      </c>
      <c r="Z120" s="132">
        <f t="shared" si="1"/>
        <v>0</v>
      </c>
      <c r="AA120" s="132">
        <f t="shared" si="1"/>
        <v>0</v>
      </c>
      <c r="AB120" s="132">
        <f t="shared" si="1"/>
        <v>0</v>
      </c>
      <c r="AC120" s="132">
        <f t="shared" si="1"/>
        <v>0</v>
      </c>
      <c r="AD120" s="132">
        <f t="shared" si="1"/>
        <v>0</v>
      </c>
      <c r="AE120" s="132">
        <f t="shared" si="1"/>
        <v>0</v>
      </c>
      <c r="AF120" s="132">
        <f t="shared" si="1"/>
        <v>0</v>
      </c>
      <c r="AG120" s="132">
        <f t="shared" si="1"/>
        <v>0</v>
      </c>
      <c r="AH120" s="132">
        <f t="shared" si="1"/>
        <v>0</v>
      </c>
      <c r="AI120" s="132">
        <f t="shared" si="1"/>
        <v>44047</v>
      </c>
      <c r="AJ120" s="132">
        <f t="shared" si="1"/>
        <v>88190.73</v>
      </c>
      <c r="AK120" s="132">
        <f t="shared" si="1"/>
        <v>40282</v>
      </c>
      <c r="AL120" s="132">
        <f t="shared" si="1"/>
        <v>79698</v>
      </c>
      <c r="AM120" s="132">
        <f t="shared" si="1"/>
        <v>44322</v>
      </c>
      <c r="AN120" s="132">
        <f t="shared" si="1"/>
        <v>80860.600000000006</v>
      </c>
      <c r="AO120" s="132">
        <f t="shared" si="1"/>
        <v>39365</v>
      </c>
      <c r="AP120" s="132">
        <f t="shared" si="1"/>
        <v>76363</v>
      </c>
      <c r="AQ120" s="132">
        <f t="shared" si="1"/>
        <v>39773</v>
      </c>
      <c r="AR120" s="132">
        <f t="shared" si="1"/>
        <v>76119.27</v>
      </c>
      <c r="AS120" s="132">
        <f t="shared" si="1"/>
        <v>37430</v>
      </c>
      <c r="AT120" s="132">
        <f t="shared" si="1"/>
        <v>72592</v>
      </c>
      <c r="AU120" s="132">
        <f t="shared" si="1"/>
        <v>36775</v>
      </c>
      <c r="AV120" s="132">
        <f t="shared" si="1"/>
        <v>72280.820000000007</v>
      </c>
      <c r="AW120" s="132">
        <f t="shared" si="1"/>
        <v>34070</v>
      </c>
      <c r="AX120" s="132">
        <f t="shared" si="1"/>
        <v>67851</v>
      </c>
      <c r="AY120" s="132">
        <f t="shared" si="1"/>
        <v>34772</v>
      </c>
      <c r="AZ120" s="132">
        <f t="shared" si="1"/>
        <v>69881</v>
      </c>
      <c r="BA120" s="132">
        <f t="shared" si="1"/>
        <v>35123</v>
      </c>
      <c r="BB120" s="132">
        <f t="shared" si="1"/>
        <v>68292</v>
      </c>
      <c r="BC120" s="132">
        <f t="shared" si="1"/>
        <v>36306</v>
      </c>
      <c r="BD120" s="132">
        <f t="shared" si="1"/>
        <v>0</v>
      </c>
      <c r="BE120" s="132">
        <f t="shared" si="1"/>
        <v>0</v>
      </c>
      <c r="BF120" s="132">
        <f t="shared" si="1"/>
        <v>0</v>
      </c>
      <c r="BG120" s="132">
        <f t="shared" si="1"/>
        <v>0</v>
      </c>
      <c r="BH120" s="132">
        <f t="shared" si="1"/>
        <v>0</v>
      </c>
      <c r="BI120" s="132">
        <f t="shared" si="1"/>
        <v>0</v>
      </c>
      <c r="BJ120" s="132">
        <f t="shared" si="1"/>
        <v>0</v>
      </c>
      <c r="BK120" s="132">
        <f t="shared" si="1"/>
        <v>0</v>
      </c>
    </row>
    <row r="121" spans="1:72" x14ac:dyDescent="0.3">
      <c r="A121" s="131" t="s">
        <v>796</v>
      </c>
      <c r="B121" s="132">
        <f>INDEX(B$3:B$117,MATCH($A$121,$A$3:$A$117,0),1)</f>
        <v>2001308</v>
      </c>
      <c r="C121" s="132">
        <f t="shared" ref="C121:BK121" si="2">INDEX(C$3:C$117,MATCH($A$121,$A3:$A117,0),1)</f>
        <v>2001329</v>
      </c>
      <c r="D121" s="132">
        <f t="shared" si="2"/>
        <v>5496689.7400000002</v>
      </c>
      <c r="E121" s="132">
        <f t="shared" si="2"/>
        <v>5521327</v>
      </c>
      <c r="F121" s="132">
        <f t="shared" si="2"/>
        <v>3535377</v>
      </c>
      <c r="G121" s="132">
        <f t="shared" si="2"/>
        <v>3550158</v>
      </c>
      <c r="H121" s="132">
        <f t="shared" si="2"/>
        <v>1377.79</v>
      </c>
      <c r="I121" s="132">
        <f t="shared" si="2"/>
        <v>630</v>
      </c>
      <c r="J121" s="132">
        <f t="shared" si="2"/>
        <v>635</v>
      </c>
      <c r="K121" s="132">
        <f t="shared" si="2"/>
        <v>638</v>
      </c>
      <c r="L121" s="132">
        <f t="shared" si="2"/>
        <v>0</v>
      </c>
      <c r="M121" s="132">
        <f t="shared" si="2"/>
        <v>2000000</v>
      </c>
      <c r="N121" s="132">
        <f t="shared" si="2"/>
        <v>2000000</v>
      </c>
      <c r="O121" s="132">
        <f t="shared" si="2"/>
        <v>2006324</v>
      </c>
      <c r="P121" s="132">
        <f t="shared" si="2"/>
        <v>2006488.9</v>
      </c>
      <c r="Q121" s="132">
        <f t="shared" si="2"/>
        <v>2006511</v>
      </c>
      <c r="R121" s="132">
        <f t="shared" si="2"/>
        <v>2006539</v>
      </c>
      <c r="S121" s="132">
        <f t="shared" si="2"/>
        <v>2006580</v>
      </c>
      <c r="T121" s="132">
        <f t="shared" si="2"/>
        <v>2000000</v>
      </c>
      <c r="U121" s="132">
        <f t="shared" si="2"/>
        <v>0</v>
      </c>
      <c r="V121" s="132">
        <f t="shared" si="2"/>
        <v>0</v>
      </c>
      <c r="W121" s="132">
        <f t="shared" si="2"/>
        <v>0</v>
      </c>
      <c r="X121" s="132">
        <f t="shared" si="2"/>
        <v>0</v>
      </c>
      <c r="Y121" s="132">
        <f t="shared" si="2"/>
        <v>0</v>
      </c>
      <c r="Z121" s="132">
        <f t="shared" si="2"/>
        <v>0</v>
      </c>
      <c r="AA121" s="132">
        <f t="shared" si="2"/>
        <v>0</v>
      </c>
      <c r="AB121" s="132">
        <f t="shared" si="2"/>
        <v>0</v>
      </c>
      <c r="AC121" s="132">
        <f t="shared" si="2"/>
        <v>0</v>
      </c>
      <c r="AD121" s="132">
        <f t="shared" si="2"/>
        <v>0</v>
      </c>
      <c r="AE121" s="132">
        <f t="shared" si="2"/>
        <v>0</v>
      </c>
      <c r="AF121" s="132">
        <f t="shared" si="2"/>
        <v>0</v>
      </c>
      <c r="AG121" s="132">
        <f t="shared" si="2"/>
        <v>0</v>
      </c>
      <c r="AH121" s="132">
        <f t="shared" si="2"/>
        <v>0</v>
      </c>
      <c r="AI121" s="132">
        <f t="shared" si="2"/>
        <v>0</v>
      </c>
      <c r="AJ121" s="132">
        <f t="shared" si="2"/>
        <v>0</v>
      </c>
      <c r="AK121" s="132">
        <f t="shared" si="2"/>
        <v>0</v>
      </c>
      <c r="AL121" s="132">
        <f t="shared" si="2"/>
        <v>0</v>
      </c>
      <c r="AM121" s="132">
        <f t="shared" si="2"/>
        <v>0</v>
      </c>
      <c r="AN121" s="132">
        <f t="shared" si="2"/>
        <v>0</v>
      </c>
      <c r="AO121" s="132">
        <f t="shared" si="2"/>
        <v>0</v>
      </c>
      <c r="AP121" s="132">
        <f t="shared" si="2"/>
        <v>0</v>
      </c>
      <c r="AQ121" s="132">
        <f t="shared" si="2"/>
        <v>0</v>
      </c>
      <c r="AR121" s="132">
        <f t="shared" si="2"/>
        <v>0</v>
      </c>
      <c r="AS121" s="132">
        <f t="shared" si="2"/>
        <v>0</v>
      </c>
      <c r="AT121" s="132">
        <f t="shared" si="2"/>
        <v>0</v>
      </c>
      <c r="AU121" s="132">
        <f t="shared" si="2"/>
        <v>0</v>
      </c>
      <c r="AV121" s="132">
        <f t="shared" si="2"/>
        <v>0</v>
      </c>
      <c r="AW121" s="132">
        <f t="shared" si="2"/>
        <v>0</v>
      </c>
      <c r="AX121" s="132">
        <f t="shared" si="2"/>
        <v>0</v>
      </c>
      <c r="AY121" s="132">
        <f t="shared" si="2"/>
        <v>0</v>
      </c>
      <c r="AZ121" s="132">
        <f t="shared" si="2"/>
        <v>0</v>
      </c>
      <c r="BA121" s="132">
        <f t="shared" si="2"/>
        <v>0</v>
      </c>
      <c r="BB121" s="132">
        <f t="shared" si="2"/>
        <v>0</v>
      </c>
      <c r="BC121" s="132">
        <f t="shared" si="2"/>
        <v>0</v>
      </c>
      <c r="BD121" s="132">
        <f t="shared" si="2"/>
        <v>0</v>
      </c>
      <c r="BE121" s="132">
        <f t="shared" si="2"/>
        <v>0</v>
      </c>
      <c r="BF121" s="132">
        <f t="shared" si="2"/>
        <v>0</v>
      </c>
      <c r="BG121" s="132">
        <f t="shared" si="2"/>
        <v>0</v>
      </c>
      <c r="BH121" s="132">
        <f t="shared" si="2"/>
        <v>0</v>
      </c>
      <c r="BI121" s="132">
        <f t="shared" si="2"/>
        <v>0</v>
      </c>
      <c r="BJ121" s="132">
        <f t="shared" si="2"/>
        <v>0</v>
      </c>
      <c r="BK121" s="132">
        <f t="shared" si="2"/>
        <v>0</v>
      </c>
    </row>
    <row r="122" spans="1:72" x14ac:dyDescent="0.3">
      <c r="A122" s="131" t="s">
        <v>798</v>
      </c>
      <c r="B122" s="132">
        <f>INDEX(B$3:B$117,MATCH($A$122,$A3:$A$117,0),1)</f>
        <v>5001572</v>
      </c>
      <c r="C122" s="132">
        <f>INDEX(C$3:C$117,MATCH($A$122,$A3:$A$117,0),1)</f>
        <v>5001865</v>
      </c>
      <c r="D122" s="132">
        <f>INDEX(D$3:D$117,MATCH($A$122,$A3:$A$117,0),1)</f>
        <v>9623214.3300000001</v>
      </c>
      <c r="E122" s="132">
        <f>INDEX(E$3:E$117,MATCH($A$122,$A3:$A$117,0),1)</f>
        <v>9644022</v>
      </c>
      <c r="F122" s="132">
        <f>INDEX(F$3:F$117,MATCH($A$122,$A3:$A$117,0),1)</f>
        <v>11644585</v>
      </c>
      <c r="G122" s="132">
        <f>INDEX(G$3:G$117,MATCH($A$122,$A3:$A$117,0),1)</f>
        <v>11852020</v>
      </c>
      <c r="H122" s="132">
        <f>INDEX(H$3:H$117,MATCH($A$122,$A3:$A$117,0),1)</f>
        <v>7002807.1699999999</v>
      </c>
      <c r="I122" s="132">
        <f>INDEX(I$3:I$117,MATCH($A$122,$A3:$A$117,0),1)</f>
        <v>7000926</v>
      </c>
      <c r="J122" s="132">
        <f>INDEX(J$3:J$117,MATCH($A$122,$A3:$A$117,0),1)</f>
        <v>7001121</v>
      </c>
      <c r="K122" s="132">
        <f>INDEX(K$3:K$117,MATCH($A$122,$A3:$A$117,0),1)</f>
        <v>7001321</v>
      </c>
      <c r="L122" s="132">
        <f>INDEX(L$3:L$117,MATCH($A$122,$A3:$A$117,0),1)</f>
        <v>7002261.0099999998</v>
      </c>
      <c r="M122" s="132">
        <f>INDEX(M$3:M$117,MATCH($A$122,$A3:$A$117,0),1)</f>
        <v>7001158</v>
      </c>
      <c r="N122" s="132">
        <f>INDEX(N$3:N$117,MATCH($A$122,$A3:$A$117,0),1)</f>
        <v>5000841</v>
      </c>
      <c r="O122" s="132">
        <f>INDEX(O$3:O$117,MATCH($A$122,$A3:$A$117,0),1)</f>
        <v>5016517</v>
      </c>
      <c r="P122" s="132">
        <f>INDEX(P$3:P$117,MATCH($A$122,$A3:$A$117,0),1)</f>
        <v>2018569.31</v>
      </c>
      <c r="Q122" s="132">
        <f>INDEX(Q$3:Q$117,MATCH($A$122,$A3:$A$117,0),1)</f>
        <v>2020261</v>
      </c>
      <c r="R122" s="132">
        <f>INDEX(R$3:R$117,MATCH($A$122,$A3:$A$117,0),1)</f>
        <v>2021981</v>
      </c>
      <c r="S122" s="132">
        <f>INDEX(S$3:S$117,MATCH($A$122,$A3:$A$117,0),1)</f>
        <v>2023765</v>
      </c>
      <c r="T122" s="132">
        <f>INDEX(T$3:T$117,MATCH($A$122,$A3:$A$117,0),1)</f>
        <v>2000000</v>
      </c>
      <c r="U122" s="132">
        <f>INDEX(U$3:U$117,MATCH($A$122,$A3:$A$117,0),1)</f>
        <v>4000000</v>
      </c>
      <c r="V122" s="132">
        <f>INDEX(V$3:V$117,MATCH($A$122,$A3:$A$117,0),1)</f>
        <v>4000000</v>
      </c>
      <c r="W122" s="132">
        <f>INDEX(W$3:W$117,MATCH($A$122,$A3:$A$117,0),1)</f>
        <v>4000000</v>
      </c>
      <c r="X122" s="132">
        <f>INDEX(X$3:X$117,MATCH($A$122,$A3:$A$117,0),1)</f>
        <v>4000000</v>
      </c>
      <c r="Y122" s="132">
        <f>INDEX(Y$3:Y$117,MATCH($A$122,$A3:$A$117,0),1)</f>
        <v>2000000</v>
      </c>
      <c r="Z122" s="132">
        <f>INDEX(Z$3:Z$117,MATCH($A$122,$A3:$A$117,0),1)</f>
        <v>2000000</v>
      </c>
      <c r="AA122" s="132">
        <f>INDEX(AA$3:AA$117,MATCH($A$122,$A3:$A$117,0),1)</f>
        <v>2000000</v>
      </c>
      <c r="AB122" s="132">
        <f>INDEX(AB$3:AB$117,MATCH($A$122,$A3:$A$117,0),1)</f>
        <v>2000000</v>
      </c>
      <c r="AC122" s="132">
        <f>INDEX(AC$3:AC$117,MATCH($A$122,$A3:$A$117,0),1)</f>
        <v>0</v>
      </c>
      <c r="AD122" s="132">
        <f>INDEX(AD$3:AD$117,MATCH($A$122,$A3:$A$117,0),1)</f>
        <v>0</v>
      </c>
      <c r="AE122" s="132">
        <f>INDEX(AE$3:AE$117,MATCH($A$122,$A3:$A$117,0),1)</f>
        <v>0</v>
      </c>
      <c r="AF122" s="132">
        <f>INDEX(AF$3:AF$117,MATCH($A$122,$A3:$A$117,0),1)</f>
        <v>0</v>
      </c>
      <c r="AG122" s="132">
        <f>INDEX(AG$3:AG$117,MATCH($A$122,$A3:$A$117,0),1)</f>
        <v>0</v>
      </c>
      <c r="AH122" s="132">
        <f>INDEX(AH$3:AH$117,MATCH($A$122,$A3:$A$117,0),1)</f>
        <v>0</v>
      </c>
      <c r="AI122" s="132">
        <f>INDEX(AI$3:AI$117,MATCH($A$122,$A3:$A$117,0),1)</f>
        <v>0</v>
      </c>
      <c r="AJ122" s="132">
        <f>INDEX(AJ$3:AJ$117,MATCH($A$122,$A3:$A$117,0),1)</f>
        <v>0</v>
      </c>
      <c r="AK122" s="132">
        <f>INDEX(AK$3:AK$117,MATCH($A$122,$A3:$A$117,0),1)</f>
        <v>0</v>
      </c>
      <c r="AL122" s="132">
        <f>INDEX(AL$3:AL$117,MATCH($A$122,$A3:$A$117,0),1)</f>
        <v>0</v>
      </c>
      <c r="AM122" s="132">
        <f>INDEX(AM$3:AM$117,MATCH($A$122,$A3:$A$117,0),1)</f>
        <v>0</v>
      </c>
      <c r="AN122" s="132">
        <f>INDEX(AN$3:AN$117,MATCH($A$122,$A3:$A$117,0),1)</f>
        <v>0</v>
      </c>
      <c r="AO122" s="132">
        <f>INDEX(AO$3:AO$117,MATCH($A$122,$A3:$A$117,0),1)</f>
        <v>0</v>
      </c>
      <c r="AP122" s="132">
        <f>INDEX(AP$3:AP$117,MATCH($A$122,$A3:$A$117,0),1)</f>
        <v>0</v>
      </c>
      <c r="AQ122" s="132">
        <f>INDEX(AQ$3:AQ$117,MATCH($A$122,$A3:$A$117,0),1)</f>
        <v>0</v>
      </c>
      <c r="AR122" s="132">
        <f>INDEX(AR$3:AR$117,MATCH($A$122,$A3:$A$117,0),1)</f>
        <v>0</v>
      </c>
      <c r="AS122" s="132">
        <f>INDEX(AS$3:AS$117,MATCH($A$122,$A3:$A$117,0),1)</f>
        <v>0</v>
      </c>
      <c r="AT122" s="132">
        <f>INDEX(AT$3:AT$117,MATCH($A$122,$A3:$A$117,0),1)</f>
        <v>0</v>
      </c>
      <c r="AU122" s="132">
        <f>INDEX(AU$3:AU$117,MATCH($A$122,$A3:$A$117,0),1)</f>
        <v>0</v>
      </c>
      <c r="AV122" s="132">
        <f>INDEX(AV$3:AV$117,MATCH($A$122,$A3:$A$117,0),1)</f>
        <v>0</v>
      </c>
      <c r="AW122" s="132">
        <f>INDEX(AW$3:AW$117,MATCH($A$122,$A3:$A$117,0),1)</f>
        <v>0</v>
      </c>
      <c r="AX122" s="132">
        <f>INDEX(AX$3:AX$117,MATCH($A$122,$A3:$A$117,0),1)</f>
        <v>0</v>
      </c>
      <c r="AY122" s="132">
        <f>INDEX(AY$3:AY$117,MATCH($A$122,$A3:$A$117,0),1)</f>
        <v>0</v>
      </c>
      <c r="AZ122" s="132">
        <f>INDEX(AZ$3:AZ$117,MATCH($A$122,$A3:$A$117,0),1)</f>
        <v>0</v>
      </c>
      <c r="BA122" s="132">
        <f>INDEX(BA$3:BA$117,MATCH($A$122,$A3:$A$117,0),1)</f>
        <v>0</v>
      </c>
      <c r="BB122" s="132">
        <f>INDEX(BB$3:BB$117,MATCH($A$122,$A3:$A$117,0),1)</f>
        <v>0</v>
      </c>
      <c r="BC122" s="132">
        <f>INDEX(BC$3:BC$117,MATCH($A$122,$A3:$A$117,0),1)</f>
        <v>0</v>
      </c>
      <c r="BD122" s="132">
        <f>INDEX(BD$3:BD$117,MATCH($A$122,$A3:$A$117,0),1)</f>
        <v>0</v>
      </c>
      <c r="BE122" s="132">
        <f>INDEX(BE$3:BE$117,MATCH($A$122,$A3:$A$117,0),1)</f>
        <v>0</v>
      </c>
      <c r="BF122" s="132">
        <f>INDEX(BF$3:BF$117,MATCH($A$122,$A3:$A$117,0),1)</f>
        <v>0</v>
      </c>
      <c r="BG122" s="132">
        <f>INDEX(BG$3:BG$117,MATCH($A$122,$A3:$A$117,0),1)</f>
        <v>0</v>
      </c>
      <c r="BH122" s="132">
        <f>INDEX(BH$3:BH$117,MATCH($A$122,$A3:$A$117,0),1)</f>
        <v>0</v>
      </c>
      <c r="BI122" s="132">
        <f>INDEX(BI$3:BI$117,MATCH($A$122,$A3:$A$117,0),1)</f>
        <v>0</v>
      </c>
      <c r="BJ122" s="132">
        <f>INDEX(BJ$3:BJ$117,MATCH($A$122,$A3:$A$117,0),1)</f>
        <v>0</v>
      </c>
      <c r="BK122" s="132">
        <f>INDEX(BK$3:BK$117,MATCH($A$122,$A3:$A$117,0),1)</f>
        <v>0</v>
      </c>
    </row>
    <row r="123" spans="1:72" s="80" customFormat="1" x14ac:dyDescent="0.3">
      <c r="A123" s="81" t="s">
        <v>2</v>
      </c>
      <c r="B123" s="80">
        <f>B119+B120+B121</f>
        <v>2634327</v>
      </c>
      <c r="C123" s="80">
        <f t="shared" ref="C123:BB123" si="3">C119+C120+C121</f>
        <v>2689892</v>
      </c>
      <c r="D123" s="80">
        <f t="shared" si="3"/>
        <v>6552945.8100000005</v>
      </c>
      <c r="E123" s="80">
        <f t="shared" si="3"/>
        <v>6715280</v>
      </c>
      <c r="F123" s="80">
        <f t="shared" si="3"/>
        <v>9911195</v>
      </c>
      <c r="G123" s="80">
        <f t="shared" si="3"/>
        <v>4277752</v>
      </c>
      <c r="H123" s="80">
        <f t="shared" si="3"/>
        <v>842635.34000000008</v>
      </c>
      <c r="I123" s="80">
        <f t="shared" si="3"/>
        <v>3028485</v>
      </c>
      <c r="J123" s="80">
        <f t="shared" si="3"/>
        <v>3696328</v>
      </c>
      <c r="K123" s="80">
        <f t="shared" si="3"/>
        <v>680219</v>
      </c>
      <c r="L123" s="80">
        <f t="shared" si="3"/>
        <v>3582583.74</v>
      </c>
      <c r="M123" s="80">
        <f t="shared" si="3"/>
        <v>5429345</v>
      </c>
      <c r="N123" s="80">
        <f t="shared" si="3"/>
        <v>5504730</v>
      </c>
      <c r="O123" s="80">
        <f t="shared" si="3"/>
        <v>2627731</v>
      </c>
      <c r="P123" s="80">
        <f t="shared" si="3"/>
        <v>6332018.7400000002</v>
      </c>
      <c r="Q123" s="80">
        <f t="shared" si="3"/>
        <v>8745092</v>
      </c>
      <c r="R123" s="80">
        <f t="shared" si="3"/>
        <v>9517503</v>
      </c>
      <c r="S123" s="80">
        <f t="shared" si="3"/>
        <v>7539080</v>
      </c>
      <c r="T123" s="80">
        <f t="shared" si="3"/>
        <v>5422571.54</v>
      </c>
      <c r="U123" s="80">
        <f t="shared" si="3"/>
        <v>4698018</v>
      </c>
      <c r="V123" s="80">
        <f t="shared" si="3"/>
        <v>4439019</v>
      </c>
      <c r="W123" s="80">
        <f t="shared" si="3"/>
        <v>3317012</v>
      </c>
      <c r="X123" s="80">
        <f t="shared" si="3"/>
        <v>2614115.0299999998</v>
      </c>
      <c r="Y123" s="80">
        <f t="shared" si="3"/>
        <v>4822753</v>
      </c>
      <c r="Z123" s="80">
        <f t="shared" si="3"/>
        <v>3854013</v>
      </c>
      <c r="AA123" s="80">
        <f t="shared" si="3"/>
        <v>3250314</v>
      </c>
      <c r="AB123" s="80">
        <f t="shared" si="3"/>
        <v>3226390.37</v>
      </c>
      <c r="AC123" s="80">
        <f t="shared" si="3"/>
        <v>5663426</v>
      </c>
      <c r="AD123" s="80">
        <f t="shared" si="3"/>
        <v>4183334</v>
      </c>
      <c r="AE123" s="80">
        <f t="shared" si="3"/>
        <v>3228090</v>
      </c>
      <c r="AF123" s="80">
        <f t="shared" si="3"/>
        <v>3166649</v>
      </c>
      <c r="AG123" s="80">
        <f t="shared" si="3"/>
        <v>2126945</v>
      </c>
      <c r="AH123" s="80">
        <f t="shared" si="3"/>
        <v>2104319</v>
      </c>
      <c r="AI123" s="80">
        <f t="shared" si="3"/>
        <v>2159380</v>
      </c>
      <c r="AJ123" s="80">
        <f t="shared" si="3"/>
        <v>2187977.3199999998</v>
      </c>
      <c r="AK123" s="80">
        <f t="shared" si="3"/>
        <v>2199970</v>
      </c>
      <c r="AL123" s="80">
        <f t="shared" si="3"/>
        <v>2274089</v>
      </c>
      <c r="AM123" s="80">
        <f t="shared" si="3"/>
        <v>2157298</v>
      </c>
      <c r="AN123" s="80">
        <f t="shared" si="3"/>
        <v>2132904.44</v>
      </c>
      <c r="AO123" s="80">
        <f t="shared" si="3"/>
        <v>2161485</v>
      </c>
      <c r="AP123" s="80">
        <f t="shared" si="3"/>
        <v>2192680</v>
      </c>
      <c r="AQ123" s="80">
        <f t="shared" si="3"/>
        <v>2098141</v>
      </c>
      <c r="AR123" s="80">
        <f t="shared" si="3"/>
        <v>1276119.27</v>
      </c>
      <c r="AS123" s="80">
        <f t="shared" si="3"/>
        <v>854631</v>
      </c>
      <c r="AT123" s="80">
        <f t="shared" si="3"/>
        <v>895403</v>
      </c>
      <c r="AU123" s="80">
        <f t="shared" si="3"/>
        <v>837278</v>
      </c>
      <c r="AV123" s="80">
        <f t="shared" si="3"/>
        <v>884859.04</v>
      </c>
      <c r="AW123" s="80">
        <f t="shared" si="3"/>
        <v>1110629</v>
      </c>
      <c r="AX123" s="80">
        <f t="shared" si="3"/>
        <v>1159765</v>
      </c>
      <c r="AY123" s="80">
        <f t="shared" si="3"/>
        <v>1103714</v>
      </c>
      <c r="AZ123" s="80">
        <f t="shared" si="3"/>
        <v>1284633</v>
      </c>
      <c r="BA123" s="80">
        <f t="shared" si="3"/>
        <v>1223302</v>
      </c>
      <c r="BB123" s="80">
        <f t="shared" si="3"/>
        <v>224121</v>
      </c>
      <c r="BC123" s="80">
        <f t="shared" ref="BC123:BK123" si="4">+BC42+BC46+BC49</f>
        <v>27979981</v>
      </c>
      <c r="BD123" s="80">
        <f t="shared" si="4"/>
        <v>0</v>
      </c>
      <c r="BE123" s="80">
        <f t="shared" si="4"/>
        <v>0</v>
      </c>
      <c r="BF123" s="80">
        <f t="shared" si="4"/>
        <v>0</v>
      </c>
      <c r="BG123" s="80">
        <f t="shared" si="4"/>
        <v>0</v>
      </c>
      <c r="BH123" s="80">
        <f t="shared" si="4"/>
        <v>0</v>
      </c>
      <c r="BI123" s="80">
        <f t="shared" si="4"/>
        <v>0</v>
      </c>
      <c r="BJ123" s="80">
        <f t="shared" si="4"/>
        <v>0</v>
      </c>
      <c r="BK123" s="80">
        <f t="shared" si="4"/>
        <v>0</v>
      </c>
    </row>
    <row r="124" spans="1:72" s="80" customFormat="1" x14ac:dyDescent="0.3">
      <c r="A124" s="81" t="s">
        <v>3</v>
      </c>
      <c r="B124" s="80">
        <f>B122</f>
        <v>5001572</v>
      </c>
      <c r="C124" s="80">
        <f t="shared" ref="C124:BK124" si="5">C122</f>
        <v>5001865</v>
      </c>
      <c r="D124" s="80">
        <f t="shared" si="5"/>
        <v>9623214.3300000001</v>
      </c>
      <c r="E124" s="80">
        <f t="shared" si="5"/>
        <v>9644022</v>
      </c>
      <c r="F124" s="80">
        <f t="shared" si="5"/>
        <v>11644585</v>
      </c>
      <c r="G124" s="80">
        <f t="shared" si="5"/>
        <v>11852020</v>
      </c>
      <c r="H124" s="80">
        <f t="shared" si="5"/>
        <v>7002807.1699999999</v>
      </c>
      <c r="I124" s="80">
        <f t="shared" si="5"/>
        <v>7000926</v>
      </c>
      <c r="J124" s="80">
        <f t="shared" si="5"/>
        <v>7001121</v>
      </c>
      <c r="K124" s="80">
        <f t="shared" si="5"/>
        <v>7001321</v>
      </c>
      <c r="L124" s="80">
        <f t="shared" si="5"/>
        <v>7002261.0099999998</v>
      </c>
      <c r="M124" s="80">
        <f t="shared" si="5"/>
        <v>7001158</v>
      </c>
      <c r="N124" s="80">
        <f t="shared" si="5"/>
        <v>5000841</v>
      </c>
      <c r="O124" s="80">
        <f t="shared" si="5"/>
        <v>5016517</v>
      </c>
      <c r="P124" s="80">
        <f t="shared" si="5"/>
        <v>2018569.31</v>
      </c>
      <c r="Q124" s="80">
        <f t="shared" si="5"/>
        <v>2020261</v>
      </c>
      <c r="R124" s="80">
        <f t="shared" si="5"/>
        <v>2021981</v>
      </c>
      <c r="S124" s="80">
        <f t="shared" si="5"/>
        <v>2023765</v>
      </c>
      <c r="T124" s="80">
        <f t="shared" si="5"/>
        <v>2000000</v>
      </c>
      <c r="U124" s="80">
        <f t="shared" si="5"/>
        <v>4000000</v>
      </c>
      <c r="V124" s="80">
        <f t="shared" si="5"/>
        <v>4000000</v>
      </c>
      <c r="W124" s="80">
        <f t="shared" si="5"/>
        <v>4000000</v>
      </c>
      <c r="X124" s="80">
        <f t="shared" si="5"/>
        <v>4000000</v>
      </c>
      <c r="Y124" s="80">
        <f t="shared" si="5"/>
        <v>2000000</v>
      </c>
      <c r="Z124" s="80">
        <f t="shared" si="5"/>
        <v>2000000</v>
      </c>
      <c r="AA124" s="80">
        <f t="shared" si="5"/>
        <v>2000000</v>
      </c>
      <c r="AB124" s="80">
        <f t="shared" si="5"/>
        <v>2000000</v>
      </c>
      <c r="AC124" s="80">
        <f t="shared" si="5"/>
        <v>0</v>
      </c>
      <c r="AD124" s="80">
        <f t="shared" si="5"/>
        <v>0</v>
      </c>
      <c r="AE124" s="80">
        <f t="shared" si="5"/>
        <v>0</v>
      </c>
      <c r="AF124" s="80">
        <f t="shared" si="5"/>
        <v>0</v>
      </c>
      <c r="AG124" s="80">
        <f t="shared" si="5"/>
        <v>0</v>
      </c>
      <c r="AH124" s="80">
        <f t="shared" si="5"/>
        <v>0</v>
      </c>
      <c r="AI124" s="80">
        <f t="shared" si="5"/>
        <v>0</v>
      </c>
      <c r="AJ124" s="80">
        <f t="shared" si="5"/>
        <v>0</v>
      </c>
      <c r="AK124" s="80">
        <f t="shared" si="5"/>
        <v>0</v>
      </c>
      <c r="AL124" s="80">
        <f t="shared" si="5"/>
        <v>0</v>
      </c>
      <c r="AM124" s="80">
        <f t="shared" si="5"/>
        <v>0</v>
      </c>
      <c r="AN124" s="80">
        <f t="shared" si="5"/>
        <v>0</v>
      </c>
      <c r="AO124" s="80">
        <f t="shared" si="5"/>
        <v>0</v>
      </c>
      <c r="AP124" s="80">
        <f t="shared" si="5"/>
        <v>0</v>
      </c>
      <c r="AQ124" s="80">
        <f t="shared" si="5"/>
        <v>0</v>
      </c>
      <c r="AR124" s="80">
        <f t="shared" si="5"/>
        <v>0</v>
      </c>
      <c r="AS124" s="80">
        <f t="shared" si="5"/>
        <v>0</v>
      </c>
      <c r="AT124" s="80">
        <f t="shared" si="5"/>
        <v>0</v>
      </c>
      <c r="AU124" s="80">
        <f t="shared" si="5"/>
        <v>0</v>
      </c>
      <c r="AV124" s="80">
        <f t="shared" si="5"/>
        <v>0</v>
      </c>
      <c r="AW124" s="80">
        <f t="shared" si="5"/>
        <v>0</v>
      </c>
      <c r="AX124" s="80">
        <f t="shared" si="5"/>
        <v>0</v>
      </c>
      <c r="AY124" s="80">
        <f t="shared" si="5"/>
        <v>0</v>
      </c>
      <c r="AZ124" s="80">
        <f t="shared" si="5"/>
        <v>0</v>
      </c>
      <c r="BA124" s="80">
        <f t="shared" si="5"/>
        <v>0</v>
      </c>
      <c r="BB124" s="80">
        <f t="shared" si="5"/>
        <v>0</v>
      </c>
      <c r="BC124" s="80">
        <f t="shared" si="5"/>
        <v>0</v>
      </c>
      <c r="BD124" s="80">
        <f t="shared" si="5"/>
        <v>0</v>
      </c>
      <c r="BE124" s="80">
        <f t="shared" si="5"/>
        <v>0</v>
      </c>
      <c r="BF124" s="80">
        <f t="shared" si="5"/>
        <v>0</v>
      </c>
      <c r="BG124" s="80">
        <f t="shared" si="5"/>
        <v>0</v>
      </c>
      <c r="BH124" s="80">
        <f t="shared" si="5"/>
        <v>0</v>
      </c>
      <c r="BI124" s="80">
        <f t="shared" si="5"/>
        <v>0</v>
      </c>
      <c r="BJ124" s="80">
        <f t="shared" si="5"/>
        <v>0</v>
      </c>
      <c r="BK124" s="80">
        <f t="shared" si="5"/>
        <v>0</v>
      </c>
    </row>
    <row r="125" spans="1:72" s="82" customFormat="1" x14ac:dyDescent="0.3">
      <c r="A125" s="81" t="s">
        <v>4</v>
      </c>
      <c r="B125" s="82">
        <f>SUM(B123:B124)</f>
        <v>7635899</v>
      </c>
      <c r="C125" s="82">
        <f t="shared" ref="C125:BK125" si="6">SUM(C123:C124)</f>
        <v>7691757</v>
      </c>
      <c r="D125" s="82">
        <f t="shared" si="6"/>
        <v>16176160.140000001</v>
      </c>
      <c r="E125" s="82">
        <f t="shared" si="6"/>
        <v>16359302</v>
      </c>
      <c r="F125" s="82">
        <f t="shared" si="6"/>
        <v>21555780</v>
      </c>
      <c r="G125" s="82">
        <f t="shared" si="6"/>
        <v>16129772</v>
      </c>
      <c r="H125" s="82">
        <f t="shared" si="6"/>
        <v>7845442.5099999998</v>
      </c>
      <c r="I125" s="82">
        <f t="shared" si="6"/>
        <v>10029411</v>
      </c>
      <c r="J125" s="82">
        <f t="shared" si="6"/>
        <v>10697449</v>
      </c>
      <c r="K125" s="82">
        <f t="shared" si="6"/>
        <v>7681540</v>
      </c>
      <c r="L125" s="82">
        <f t="shared" si="6"/>
        <v>10584844.75</v>
      </c>
      <c r="M125" s="82">
        <f t="shared" si="6"/>
        <v>12430503</v>
      </c>
      <c r="N125" s="82">
        <f t="shared" si="6"/>
        <v>10505571</v>
      </c>
      <c r="O125" s="82">
        <f t="shared" si="6"/>
        <v>7644248</v>
      </c>
      <c r="P125" s="82">
        <f t="shared" si="6"/>
        <v>8350588.0500000007</v>
      </c>
      <c r="Q125" s="82">
        <f t="shared" si="6"/>
        <v>10765353</v>
      </c>
      <c r="R125" s="82">
        <f t="shared" si="6"/>
        <v>11539484</v>
      </c>
      <c r="S125" s="82">
        <f t="shared" si="6"/>
        <v>9562845</v>
      </c>
      <c r="T125" s="82">
        <f t="shared" si="6"/>
        <v>7422571.54</v>
      </c>
      <c r="U125" s="82">
        <f t="shared" si="6"/>
        <v>8698018</v>
      </c>
      <c r="V125" s="82">
        <f t="shared" si="6"/>
        <v>8439019</v>
      </c>
      <c r="W125" s="82">
        <f t="shared" si="6"/>
        <v>7317012</v>
      </c>
      <c r="X125" s="82">
        <f t="shared" si="6"/>
        <v>6614115.0299999993</v>
      </c>
      <c r="Y125" s="82">
        <f t="shared" si="6"/>
        <v>6822753</v>
      </c>
      <c r="Z125" s="82">
        <f t="shared" si="6"/>
        <v>5854013</v>
      </c>
      <c r="AA125" s="82">
        <f t="shared" si="6"/>
        <v>5250314</v>
      </c>
      <c r="AB125" s="82">
        <f t="shared" si="6"/>
        <v>5226390.37</v>
      </c>
      <c r="AC125" s="82">
        <f t="shared" si="6"/>
        <v>5663426</v>
      </c>
      <c r="AD125" s="82">
        <f t="shared" si="6"/>
        <v>4183334</v>
      </c>
      <c r="AE125" s="82">
        <f t="shared" si="6"/>
        <v>3228090</v>
      </c>
      <c r="AF125" s="82">
        <f t="shared" si="6"/>
        <v>3166649</v>
      </c>
      <c r="AG125" s="82">
        <f t="shared" si="6"/>
        <v>2126945</v>
      </c>
      <c r="AH125" s="82">
        <f t="shared" si="6"/>
        <v>2104319</v>
      </c>
      <c r="AI125" s="82">
        <f t="shared" si="6"/>
        <v>2159380</v>
      </c>
      <c r="AJ125" s="82">
        <f t="shared" si="6"/>
        <v>2187977.3199999998</v>
      </c>
      <c r="AK125" s="82">
        <f t="shared" si="6"/>
        <v>2199970</v>
      </c>
      <c r="AL125" s="82">
        <f t="shared" si="6"/>
        <v>2274089</v>
      </c>
      <c r="AM125" s="82">
        <f t="shared" si="6"/>
        <v>2157298</v>
      </c>
      <c r="AN125" s="82">
        <f t="shared" si="6"/>
        <v>2132904.44</v>
      </c>
      <c r="AO125" s="82">
        <f t="shared" si="6"/>
        <v>2161485</v>
      </c>
      <c r="AP125" s="82">
        <f t="shared" si="6"/>
        <v>2192680</v>
      </c>
      <c r="AQ125" s="82">
        <f t="shared" si="6"/>
        <v>2098141</v>
      </c>
      <c r="AR125" s="82">
        <f t="shared" si="6"/>
        <v>1276119.27</v>
      </c>
      <c r="AS125" s="82">
        <f t="shared" si="6"/>
        <v>854631</v>
      </c>
      <c r="AT125" s="82">
        <f t="shared" si="6"/>
        <v>895403</v>
      </c>
      <c r="AU125" s="82">
        <f t="shared" si="6"/>
        <v>837278</v>
      </c>
      <c r="AV125" s="82">
        <f t="shared" si="6"/>
        <v>884859.04</v>
      </c>
      <c r="AW125" s="82">
        <f t="shared" si="6"/>
        <v>1110629</v>
      </c>
      <c r="AX125" s="82">
        <f t="shared" si="6"/>
        <v>1159765</v>
      </c>
      <c r="AY125" s="82">
        <f t="shared" si="6"/>
        <v>1103714</v>
      </c>
      <c r="AZ125" s="82">
        <f t="shared" si="6"/>
        <v>1284633</v>
      </c>
      <c r="BA125" s="82">
        <f t="shared" si="6"/>
        <v>1223302</v>
      </c>
      <c r="BB125" s="82">
        <f t="shared" si="6"/>
        <v>224121</v>
      </c>
      <c r="BC125" s="82">
        <f t="shared" si="6"/>
        <v>27979981</v>
      </c>
      <c r="BD125" s="82">
        <f t="shared" si="6"/>
        <v>0</v>
      </c>
      <c r="BE125" s="82">
        <f t="shared" si="6"/>
        <v>0</v>
      </c>
      <c r="BF125" s="82">
        <f t="shared" si="6"/>
        <v>0</v>
      </c>
      <c r="BG125" s="82">
        <f t="shared" si="6"/>
        <v>0</v>
      </c>
      <c r="BH125" s="82">
        <f t="shared" si="6"/>
        <v>0</v>
      </c>
      <c r="BI125" s="82">
        <f t="shared" si="6"/>
        <v>0</v>
      </c>
      <c r="BJ125" s="82">
        <f t="shared" si="6"/>
        <v>0</v>
      </c>
      <c r="BK125" s="82">
        <f t="shared" si="6"/>
        <v>0</v>
      </c>
    </row>
    <row r="126" spans="1:72" x14ac:dyDescent="0.3">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row>
    <row r="127" spans="1:72" x14ac:dyDescent="0.3">
      <c r="A127" s="4" t="s">
        <v>5</v>
      </c>
    </row>
    <row r="128" spans="1:72" s="3" customFormat="1" x14ac:dyDescent="0.3">
      <c r="A128" t="s">
        <v>6</v>
      </c>
      <c r="B128" t="s">
        <v>2400</v>
      </c>
      <c r="C128" t="s">
        <v>1752</v>
      </c>
      <c r="D128" t="s">
        <v>1874</v>
      </c>
      <c r="E128" t="s">
        <v>1754</v>
      </c>
      <c r="F128" t="s">
        <v>1755</v>
      </c>
      <c r="G128" t="s">
        <v>1756</v>
      </c>
      <c r="H128" t="s">
        <v>1875</v>
      </c>
      <c r="I128" t="s">
        <v>1758</v>
      </c>
      <c r="J128" t="s">
        <v>1759</v>
      </c>
      <c r="K128" t="s">
        <v>1760</v>
      </c>
      <c r="L128" t="s">
        <v>1876</v>
      </c>
      <c r="M128" t="s">
        <v>1762</v>
      </c>
      <c r="N128" t="s">
        <v>1763</v>
      </c>
      <c r="O128" t="s">
        <v>1764</v>
      </c>
      <c r="P128" t="s">
        <v>1877</v>
      </c>
      <c r="Q128" t="s">
        <v>1766</v>
      </c>
      <c r="R128" t="s">
        <v>1767</v>
      </c>
      <c r="S128" t="s">
        <v>1768</v>
      </c>
      <c r="T128" t="s">
        <v>1878</v>
      </c>
      <c r="U128" t="s">
        <v>1770</v>
      </c>
      <c r="V128" t="s">
        <v>1771</v>
      </c>
      <c r="W128" t="s">
        <v>1772</v>
      </c>
      <c r="X128" t="s">
        <v>1879</v>
      </c>
      <c r="Y128" t="s">
        <v>1774</v>
      </c>
      <c r="Z128" t="s">
        <v>1775</v>
      </c>
      <c r="AA128" t="s">
        <v>1776</v>
      </c>
      <c r="AB128" t="s">
        <v>1880</v>
      </c>
      <c r="AC128" t="s">
        <v>1778</v>
      </c>
      <c r="AD128" t="s">
        <v>1779</v>
      </c>
      <c r="AE128" t="s">
        <v>1780</v>
      </c>
      <c r="AF128" t="s">
        <v>1881</v>
      </c>
      <c r="AG128" t="s">
        <v>1782</v>
      </c>
      <c r="AH128" t="s">
        <v>1783</v>
      </c>
      <c r="AI128" t="s">
        <v>1784</v>
      </c>
      <c r="AJ128" t="s">
        <v>1882</v>
      </c>
      <c r="AK128" t="s">
        <v>1786</v>
      </c>
      <c r="AL128" t="s">
        <v>1787</v>
      </c>
      <c r="AM128" t="s">
        <v>1788</v>
      </c>
      <c r="AN128" t="s">
        <v>1883</v>
      </c>
      <c r="AO128" t="s">
        <v>1790</v>
      </c>
      <c r="AP128" t="s">
        <v>1791</v>
      </c>
      <c r="AQ128" t="s">
        <v>1792</v>
      </c>
      <c r="AR128" t="s">
        <v>1884</v>
      </c>
      <c r="AS128" t="s">
        <v>1794</v>
      </c>
      <c r="AT128" t="s">
        <v>1795</v>
      </c>
      <c r="AU128" t="s">
        <v>1796</v>
      </c>
      <c r="AV128" t="s">
        <v>1885</v>
      </c>
      <c r="AW128" t="s">
        <v>1798</v>
      </c>
      <c r="AX128" t="s">
        <v>1799</v>
      </c>
      <c r="AY128" t="s">
        <v>1800</v>
      </c>
      <c r="AZ128" t="s">
        <v>1886</v>
      </c>
      <c r="BA128" t="s">
        <v>1802</v>
      </c>
      <c r="BB128" t="s">
        <v>1803</v>
      </c>
      <c r="BC128" t="s">
        <v>1804</v>
      </c>
      <c r="BD128"/>
      <c r="BE128"/>
      <c r="BF128"/>
      <c r="BG128"/>
      <c r="BH128"/>
      <c r="BI128"/>
      <c r="BJ128"/>
      <c r="BK128"/>
      <c r="BL128"/>
      <c r="BM128"/>
      <c r="BN128"/>
      <c r="BO128"/>
      <c r="BP128"/>
      <c r="BQ128"/>
      <c r="BR128"/>
      <c r="BS128"/>
      <c r="BT128"/>
    </row>
    <row r="129" spans="1:72" x14ac:dyDescent="0.3">
      <c r="A129" t="s">
        <v>1887</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row>
    <row r="130" spans="1:72" x14ac:dyDescent="0.3">
      <c r="A130" t="s">
        <v>1888</v>
      </c>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row>
    <row r="131" spans="1:72" x14ac:dyDescent="0.3">
      <c r="A131" t="s">
        <v>864</v>
      </c>
      <c r="B131">
        <v>54722719</v>
      </c>
      <c r="C131">
        <v>55878287</v>
      </c>
      <c r="D131">
        <v>56799234.390000001</v>
      </c>
      <c r="E131">
        <v>53870898</v>
      </c>
      <c r="F131">
        <v>51078872</v>
      </c>
      <c r="G131">
        <v>56148135</v>
      </c>
      <c r="H131">
        <v>55575950.880000003</v>
      </c>
      <c r="I131">
        <v>50784967</v>
      </c>
      <c r="J131">
        <v>51806333</v>
      </c>
      <c r="K131">
        <v>51604589</v>
      </c>
      <c r="L131">
        <v>51063825.520000003</v>
      </c>
      <c r="M131">
        <v>46772238</v>
      </c>
      <c r="N131">
        <v>46130979</v>
      </c>
      <c r="O131">
        <v>48029795</v>
      </c>
      <c r="P131">
        <v>48632005.670000002</v>
      </c>
      <c r="Q131">
        <v>45654348</v>
      </c>
      <c r="R131">
        <v>45204255</v>
      </c>
      <c r="S131">
        <v>46313350</v>
      </c>
      <c r="T131">
        <v>44779970.68</v>
      </c>
      <c r="U131">
        <v>42039199</v>
      </c>
      <c r="V131">
        <v>42902923</v>
      </c>
      <c r="W131">
        <v>42370482</v>
      </c>
      <c r="X131">
        <v>40431459.289999999</v>
      </c>
      <c r="Y131">
        <v>37263504</v>
      </c>
      <c r="Z131">
        <v>37934504</v>
      </c>
      <c r="AA131">
        <v>39587865</v>
      </c>
      <c r="AB131">
        <v>38117647.079999998</v>
      </c>
      <c r="AC131">
        <v>33743902</v>
      </c>
      <c r="AD131">
        <v>34748679</v>
      </c>
      <c r="AE131">
        <v>35218135</v>
      </c>
      <c r="AF131">
        <v>35254599.990000002</v>
      </c>
      <c r="AG131">
        <v>31088377</v>
      </c>
      <c r="AH131">
        <v>31439293</v>
      </c>
      <c r="AI131">
        <v>31304355</v>
      </c>
      <c r="AJ131">
        <v>31144043.129999999</v>
      </c>
      <c r="AK131">
        <v>27599007</v>
      </c>
      <c r="AL131">
        <v>27787805</v>
      </c>
      <c r="AM131">
        <v>27801905</v>
      </c>
      <c r="AN131">
        <v>27603428.059999999</v>
      </c>
      <c r="AO131">
        <v>24199949</v>
      </c>
      <c r="AP131">
        <v>23650855</v>
      </c>
      <c r="AQ131">
        <v>23647324</v>
      </c>
      <c r="AR131">
        <v>24149436.600000001</v>
      </c>
      <c r="AS131">
        <v>21069482</v>
      </c>
      <c r="AT131">
        <v>21620700</v>
      </c>
      <c r="AU131">
        <v>21347967</v>
      </c>
      <c r="AV131">
        <v>21463870.149999999</v>
      </c>
      <c r="AW131">
        <v>19201286</v>
      </c>
      <c r="AX131">
        <v>18923961</v>
      </c>
      <c r="AY131">
        <v>18417926</v>
      </c>
      <c r="AZ131">
        <v>18376603</v>
      </c>
      <c r="BA131">
        <v>18026245</v>
      </c>
      <c r="BB131">
        <v>18595450</v>
      </c>
      <c r="BC131">
        <v>18618668</v>
      </c>
      <c r="BD131"/>
      <c r="BE131"/>
      <c r="BF131"/>
      <c r="BG131"/>
      <c r="BH131"/>
      <c r="BI131"/>
      <c r="BJ131"/>
      <c r="BK131"/>
      <c r="BL131"/>
      <c r="BM131"/>
      <c r="BN131"/>
      <c r="BO131"/>
      <c r="BP131"/>
      <c r="BQ131"/>
      <c r="BR131"/>
      <c r="BS131"/>
      <c r="BT131"/>
    </row>
    <row r="132" spans="1:72" x14ac:dyDescent="0.3">
      <c r="A132" t="s">
        <v>2059</v>
      </c>
      <c r="B132">
        <v>53812749</v>
      </c>
      <c r="C132">
        <v>54868255</v>
      </c>
      <c r="D132">
        <v>55764751.369999997</v>
      </c>
      <c r="E132">
        <v>52925390</v>
      </c>
      <c r="F132">
        <v>50290175</v>
      </c>
      <c r="G132">
        <v>55159351</v>
      </c>
      <c r="H132">
        <v>54629579.280000001</v>
      </c>
      <c r="I132">
        <v>49855936</v>
      </c>
      <c r="J132">
        <v>51011957</v>
      </c>
      <c r="K132">
        <v>50682394</v>
      </c>
      <c r="L132">
        <v>50093753.259999998</v>
      </c>
      <c r="M132">
        <v>45949958</v>
      </c>
      <c r="N132">
        <v>45371398</v>
      </c>
      <c r="O132">
        <v>47167671</v>
      </c>
      <c r="P132">
        <v>47796734.32</v>
      </c>
      <c r="Q132">
        <v>44891610</v>
      </c>
      <c r="R132">
        <v>44550475</v>
      </c>
      <c r="S132">
        <v>45514068</v>
      </c>
      <c r="T132">
        <v>44049134.25</v>
      </c>
      <c r="U132">
        <v>41306597</v>
      </c>
      <c r="V132">
        <v>42246510</v>
      </c>
      <c r="W132">
        <v>41623793</v>
      </c>
      <c r="X132">
        <v>39833982.310000002</v>
      </c>
      <c r="Y132">
        <v>36592486</v>
      </c>
      <c r="Z132">
        <v>37323773</v>
      </c>
      <c r="AA132">
        <v>38854079</v>
      </c>
      <c r="AB132">
        <v>37472145.770000003</v>
      </c>
      <c r="AC132">
        <v>33110024</v>
      </c>
      <c r="AD132">
        <v>34135141</v>
      </c>
      <c r="AE132">
        <v>34553524</v>
      </c>
      <c r="AF132">
        <v>34626757.399999999</v>
      </c>
      <c r="AG132">
        <v>30423038</v>
      </c>
      <c r="AH132">
        <v>30876495</v>
      </c>
      <c r="AI132">
        <v>30711457</v>
      </c>
      <c r="AJ132">
        <v>30514116.120000001</v>
      </c>
      <c r="AK132">
        <v>27049610</v>
      </c>
      <c r="AL132">
        <v>27310418</v>
      </c>
      <c r="AM132">
        <v>27266011</v>
      </c>
      <c r="AN132">
        <v>27155056.73</v>
      </c>
      <c r="AO132">
        <v>23667161</v>
      </c>
      <c r="AP132">
        <v>23178575</v>
      </c>
      <c r="AQ132">
        <v>23153056</v>
      </c>
      <c r="AR132">
        <v>23667258.670000002</v>
      </c>
      <c r="AS132">
        <v>20651324</v>
      </c>
      <c r="AT132">
        <v>21217515</v>
      </c>
      <c r="AU132">
        <v>20923175</v>
      </c>
      <c r="AV132">
        <v>21048733.379999999</v>
      </c>
      <c r="AW132">
        <v>18808464</v>
      </c>
      <c r="AX132">
        <v>18538312</v>
      </c>
      <c r="AY132">
        <v>18027547</v>
      </c>
      <c r="AZ132">
        <v>17993239</v>
      </c>
      <c r="BA132">
        <v>17672005</v>
      </c>
      <c r="BB132">
        <v>18253067</v>
      </c>
      <c r="BC132">
        <v>18221088</v>
      </c>
      <c r="BD132"/>
      <c r="BE132"/>
      <c r="BF132"/>
      <c r="BG132"/>
      <c r="BH132"/>
      <c r="BI132"/>
      <c r="BJ132"/>
      <c r="BK132"/>
      <c r="BL132"/>
      <c r="BM132"/>
      <c r="BN132"/>
      <c r="BO132"/>
      <c r="BP132"/>
      <c r="BQ132"/>
      <c r="BR132"/>
      <c r="BS132"/>
      <c r="BT132"/>
    </row>
    <row r="133" spans="1:72" x14ac:dyDescent="0.3">
      <c r="A133" t="s">
        <v>2060</v>
      </c>
      <c r="B133">
        <v>909970</v>
      </c>
      <c r="C133">
        <v>1010032</v>
      </c>
      <c r="D133">
        <v>1034483.02</v>
      </c>
      <c r="E133">
        <v>945508</v>
      </c>
      <c r="F133">
        <v>788697</v>
      </c>
      <c r="G133">
        <v>988784</v>
      </c>
      <c r="H133">
        <v>946371.6</v>
      </c>
      <c r="I133">
        <v>929031</v>
      </c>
      <c r="J133">
        <v>794376</v>
      </c>
      <c r="K133">
        <v>922195</v>
      </c>
      <c r="L133">
        <v>970072.26</v>
      </c>
      <c r="M133">
        <v>822280</v>
      </c>
      <c r="N133">
        <v>759581</v>
      </c>
      <c r="O133">
        <v>862124</v>
      </c>
      <c r="P133">
        <v>835271.35</v>
      </c>
      <c r="Q133">
        <v>762738</v>
      </c>
      <c r="R133">
        <v>653780</v>
      </c>
      <c r="S133">
        <v>799282</v>
      </c>
      <c r="T133">
        <v>730836.43</v>
      </c>
      <c r="U133">
        <v>732602</v>
      </c>
      <c r="V133">
        <v>656413</v>
      </c>
      <c r="W133">
        <v>746689</v>
      </c>
      <c r="X133">
        <v>597476.98</v>
      </c>
      <c r="Y133">
        <v>671018</v>
      </c>
      <c r="Z133">
        <v>610731</v>
      </c>
      <c r="AA133">
        <v>733786</v>
      </c>
      <c r="AB133">
        <v>645501.31999999995</v>
      </c>
      <c r="AC133">
        <v>633878</v>
      </c>
      <c r="AD133">
        <v>613538</v>
      </c>
      <c r="AE133">
        <v>664611</v>
      </c>
      <c r="AF133">
        <v>627842.59</v>
      </c>
      <c r="AG133">
        <v>665339</v>
      </c>
      <c r="AH133">
        <v>562798</v>
      </c>
      <c r="AI133">
        <v>592898</v>
      </c>
      <c r="AJ133">
        <v>629927.01</v>
      </c>
      <c r="AK133">
        <v>549397</v>
      </c>
      <c r="AL133">
        <v>477387</v>
      </c>
      <c r="AM133">
        <v>535894</v>
      </c>
      <c r="AN133">
        <v>448371.33</v>
      </c>
      <c r="AO133">
        <v>532788</v>
      </c>
      <c r="AP133">
        <v>472280</v>
      </c>
      <c r="AQ133">
        <v>494268</v>
      </c>
      <c r="AR133">
        <v>482177.93</v>
      </c>
      <c r="AS133">
        <v>418158</v>
      </c>
      <c r="AT133">
        <v>403185</v>
      </c>
      <c r="AU133">
        <v>424792</v>
      </c>
      <c r="AV133">
        <v>415136.77</v>
      </c>
      <c r="AW133">
        <v>392822</v>
      </c>
      <c r="AX133">
        <v>385649</v>
      </c>
      <c r="AY133">
        <v>390379</v>
      </c>
      <c r="AZ133">
        <v>383364</v>
      </c>
      <c r="BA133">
        <v>354240</v>
      </c>
      <c r="BB133">
        <v>342383</v>
      </c>
      <c r="BC133">
        <v>397580</v>
      </c>
      <c r="BD133"/>
      <c r="BE133"/>
      <c r="BF133"/>
      <c r="BG133"/>
      <c r="BH133"/>
      <c r="BI133"/>
      <c r="BJ133"/>
      <c r="BK133"/>
      <c r="BL133"/>
      <c r="BM133"/>
      <c r="BN133"/>
      <c r="BO133"/>
      <c r="BP133"/>
      <c r="BQ133"/>
      <c r="BR133"/>
      <c r="BS133"/>
      <c r="BT133"/>
    </row>
    <row r="134" spans="1:72" x14ac:dyDescent="0.3">
      <c r="A134" t="s">
        <v>865</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3669.67</v>
      </c>
      <c r="AS134">
        <v>3423</v>
      </c>
      <c r="AT134">
        <v>3331</v>
      </c>
      <c r="AU134">
        <v>6290</v>
      </c>
      <c r="AV134">
        <v>2493.9699999999998</v>
      </c>
      <c r="AW134">
        <v>0</v>
      </c>
      <c r="AX134">
        <v>0</v>
      </c>
      <c r="AY134">
        <v>3783</v>
      </c>
      <c r="AZ134">
        <v>7343</v>
      </c>
      <c r="BA134">
        <v>3361</v>
      </c>
      <c r="BB134">
        <v>0</v>
      </c>
      <c r="BC134">
        <v>0</v>
      </c>
      <c r="BD134"/>
      <c r="BE134"/>
      <c r="BF134"/>
      <c r="BG134"/>
      <c r="BH134"/>
      <c r="BI134"/>
      <c r="BJ134"/>
      <c r="BK134"/>
      <c r="BL134"/>
      <c r="BM134"/>
      <c r="BN134"/>
      <c r="BO134"/>
      <c r="BP134"/>
      <c r="BQ134"/>
      <c r="BR134"/>
      <c r="BS134"/>
      <c r="BT134"/>
    </row>
    <row r="135" spans="1:72" x14ac:dyDescent="0.3">
      <c r="A135" t="s">
        <v>866</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3669.67</v>
      </c>
      <c r="AS135">
        <v>3423</v>
      </c>
      <c r="AT135">
        <v>3331</v>
      </c>
      <c r="AU135">
        <v>6290</v>
      </c>
      <c r="AV135">
        <v>2493.9699999999998</v>
      </c>
      <c r="AW135">
        <v>0</v>
      </c>
      <c r="AX135">
        <v>0</v>
      </c>
      <c r="AY135">
        <v>3783</v>
      </c>
      <c r="AZ135">
        <v>7343</v>
      </c>
      <c r="BA135">
        <v>3361</v>
      </c>
      <c r="BB135">
        <v>0</v>
      </c>
      <c r="BC135">
        <v>0</v>
      </c>
      <c r="BD135"/>
      <c r="BE135"/>
      <c r="BF135"/>
      <c r="BG135"/>
      <c r="BH135"/>
      <c r="BI135"/>
      <c r="BJ135"/>
      <c r="BK135"/>
      <c r="BL135"/>
      <c r="BM135"/>
      <c r="BN135"/>
      <c r="BO135"/>
      <c r="BP135"/>
      <c r="BQ135"/>
      <c r="BR135"/>
      <c r="BS135"/>
      <c r="BT135"/>
    </row>
    <row r="136" spans="1:72" x14ac:dyDescent="0.3">
      <c r="A136" t="s">
        <v>783</v>
      </c>
      <c r="B136">
        <v>232690</v>
      </c>
      <c r="C136">
        <v>219109</v>
      </c>
      <c r="D136">
        <v>275120.12</v>
      </c>
      <c r="E136">
        <v>204102</v>
      </c>
      <c r="F136">
        <v>151335</v>
      </c>
      <c r="G136">
        <v>159392</v>
      </c>
      <c r="H136">
        <v>256725.36</v>
      </c>
      <c r="I136">
        <v>201206</v>
      </c>
      <c r="J136">
        <v>203154</v>
      </c>
      <c r="K136">
        <v>194117</v>
      </c>
      <c r="L136">
        <v>224464.87</v>
      </c>
      <c r="M136">
        <v>155367</v>
      </c>
      <c r="N136">
        <v>273649</v>
      </c>
      <c r="O136">
        <v>279774</v>
      </c>
      <c r="P136">
        <v>250491.07</v>
      </c>
      <c r="Q136">
        <v>224219</v>
      </c>
      <c r="R136">
        <v>225868</v>
      </c>
      <c r="S136">
        <v>249479</v>
      </c>
      <c r="T136">
        <v>156933.10999999999</v>
      </c>
      <c r="U136">
        <v>163477</v>
      </c>
      <c r="V136">
        <v>169290</v>
      </c>
      <c r="W136">
        <v>207852</v>
      </c>
      <c r="X136">
        <v>214436.36</v>
      </c>
      <c r="Y136">
        <v>142119</v>
      </c>
      <c r="Z136">
        <v>155380</v>
      </c>
      <c r="AA136">
        <v>187923</v>
      </c>
      <c r="AB136">
        <v>167986.78</v>
      </c>
      <c r="AC136">
        <v>193314</v>
      </c>
      <c r="AD136">
        <v>189445</v>
      </c>
      <c r="AE136">
        <v>152817</v>
      </c>
      <c r="AF136">
        <v>226232.73</v>
      </c>
      <c r="AG136">
        <v>156684</v>
      </c>
      <c r="AH136">
        <v>147144</v>
      </c>
      <c r="AI136">
        <v>164033</v>
      </c>
      <c r="AJ136">
        <v>135965.06</v>
      </c>
      <c r="AK136">
        <v>172132</v>
      </c>
      <c r="AL136">
        <v>163923</v>
      </c>
      <c r="AM136">
        <v>151069</v>
      </c>
      <c r="AN136">
        <v>129163.2</v>
      </c>
      <c r="AO136">
        <v>144197</v>
      </c>
      <c r="AP136">
        <v>137581</v>
      </c>
      <c r="AQ136">
        <v>157518</v>
      </c>
      <c r="AR136">
        <v>104574.17</v>
      </c>
      <c r="AS136">
        <v>121899</v>
      </c>
      <c r="AT136">
        <v>107687</v>
      </c>
      <c r="AU136">
        <v>125154</v>
      </c>
      <c r="AV136">
        <v>98536.28</v>
      </c>
      <c r="AW136">
        <v>90642</v>
      </c>
      <c r="AX136">
        <v>83895</v>
      </c>
      <c r="AY136">
        <v>114610</v>
      </c>
      <c r="AZ136">
        <v>86760</v>
      </c>
      <c r="BA136">
        <v>215310</v>
      </c>
      <c r="BB136">
        <v>89361</v>
      </c>
      <c r="BC136">
        <v>125158</v>
      </c>
      <c r="BD136"/>
      <c r="BE136"/>
      <c r="BF136"/>
      <c r="BG136"/>
      <c r="BH136"/>
      <c r="BI136"/>
      <c r="BJ136"/>
      <c r="BK136"/>
      <c r="BL136"/>
      <c r="BM136"/>
      <c r="BN136"/>
      <c r="BO136"/>
      <c r="BP136"/>
      <c r="BQ136"/>
      <c r="BR136"/>
      <c r="BS136"/>
      <c r="BT136"/>
    </row>
    <row r="137" spans="1:72" x14ac:dyDescent="0.3">
      <c r="A137" t="s">
        <v>867</v>
      </c>
      <c r="B137">
        <v>54955409</v>
      </c>
      <c r="C137">
        <v>56097396</v>
      </c>
      <c r="D137">
        <v>57074354.509999998</v>
      </c>
      <c r="E137">
        <v>54075000</v>
      </c>
      <c r="F137">
        <v>51230207</v>
      </c>
      <c r="G137">
        <v>56307527</v>
      </c>
      <c r="H137">
        <v>55832676.240000002</v>
      </c>
      <c r="I137">
        <v>50986173</v>
      </c>
      <c r="J137">
        <v>52009487</v>
      </c>
      <c r="K137">
        <v>51798706</v>
      </c>
      <c r="L137">
        <v>51288290.390000001</v>
      </c>
      <c r="M137">
        <v>46927605</v>
      </c>
      <c r="N137">
        <v>46404628</v>
      </c>
      <c r="O137">
        <v>48309569</v>
      </c>
      <c r="P137">
        <v>48882496.729999997</v>
      </c>
      <c r="Q137">
        <v>45878567</v>
      </c>
      <c r="R137">
        <v>45430123</v>
      </c>
      <c r="S137">
        <v>46562829</v>
      </c>
      <c r="T137">
        <v>44936903.789999999</v>
      </c>
      <c r="U137">
        <v>42202676</v>
      </c>
      <c r="V137">
        <v>43072213</v>
      </c>
      <c r="W137">
        <v>42578334</v>
      </c>
      <c r="X137">
        <v>40645895.659999996</v>
      </c>
      <c r="Y137">
        <v>37405623</v>
      </c>
      <c r="Z137">
        <v>38089884</v>
      </c>
      <c r="AA137">
        <v>39775788</v>
      </c>
      <c r="AB137">
        <v>38285633.859999999</v>
      </c>
      <c r="AC137">
        <v>33937216</v>
      </c>
      <c r="AD137">
        <v>34938124</v>
      </c>
      <c r="AE137">
        <v>35370952</v>
      </c>
      <c r="AF137">
        <v>35480832.719999999</v>
      </c>
      <c r="AG137">
        <v>31245061</v>
      </c>
      <c r="AH137">
        <v>31586437</v>
      </c>
      <c r="AI137">
        <v>31468388</v>
      </c>
      <c r="AJ137">
        <v>31280008.18</v>
      </c>
      <c r="AK137">
        <v>27771139</v>
      </c>
      <c r="AL137">
        <v>27951728</v>
      </c>
      <c r="AM137">
        <v>27952974</v>
      </c>
      <c r="AN137">
        <v>27732591.25</v>
      </c>
      <c r="AO137">
        <v>24344146</v>
      </c>
      <c r="AP137">
        <v>23788436</v>
      </c>
      <c r="AQ137">
        <v>23804842</v>
      </c>
      <c r="AR137">
        <v>24257680.440000001</v>
      </c>
      <c r="AS137">
        <v>21194804</v>
      </c>
      <c r="AT137">
        <v>21731718</v>
      </c>
      <c r="AU137">
        <v>21479411</v>
      </c>
      <c r="AV137">
        <v>21572382.300000001</v>
      </c>
      <c r="AW137">
        <v>19291928</v>
      </c>
      <c r="AX137">
        <v>19007856</v>
      </c>
      <c r="AY137">
        <v>18536319</v>
      </c>
      <c r="AZ137">
        <v>18470706</v>
      </c>
      <c r="BA137">
        <v>18244916</v>
      </c>
      <c r="BB137">
        <v>18684811</v>
      </c>
      <c r="BC137">
        <v>18743826</v>
      </c>
      <c r="BD137"/>
      <c r="BE137"/>
      <c r="BF137"/>
      <c r="BG137"/>
      <c r="BH137"/>
      <c r="BI137"/>
      <c r="BJ137"/>
      <c r="BK137"/>
      <c r="BL137"/>
      <c r="BM137"/>
      <c r="BN137"/>
      <c r="BO137"/>
      <c r="BP137"/>
      <c r="BQ137"/>
      <c r="BR137"/>
      <c r="BS137"/>
      <c r="BT137"/>
    </row>
    <row r="138" spans="1:72" x14ac:dyDescent="0.3">
      <c r="A138" t="s">
        <v>1891</v>
      </c>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row>
    <row r="139" spans="1:72" x14ac:dyDescent="0.3">
      <c r="A139" t="s">
        <v>868</v>
      </c>
      <c r="B139">
        <v>48644306</v>
      </c>
      <c r="C139">
        <v>49333781</v>
      </c>
      <c r="D139">
        <v>49671597.579999998</v>
      </c>
      <c r="E139">
        <v>47281597</v>
      </c>
      <c r="F139">
        <v>45450521</v>
      </c>
      <c r="G139">
        <v>49612048</v>
      </c>
      <c r="H139">
        <v>48584642.619999997</v>
      </c>
      <c r="I139">
        <v>44576103</v>
      </c>
      <c r="J139">
        <v>46179701</v>
      </c>
      <c r="K139">
        <v>45671705</v>
      </c>
      <c r="L139">
        <v>44920084.840000004</v>
      </c>
      <c r="M139">
        <v>41219911</v>
      </c>
      <c r="N139">
        <v>41059263</v>
      </c>
      <c r="O139">
        <v>42439670</v>
      </c>
      <c r="P139">
        <v>42713050.100000001</v>
      </c>
      <c r="Q139">
        <v>40375023</v>
      </c>
      <c r="R139">
        <v>40329202</v>
      </c>
      <c r="S139">
        <v>40935059</v>
      </c>
      <c r="T139">
        <v>39870995.020000003</v>
      </c>
      <c r="U139">
        <v>37293066</v>
      </c>
      <c r="V139">
        <v>38640501</v>
      </c>
      <c r="W139">
        <v>37917713</v>
      </c>
      <c r="X139">
        <v>36032860.659999996</v>
      </c>
      <c r="Y139">
        <v>32948549</v>
      </c>
      <c r="Z139">
        <v>33945083</v>
      </c>
      <c r="AA139">
        <v>35010523</v>
      </c>
      <c r="AB139">
        <v>33872099.920000002</v>
      </c>
      <c r="AC139">
        <v>30114285</v>
      </c>
      <c r="AD139">
        <v>31321798</v>
      </c>
      <c r="AE139">
        <v>31463029</v>
      </c>
      <c r="AF139">
        <v>31575336.440000001</v>
      </c>
      <c r="AG139">
        <v>27787264</v>
      </c>
      <c r="AH139">
        <v>28223871</v>
      </c>
      <c r="AI139">
        <v>28086786</v>
      </c>
      <c r="AJ139">
        <v>27750327.989999998</v>
      </c>
      <c r="AK139">
        <v>24771569</v>
      </c>
      <c r="AL139">
        <v>25138349</v>
      </c>
      <c r="AM139">
        <v>25100207</v>
      </c>
      <c r="AN139">
        <v>24808081.030000001</v>
      </c>
      <c r="AO139">
        <v>21700887</v>
      </c>
      <c r="AP139">
        <v>21529057</v>
      </c>
      <c r="AQ139">
        <v>21364383</v>
      </c>
      <c r="AR139">
        <v>22019560.239999998</v>
      </c>
      <c r="AS139">
        <v>18991225</v>
      </c>
      <c r="AT139">
        <v>19731185</v>
      </c>
      <c r="AU139">
        <v>19406374</v>
      </c>
      <c r="AV139">
        <v>19534819.800000001</v>
      </c>
      <c r="AW139">
        <v>17418819</v>
      </c>
      <c r="AX139">
        <v>17409634</v>
      </c>
      <c r="AY139">
        <v>16979018</v>
      </c>
      <c r="AZ139">
        <v>16818554</v>
      </c>
      <c r="BA139">
        <v>16442511</v>
      </c>
      <c r="BB139">
        <v>17036184</v>
      </c>
      <c r="BC139">
        <v>16988764</v>
      </c>
      <c r="BD139"/>
      <c r="BE139"/>
      <c r="BF139"/>
      <c r="BG139"/>
      <c r="BH139"/>
      <c r="BI139"/>
      <c r="BJ139"/>
      <c r="BK139"/>
      <c r="BL139"/>
      <c r="BM139"/>
      <c r="BN139"/>
      <c r="BO139"/>
      <c r="BP139"/>
      <c r="BQ139"/>
      <c r="BR139"/>
      <c r="BS139"/>
      <c r="BT139"/>
    </row>
    <row r="140" spans="1:72" x14ac:dyDescent="0.3">
      <c r="A140" t="s">
        <v>2061</v>
      </c>
      <c r="B140">
        <v>48644306</v>
      </c>
      <c r="C140">
        <v>49333781</v>
      </c>
      <c r="D140">
        <v>49671597.579999998</v>
      </c>
      <c r="E140">
        <v>47281597</v>
      </c>
      <c r="F140">
        <v>45450521</v>
      </c>
      <c r="G140">
        <v>49612048</v>
      </c>
      <c r="H140">
        <v>48584642.619999997</v>
      </c>
      <c r="I140">
        <v>44576103</v>
      </c>
      <c r="J140">
        <v>46179701</v>
      </c>
      <c r="K140">
        <v>45671705</v>
      </c>
      <c r="L140">
        <v>44920084.840000004</v>
      </c>
      <c r="M140">
        <v>41219911</v>
      </c>
      <c r="N140">
        <v>41059263</v>
      </c>
      <c r="O140">
        <v>42439670</v>
      </c>
      <c r="P140">
        <v>42713050.100000001</v>
      </c>
      <c r="Q140">
        <v>40375023</v>
      </c>
      <c r="R140">
        <v>40329202</v>
      </c>
      <c r="S140">
        <v>40935059</v>
      </c>
      <c r="T140">
        <v>39870995.020000003</v>
      </c>
      <c r="U140">
        <v>37293066</v>
      </c>
      <c r="V140">
        <v>38640501</v>
      </c>
      <c r="W140">
        <v>37917713</v>
      </c>
      <c r="X140">
        <v>36032860.659999996</v>
      </c>
      <c r="Y140">
        <v>32948549</v>
      </c>
      <c r="Z140">
        <v>33945083</v>
      </c>
      <c r="AA140">
        <v>35010523</v>
      </c>
      <c r="AB140">
        <v>33872099.920000002</v>
      </c>
      <c r="AC140">
        <v>30114285</v>
      </c>
      <c r="AD140">
        <v>31321798</v>
      </c>
      <c r="AE140">
        <v>31463029</v>
      </c>
      <c r="AF140">
        <v>31575336.440000001</v>
      </c>
      <c r="AG140">
        <v>27787264</v>
      </c>
      <c r="AH140">
        <v>28223871</v>
      </c>
      <c r="AI140">
        <v>28086786</v>
      </c>
      <c r="AJ140">
        <v>27750327.989999998</v>
      </c>
      <c r="AK140">
        <v>24771569</v>
      </c>
      <c r="AL140">
        <v>25138349</v>
      </c>
      <c r="AM140">
        <v>25100207</v>
      </c>
      <c r="AN140">
        <v>24808081.030000001</v>
      </c>
      <c r="AO140">
        <v>21700887</v>
      </c>
      <c r="AP140">
        <v>21529057</v>
      </c>
      <c r="AQ140">
        <v>21364383</v>
      </c>
      <c r="AR140">
        <v>22019560.239999998</v>
      </c>
      <c r="AS140">
        <v>18991225</v>
      </c>
      <c r="AT140">
        <v>19731185</v>
      </c>
      <c r="AU140">
        <v>19406374</v>
      </c>
      <c r="AV140">
        <v>19534819.800000001</v>
      </c>
      <c r="AW140">
        <v>17418819</v>
      </c>
      <c r="AX140">
        <v>17409634</v>
      </c>
      <c r="AY140">
        <v>16979018</v>
      </c>
      <c r="AZ140">
        <v>16818554</v>
      </c>
      <c r="BA140">
        <v>16442511</v>
      </c>
      <c r="BB140">
        <v>17036184</v>
      </c>
      <c r="BC140">
        <v>16988764</v>
      </c>
      <c r="BD140"/>
      <c r="BE140"/>
      <c r="BF140"/>
      <c r="BG140"/>
      <c r="BH140"/>
      <c r="BI140"/>
      <c r="BJ140"/>
      <c r="BK140"/>
      <c r="BL140"/>
      <c r="BM140"/>
      <c r="BN140"/>
      <c r="BO140"/>
      <c r="BP140"/>
      <c r="BQ140"/>
      <c r="BR140"/>
      <c r="BS140"/>
      <c r="BT140"/>
    </row>
    <row r="141" spans="1:72" x14ac:dyDescent="0.3">
      <c r="A141" t="s">
        <v>869</v>
      </c>
      <c r="B141">
        <v>4560484</v>
      </c>
      <c r="C141">
        <v>4442437</v>
      </c>
      <c r="D141">
        <v>4534099.5599999996</v>
      </c>
      <c r="E141">
        <v>4616643</v>
      </c>
      <c r="F141">
        <v>4151341</v>
      </c>
      <c r="G141">
        <v>4412738</v>
      </c>
      <c r="H141">
        <v>4550764.97</v>
      </c>
      <c r="I141">
        <v>4429411</v>
      </c>
      <c r="J141">
        <v>4291434</v>
      </c>
      <c r="K141">
        <v>4138789</v>
      </c>
      <c r="L141">
        <v>3963241.81</v>
      </c>
      <c r="M141">
        <v>3912917</v>
      </c>
      <c r="N141">
        <v>3838970</v>
      </c>
      <c r="O141">
        <v>3766210</v>
      </c>
      <c r="P141">
        <v>3732867.38</v>
      </c>
      <c r="Q141">
        <v>3614856</v>
      </c>
      <c r="R141">
        <v>3518710</v>
      </c>
      <c r="S141">
        <v>3528654</v>
      </c>
      <c r="T141">
        <v>3012266.17</v>
      </c>
      <c r="U141">
        <v>3064668</v>
      </c>
      <c r="V141">
        <v>2955493</v>
      </c>
      <c r="W141">
        <v>3011034</v>
      </c>
      <c r="X141">
        <v>2770959</v>
      </c>
      <c r="Y141">
        <v>2796865</v>
      </c>
      <c r="Z141">
        <v>2619633</v>
      </c>
      <c r="AA141">
        <v>2742406</v>
      </c>
      <c r="AB141">
        <v>2552451.69</v>
      </c>
      <c r="AC141">
        <v>2375267</v>
      </c>
      <c r="AD141">
        <v>2247860</v>
      </c>
      <c r="AE141">
        <v>2257061</v>
      </c>
      <c r="AF141">
        <v>2189811.62</v>
      </c>
      <c r="AG141">
        <v>2105029</v>
      </c>
      <c r="AH141">
        <v>2082262</v>
      </c>
      <c r="AI141">
        <v>2014916</v>
      </c>
      <c r="AJ141">
        <v>1951615.14</v>
      </c>
      <c r="AK141">
        <v>1904867</v>
      </c>
      <c r="AL141">
        <v>1739218</v>
      </c>
      <c r="AM141">
        <v>1662463</v>
      </c>
      <c r="AN141">
        <v>1524547.58</v>
      </c>
      <c r="AO141">
        <v>1605061</v>
      </c>
      <c r="AP141">
        <v>1399410</v>
      </c>
      <c r="AQ141">
        <v>1370758</v>
      </c>
      <c r="AR141">
        <v>1398685.35</v>
      </c>
      <c r="AS141">
        <v>1439563</v>
      </c>
      <c r="AT141">
        <v>1317284</v>
      </c>
      <c r="AU141">
        <v>1318625</v>
      </c>
      <c r="AV141">
        <v>1136560.71</v>
      </c>
      <c r="AW141">
        <v>1291615</v>
      </c>
      <c r="AX141">
        <v>1148859</v>
      </c>
      <c r="AY141">
        <v>1092025</v>
      </c>
      <c r="AZ141">
        <v>1055818</v>
      </c>
      <c r="BA141">
        <v>1115473</v>
      </c>
      <c r="BB141">
        <v>1162179</v>
      </c>
      <c r="BC141">
        <v>1169494</v>
      </c>
      <c r="BD141"/>
      <c r="BE141"/>
      <c r="BF141"/>
      <c r="BG141"/>
      <c r="BH141"/>
      <c r="BI141"/>
      <c r="BJ141"/>
      <c r="BK141"/>
      <c r="BL141"/>
      <c r="BM141"/>
      <c r="BN141"/>
      <c r="BO141"/>
      <c r="BP141"/>
      <c r="BQ141"/>
      <c r="BR141"/>
      <c r="BS141"/>
      <c r="BT141"/>
    </row>
    <row r="142" spans="1:72" x14ac:dyDescent="0.3">
      <c r="A142" t="s">
        <v>870</v>
      </c>
      <c r="B142">
        <v>3283858</v>
      </c>
      <c r="C142">
        <v>3186810</v>
      </c>
      <c r="D142">
        <v>3246029.87</v>
      </c>
      <c r="E142">
        <v>3244207</v>
      </c>
      <c r="F142">
        <v>3031492</v>
      </c>
      <c r="G142">
        <v>3162982</v>
      </c>
      <c r="H142">
        <v>3186119.41</v>
      </c>
      <c r="I142">
        <v>3236152</v>
      </c>
      <c r="J142">
        <v>3219061</v>
      </c>
      <c r="K142">
        <v>3027733</v>
      </c>
      <c r="L142">
        <v>3050119.53</v>
      </c>
      <c r="M142">
        <v>2965912</v>
      </c>
      <c r="N142">
        <v>2873438</v>
      </c>
      <c r="O142">
        <v>2877673</v>
      </c>
      <c r="P142">
        <v>2763730.79</v>
      </c>
      <c r="Q142">
        <v>2731816</v>
      </c>
      <c r="R142">
        <v>2601094</v>
      </c>
      <c r="S142">
        <v>2638403</v>
      </c>
      <c r="T142">
        <v>2462200.9300000002</v>
      </c>
      <c r="U142">
        <v>2455320</v>
      </c>
      <c r="V142">
        <v>2398221</v>
      </c>
      <c r="W142">
        <v>2406607</v>
      </c>
      <c r="X142">
        <v>2321809.16</v>
      </c>
      <c r="Y142">
        <v>2260434</v>
      </c>
      <c r="Z142">
        <v>2127284</v>
      </c>
      <c r="AA142">
        <v>2148611</v>
      </c>
      <c r="AB142">
        <v>2064873.66</v>
      </c>
      <c r="AC142">
        <v>1894256</v>
      </c>
      <c r="AD142">
        <v>1776808</v>
      </c>
      <c r="AE142">
        <v>1730135</v>
      </c>
      <c r="AF142">
        <v>1729714</v>
      </c>
      <c r="AG142">
        <v>1701577</v>
      </c>
      <c r="AH142">
        <v>1655199</v>
      </c>
      <c r="AI142">
        <v>1626750</v>
      </c>
      <c r="AJ142">
        <v>1554991.7</v>
      </c>
      <c r="AK142">
        <v>1490850</v>
      </c>
      <c r="AL142">
        <v>1376343</v>
      </c>
      <c r="AM142">
        <v>1335879</v>
      </c>
      <c r="AN142">
        <v>1222721.83</v>
      </c>
      <c r="AO142">
        <v>1286504</v>
      </c>
      <c r="AP142">
        <v>1136072</v>
      </c>
      <c r="AQ142">
        <v>1102197</v>
      </c>
      <c r="AR142">
        <v>1184605.98</v>
      </c>
      <c r="AS142">
        <v>1154535</v>
      </c>
      <c r="AT142">
        <v>1109003</v>
      </c>
      <c r="AU142">
        <v>1090294</v>
      </c>
      <c r="AV142">
        <v>1046839.52</v>
      </c>
      <c r="AW142">
        <v>1042407</v>
      </c>
      <c r="AX142">
        <v>965181</v>
      </c>
      <c r="AY142">
        <v>0</v>
      </c>
      <c r="AZ142">
        <v>0</v>
      </c>
      <c r="BA142">
        <v>0</v>
      </c>
      <c r="BB142">
        <v>0</v>
      </c>
      <c r="BC142">
        <v>0</v>
      </c>
      <c r="BD142"/>
      <c r="BE142"/>
      <c r="BF142"/>
      <c r="BG142"/>
      <c r="BH142"/>
      <c r="BI142"/>
      <c r="BJ142"/>
      <c r="BK142"/>
      <c r="BL142"/>
      <c r="BM142"/>
      <c r="BN142"/>
      <c r="BO142"/>
      <c r="BP142"/>
      <c r="BQ142"/>
      <c r="BR142"/>
      <c r="BS142"/>
      <c r="BT142"/>
    </row>
    <row r="143" spans="1:72" x14ac:dyDescent="0.3">
      <c r="A143" t="s">
        <v>871</v>
      </c>
      <c r="B143">
        <v>1276626</v>
      </c>
      <c r="C143">
        <v>1255627</v>
      </c>
      <c r="D143">
        <v>1288069.69</v>
      </c>
      <c r="E143">
        <v>1372436</v>
      </c>
      <c r="F143">
        <v>1119849</v>
      </c>
      <c r="G143">
        <v>1249756</v>
      </c>
      <c r="H143">
        <v>1364645.56</v>
      </c>
      <c r="I143">
        <v>1193259</v>
      </c>
      <c r="J143">
        <v>1072373</v>
      </c>
      <c r="K143">
        <v>1111056</v>
      </c>
      <c r="L143">
        <v>913122.29</v>
      </c>
      <c r="M143">
        <v>947005</v>
      </c>
      <c r="N143">
        <v>965532</v>
      </c>
      <c r="O143">
        <v>888537</v>
      </c>
      <c r="P143">
        <v>969136.59</v>
      </c>
      <c r="Q143">
        <v>883040</v>
      </c>
      <c r="R143">
        <v>917616</v>
      </c>
      <c r="S143">
        <v>890251</v>
      </c>
      <c r="T143">
        <v>550065.25</v>
      </c>
      <c r="U143">
        <v>609348</v>
      </c>
      <c r="V143">
        <v>557272</v>
      </c>
      <c r="W143">
        <v>604427</v>
      </c>
      <c r="X143">
        <v>449149.84</v>
      </c>
      <c r="Y143">
        <v>536431</v>
      </c>
      <c r="Z143">
        <v>492349</v>
      </c>
      <c r="AA143">
        <v>593795</v>
      </c>
      <c r="AB143">
        <v>487578.04</v>
      </c>
      <c r="AC143">
        <v>481011</v>
      </c>
      <c r="AD143">
        <v>471052</v>
      </c>
      <c r="AE143">
        <v>526926</v>
      </c>
      <c r="AF143">
        <v>460097.61</v>
      </c>
      <c r="AG143">
        <v>403452</v>
      </c>
      <c r="AH143">
        <v>427063</v>
      </c>
      <c r="AI143">
        <v>388166</v>
      </c>
      <c r="AJ143">
        <v>396623.44</v>
      </c>
      <c r="AK143">
        <v>414017</v>
      </c>
      <c r="AL143">
        <v>362875</v>
      </c>
      <c r="AM143">
        <v>326584</v>
      </c>
      <c r="AN143">
        <v>301825.76</v>
      </c>
      <c r="AO143">
        <v>318557</v>
      </c>
      <c r="AP143">
        <v>263338</v>
      </c>
      <c r="AQ143">
        <v>268561</v>
      </c>
      <c r="AR143">
        <v>214079.37</v>
      </c>
      <c r="AS143">
        <v>285028</v>
      </c>
      <c r="AT143">
        <v>208281</v>
      </c>
      <c r="AU143">
        <v>228331</v>
      </c>
      <c r="AV143">
        <v>89721.19</v>
      </c>
      <c r="AW143">
        <v>249208</v>
      </c>
      <c r="AX143">
        <v>183678</v>
      </c>
      <c r="AY143">
        <v>0</v>
      </c>
      <c r="AZ143">
        <v>0</v>
      </c>
      <c r="BA143">
        <v>0</v>
      </c>
      <c r="BB143">
        <v>0</v>
      </c>
      <c r="BC143">
        <v>0</v>
      </c>
      <c r="BD143"/>
      <c r="BE143"/>
      <c r="BF143"/>
      <c r="BG143"/>
      <c r="BH143"/>
      <c r="BI143"/>
      <c r="BJ143"/>
      <c r="BK143"/>
      <c r="BL143"/>
      <c r="BM143"/>
      <c r="BN143"/>
      <c r="BO143"/>
      <c r="BP143"/>
      <c r="BQ143"/>
      <c r="BR143"/>
      <c r="BS143"/>
      <c r="BT143"/>
    </row>
    <row r="144" spans="1:72" x14ac:dyDescent="0.3">
      <c r="A144" t="s">
        <v>872</v>
      </c>
      <c r="B144">
        <v>0</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83664.2</v>
      </c>
      <c r="AG144">
        <v>44110</v>
      </c>
      <c r="AH144">
        <v>38364</v>
      </c>
      <c r="AI144">
        <v>39646</v>
      </c>
      <c r="AJ144">
        <v>56972.22</v>
      </c>
      <c r="AK144">
        <v>35833</v>
      </c>
      <c r="AL144">
        <v>31973</v>
      </c>
      <c r="AM144">
        <v>35721</v>
      </c>
      <c r="AN144">
        <v>60061.78</v>
      </c>
      <c r="AO144">
        <v>33069</v>
      </c>
      <c r="AP144">
        <v>32894</v>
      </c>
      <c r="AQ144">
        <v>50433</v>
      </c>
      <c r="AR144">
        <v>59027.91</v>
      </c>
      <c r="AS144">
        <v>41383</v>
      </c>
      <c r="AT144">
        <v>42652</v>
      </c>
      <c r="AU144">
        <v>23407</v>
      </c>
      <c r="AV144">
        <v>26189.69</v>
      </c>
      <c r="AW144">
        <v>0</v>
      </c>
      <c r="AX144">
        <v>0</v>
      </c>
      <c r="AY144">
        <v>0</v>
      </c>
      <c r="AZ144">
        <v>2970</v>
      </c>
      <c r="BA144">
        <v>2970</v>
      </c>
      <c r="BB144">
        <v>2970</v>
      </c>
      <c r="BC144">
        <v>2970</v>
      </c>
      <c r="BD144"/>
      <c r="BE144"/>
      <c r="BF144"/>
      <c r="BG144"/>
      <c r="BH144"/>
      <c r="BI144"/>
      <c r="BJ144"/>
      <c r="BK144"/>
      <c r="BL144"/>
      <c r="BM144"/>
      <c r="BN144"/>
      <c r="BO144"/>
      <c r="BP144"/>
      <c r="BQ144"/>
      <c r="BR144"/>
      <c r="BS144"/>
      <c r="BT144"/>
    </row>
    <row r="145" spans="1:72" x14ac:dyDescent="0.3">
      <c r="A145" t="s">
        <v>878</v>
      </c>
      <c r="B145">
        <v>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314</v>
      </c>
      <c r="AZ145">
        <v>-432.25</v>
      </c>
      <c r="BA145">
        <v>0</v>
      </c>
      <c r="BB145">
        <v>0</v>
      </c>
      <c r="BC145">
        <v>0</v>
      </c>
      <c r="BD145"/>
      <c r="BE145"/>
      <c r="BF145"/>
      <c r="BG145"/>
      <c r="BH145"/>
      <c r="BI145"/>
      <c r="BJ145"/>
      <c r="BK145"/>
      <c r="BL145"/>
      <c r="BM145"/>
      <c r="BN145"/>
      <c r="BO145"/>
      <c r="BP145"/>
      <c r="BQ145"/>
      <c r="BR145"/>
      <c r="BS145"/>
      <c r="BT145"/>
    </row>
    <row r="146" spans="1:72" x14ac:dyDescent="0.3">
      <c r="A146" t="s">
        <v>2062</v>
      </c>
      <c r="B146">
        <v>0</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59517.43</v>
      </c>
      <c r="AO146">
        <v>0</v>
      </c>
      <c r="AP146">
        <v>0</v>
      </c>
      <c r="AQ146">
        <v>0</v>
      </c>
      <c r="AR146">
        <v>0</v>
      </c>
      <c r="AS146">
        <v>0</v>
      </c>
      <c r="AT146">
        <v>0</v>
      </c>
      <c r="AU146">
        <v>0</v>
      </c>
      <c r="AV146">
        <v>0</v>
      </c>
      <c r="AW146">
        <v>0</v>
      </c>
      <c r="AX146">
        <v>0</v>
      </c>
      <c r="AY146">
        <v>7423</v>
      </c>
      <c r="AZ146">
        <v>7921.5</v>
      </c>
      <c r="BA146">
        <v>0</v>
      </c>
      <c r="BB146">
        <v>0</v>
      </c>
      <c r="BC146">
        <v>0</v>
      </c>
      <c r="BD146"/>
      <c r="BE146"/>
      <c r="BF146"/>
      <c r="BG146"/>
      <c r="BH146"/>
      <c r="BI146"/>
      <c r="BJ146"/>
      <c r="BK146"/>
      <c r="BL146"/>
      <c r="BM146"/>
      <c r="BN146"/>
      <c r="BO146"/>
      <c r="BP146"/>
      <c r="BQ146"/>
      <c r="BR146"/>
      <c r="BS146"/>
      <c r="BT146"/>
    </row>
    <row r="147" spans="1:72" x14ac:dyDescent="0.3">
      <c r="A147" t="s">
        <v>1892</v>
      </c>
      <c r="B147">
        <v>53204790</v>
      </c>
      <c r="C147">
        <v>53776218</v>
      </c>
      <c r="D147">
        <v>54205697.140000001</v>
      </c>
      <c r="E147">
        <v>51898240</v>
      </c>
      <c r="F147">
        <v>49601862</v>
      </c>
      <c r="G147">
        <v>54024786</v>
      </c>
      <c r="H147">
        <v>53135407.590000004</v>
      </c>
      <c r="I147">
        <v>49005514</v>
      </c>
      <c r="J147">
        <v>50471135</v>
      </c>
      <c r="K147">
        <v>49810494</v>
      </c>
      <c r="L147">
        <v>48883326.659999996</v>
      </c>
      <c r="M147">
        <v>45132828</v>
      </c>
      <c r="N147">
        <v>44898233</v>
      </c>
      <c r="O147">
        <v>46205880</v>
      </c>
      <c r="P147">
        <v>46445917.469999999</v>
      </c>
      <c r="Q147">
        <v>43989879</v>
      </c>
      <c r="R147">
        <v>43847912</v>
      </c>
      <c r="S147">
        <v>44463713</v>
      </c>
      <c r="T147">
        <v>42883261.189999998</v>
      </c>
      <c r="U147">
        <v>40357734</v>
      </c>
      <c r="V147">
        <v>41595994</v>
      </c>
      <c r="W147">
        <v>40928747</v>
      </c>
      <c r="X147">
        <v>38803819.659999996</v>
      </c>
      <c r="Y147">
        <v>35745414</v>
      </c>
      <c r="Z147">
        <v>36564716</v>
      </c>
      <c r="AA147">
        <v>37752929</v>
      </c>
      <c r="AB147">
        <v>36424551.619999997</v>
      </c>
      <c r="AC147">
        <v>32489552</v>
      </c>
      <c r="AD147">
        <v>33569658</v>
      </c>
      <c r="AE147">
        <v>33720090</v>
      </c>
      <c r="AF147">
        <v>33848812.259999998</v>
      </c>
      <c r="AG147">
        <v>29936403</v>
      </c>
      <c r="AH147">
        <v>30344497</v>
      </c>
      <c r="AI147">
        <v>30141348</v>
      </c>
      <c r="AJ147">
        <v>29758915.350000001</v>
      </c>
      <c r="AK147">
        <v>26712269</v>
      </c>
      <c r="AL147">
        <v>26909540</v>
      </c>
      <c r="AM147">
        <v>26798391</v>
      </c>
      <c r="AN147">
        <v>26630760.120000001</v>
      </c>
      <c r="AO147">
        <v>23339017</v>
      </c>
      <c r="AP147">
        <v>22961361</v>
      </c>
      <c r="AQ147">
        <v>22785574</v>
      </c>
      <c r="AR147">
        <v>23477273.489999998</v>
      </c>
      <c r="AS147">
        <v>20472171</v>
      </c>
      <c r="AT147">
        <v>21091121</v>
      </c>
      <c r="AU147">
        <v>20748406</v>
      </c>
      <c r="AV147">
        <v>20776139.280000001</v>
      </c>
      <c r="AW147">
        <v>18710434</v>
      </c>
      <c r="AX147">
        <v>18558493</v>
      </c>
      <c r="AY147">
        <v>18078780</v>
      </c>
      <c r="AZ147">
        <v>17907299</v>
      </c>
      <c r="BA147">
        <v>17560954</v>
      </c>
      <c r="BB147">
        <v>18201333</v>
      </c>
      <c r="BC147">
        <v>18161228</v>
      </c>
      <c r="BD147"/>
      <c r="BE147"/>
      <c r="BF147"/>
      <c r="BG147"/>
      <c r="BH147"/>
      <c r="BI147"/>
      <c r="BJ147"/>
      <c r="BK147"/>
      <c r="BL147"/>
      <c r="BM147"/>
      <c r="BN147"/>
      <c r="BO147"/>
      <c r="BP147"/>
      <c r="BQ147"/>
      <c r="BR147"/>
      <c r="BS147"/>
      <c r="BT147"/>
    </row>
    <row r="148" spans="1:72" x14ac:dyDescent="0.3">
      <c r="A148" t="s">
        <v>874</v>
      </c>
      <c r="B148">
        <v>0</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-317</v>
      </c>
      <c r="AZ148">
        <v>-2248</v>
      </c>
      <c r="BA148">
        <v>-2815</v>
      </c>
      <c r="BB148">
        <v>168745</v>
      </c>
      <c r="BC148">
        <v>0</v>
      </c>
      <c r="BD148"/>
      <c r="BE148"/>
      <c r="BF148"/>
      <c r="BG148"/>
      <c r="BH148"/>
      <c r="BI148"/>
      <c r="BJ148"/>
      <c r="BK148"/>
      <c r="BL148"/>
      <c r="BM148"/>
      <c r="BN148"/>
      <c r="BO148"/>
      <c r="BP148"/>
      <c r="BQ148"/>
      <c r="BR148"/>
      <c r="BS148"/>
      <c r="BT148"/>
    </row>
    <row r="149" spans="1:72" x14ac:dyDescent="0.3">
      <c r="A149" t="s">
        <v>1893</v>
      </c>
      <c r="B149">
        <v>0</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-317</v>
      </c>
      <c r="AZ149">
        <v>-2248</v>
      </c>
      <c r="BA149">
        <v>-2815</v>
      </c>
      <c r="BB149">
        <v>0</v>
      </c>
      <c r="BC149">
        <v>0</v>
      </c>
      <c r="BD149"/>
      <c r="BE149"/>
      <c r="BF149"/>
      <c r="BG149"/>
      <c r="BH149"/>
      <c r="BI149"/>
      <c r="BJ149"/>
      <c r="BK149"/>
      <c r="BL149"/>
      <c r="BM149"/>
      <c r="BN149"/>
      <c r="BO149"/>
      <c r="BP149"/>
      <c r="BQ149"/>
      <c r="BR149"/>
      <c r="BS149"/>
      <c r="BT149"/>
    </row>
    <row r="150" spans="1:72" x14ac:dyDescent="0.3">
      <c r="A150" t="s">
        <v>2063</v>
      </c>
      <c r="B150">
        <v>0</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56248.33</v>
      </c>
      <c r="BB150">
        <v>168745</v>
      </c>
      <c r="BC150">
        <v>0</v>
      </c>
      <c r="BD150"/>
      <c r="BE150"/>
      <c r="BF150"/>
      <c r="BG150"/>
      <c r="BH150"/>
      <c r="BI150"/>
      <c r="BJ150"/>
      <c r="BK150"/>
      <c r="BL150"/>
      <c r="BM150"/>
      <c r="BN150"/>
      <c r="BO150"/>
      <c r="BP150"/>
      <c r="BQ150"/>
      <c r="BR150"/>
      <c r="BS150"/>
      <c r="BT150"/>
    </row>
    <row r="151" spans="1:72" x14ac:dyDescent="0.3">
      <c r="A151" t="s">
        <v>1895</v>
      </c>
      <c r="B151">
        <v>1750619</v>
      </c>
      <c r="C151">
        <v>2321178</v>
      </c>
      <c r="D151">
        <v>2868657.36</v>
      </c>
      <c r="E151">
        <v>2176760</v>
      </c>
      <c r="F151">
        <v>1628345</v>
      </c>
      <c r="G151">
        <v>2282741</v>
      </c>
      <c r="H151">
        <v>2697268.65</v>
      </c>
      <c r="I151">
        <v>1980659</v>
      </c>
      <c r="J151">
        <v>1538352</v>
      </c>
      <c r="K151">
        <v>1988212</v>
      </c>
      <c r="L151">
        <v>2404963.7400000002</v>
      </c>
      <c r="M151">
        <v>1794777</v>
      </c>
      <c r="N151">
        <v>1506395</v>
      </c>
      <c r="O151">
        <v>2103689</v>
      </c>
      <c r="P151">
        <v>2436579.2599999998</v>
      </c>
      <c r="Q151">
        <v>1888688</v>
      </c>
      <c r="R151">
        <v>1582211</v>
      </c>
      <c r="S151">
        <v>2099116</v>
      </c>
      <c r="T151">
        <v>2053642.61</v>
      </c>
      <c r="U151">
        <v>1844942</v>
      </c>
      <c r="V151">
        <v>1476219</v>
      </c>
      <c r="W151">
        <v>1649587</v>
      </c>
      <c r="X151">
        <v>1842076</v>
      </c>
      <c r="Y151">
        <v>1660209</v>
      </c>
      <c r="Z151">
        <v>1525168</v>
      </c>
      <c r="AA151">
        <v>2022859</v>
      </c>
      <c r="AB151">
        <v>1861082.24</v>
      </c>
      <c r="AC151">
        <v>1447664</v>
      </c>
      <c r="AD151">
        <v>1368466</v>
      </c>
      <c r="AE151">
        <v>1650862</v>
      </c>
      <c r="AF151">
        <v>1632020.45</v>
      </c>
      <c r="AG151">
        <v>1308658</v>
      </c>
      <c r="AH151">
        <v>1241940</v>
      </c>
      <c r="AI151">
        <v>1327040</v>
      </c>
      <c r="AJ151">
        <v>1521092.84</v>
      </c>
      <c r="AK151">
        <v>1058870</v>
      </c>
      <c r="AL151">
        <v>1042188</v>
      </c>
      <c r="AM151">
        <v>1154583</v>
      </c>
      <c r="AN151">
        <v>1101831.1299999999</v>
      </c>
      <c r="AO151">
        <v>1005129</v>
      </c>
      <c r="AP151">
        <v>827075</v>
      </c>
      <c r="AQ151">
        <v>1019268</v>
      </c>
      <c r="AR151">
        <v>780406.95</v>
      </c>
      <c r="AS151">
        <v>722633</v>
      </c>
      <c r="AT151">
        <v>640597</v>
      </c>
      <c r="AU151">
        <v>731005</v>
      </c>
      <c r="AV151">
        <v>796243.02</v>
      </c>
      <c r="AW151">
        <v>581494</v>
      </c>
      <c r="AX151">
        <v>449363</v>
      </c>
      <c r="AY151">
        <v>457222</v>
      </c>
      <c r="AZ151">
        <v>561159</v>
      </c>
      <c r="BA151">
        <v>681147</v>
      </c>
      <c r="BB151">
        <v>652223</v>
      </c>
      <c r="BC151">
        <v>582598</v>
      </c>
      <c r="BD151"/>
      <c r="BE151"/>
      <c r="BF151"/>
      <c r="BG151"/>
      <c r="BH151"/>
      <c r="BI151"/>
      <c r="BJ151"/>
      <c r="BK151"/>
      <c r="BL151"/>
      <c r="BM151"/>
      <c r="BN151"/>
      <c r="BO151"/>
      <c r="BP151"/>
      <c r="BQ151"/>
      <c r="BR151"/>
      <c r="BS151"/>
      <c r="BT151"/>
    </row>
    <row r="152" spans="1:72" x14ac:dyDescent="0.3">
      <c r="A152" t="s">
        <v>875</v>
      </c>
      <c r="B152">
        <v>142463</v>
      </c>
      <c r="C152">
        <v>129292</v>
      </c>
      <c r="D152">
        <v>146348.01999999999</v>
      </c>
      <c r="E152">
        <v>153606</v>
      </c>
      <c r="F152">
        <v>172870</v>
      </c>
      <c r="G152">
        <v>146674</v>
      </c>
      <c r="H152">
        <v>78401.53</v>
      </c>
      <c r="I152">
        <v>80099</v>
      </c>
      <c r="J152">
        <v>76908</v>
      </c>
      <c r="K152">
        <v>74554</v>
      </c>
      <c r="L152">
        <v>89267.98</v>
      </c>
      <c r="M152">
        <v>85894</v>
      </c>
      <c r="N152">
        <v>83148</v>
      </c>
      <c r="O152">
        <v>77473</v>
      </c>
      <c r="P152">
        <v>86451.62</v>
      </c>
      <c r="Q152">
        <v>90648</v>
      </c>
      <c r="R152">
        <v>90081</v>
      </c>
      <c r="S152">
        <v>81091</v>
      </c>
      <c r="T152">
        <v>78698.78</v>
      </c>
      <c r="U152">
        <v>73941</v>
      </c>
      <c r="V152">
        <v>64961</v>
      </c>
      <c r="W152">
        <v>61509</v>
      </c>
      <c r="X152">
        <v>64294.8</v>
      </c>
      <c r="Y152">
        <v>62230</v>
      </c>
      <c r="Z152">
        <v>56659</v>
      </c>
      <c r="AA152">
        <v>53972</v>
      </c>
      <c r="AB152">
        <v>55849.84</v>
      </c>
      <c r="AC152">
        <v>45731</v>
      </c>
      <c r="AD152">
        <v>35132</v>
      </c>
      <c r="AE152">
        <v>30956</v>
      </c>
      <c r="AF152">
        <v>23600.32</v>
      </c>
      <c r="AG152">
        <v>13736</v>
      </c>
      <c r="AH152">
        <v>26722</v>
      </c>
      <c r="AI152">
        <v>19873</v>
      </c>
      <c r="AJ152">
        <v>21109.919999999998</v>
      </c>
      <c r="AK152">
        <v>21914</v>
      </c>
      <c r="AL152">
        <v>21877</v>
      </c>
      <c r="AM152">
        <v>20314</v>
      </c>
      <c r="AN152">
        <v>19689.21</v>
      </c>
      <c r="AO152">
        <v>16464</v>
      </c>
      <c r="AP152">
        <v>16099</v>
      </c>
      <c r="AQ152">
        <v>11001</v>
      </c>
      <c r="AR152">
        <v>10590.55</v>
      </c>
      <c r="AS152">
        <v>7762</v>
      </c>
      <c r="AT152">
        <v>7776</v>
      </c>
      <c r="AU152">
        <v>8853</v>
      </c>
      <c r="AV152">
        <v>10078.01</v>
      </c>
      <c r="AW152">
        <v>15432</v>
      </c>
      <c r="AX152">
        <v>11441</v>
      </c>
      <c r="AY152">
        <v>12176</v>
      </c>
      <c r="AZ152">
        <v>17443</v>
      </c>
      <c r="BA152">
        <v>6202</v>
      </c>
      <c r="BB152">
        <v>4657</v>
      </c>
      <c r="BC152">
        <v>4572</v>
      </c>
      <c r="BD152"/>
      <c r="BE152"/>
      <c r="BF152"/>
      <c r="BG152"/>
      <c r="BH152"/>
      <c r="BI152"/>
      <c r="BJ152"/>
      <c r="BK152"/>
      <c r="BL152"/>
      <c r="BM152"/>
      <c r="BN152"/>
      <c r="BO152"/>
      <c r="BP152"/>
      <c r="BQ152"/>
      <c r="BR152"/>
      <c r="BS152"/>
      <c r="BT152"/>
    </row>
    <row r="153" spans="1:72" x14ac:dyDescent="0.3">
      <c r="A153" t="s">
        <v>876</v>
      </c>
      <c r="B153">
        <v>331067</v>
      </c>
      <c r="C153">
        <v>461217</v>
      </c>
      <c r="D153">
        <v>590674.39</v>
      </c>
      <c r="E153">
        <v>461788</v>
      </c>
      <c r="F153">
        <v>296759</v>
      </c>
      <c r="G153">
        <v>463619</v>
      </c>
      <c r="H153">
        <v>565164.53</v>
      </c>
      <c r="I153">
        <v>431080</v>
      </c>
      <c r="J153">
        <v>297884</v>
      </c>
      <c r="K153">
        <v>415860</v>
      </c>
      <c r="L153">
        <v>488161.47</v>
      </c>
      <c r="M153">
        <v>373220</v>
      </c>
      <c r="N153">
        <v>331025</v>
      </c>
      <c r="O153">
        <v>408779</v>
      </c>
      <c r="P153">
        <v>493602.28</v>
      </c>
      <c r="Q153">
        <v>359158</v>
      </c>
      <c r="R153">
        <v>263017</v>
      </c>
      <c r="S153">
        <v>395439</v>
      </c>
      <c r="T153">
        <v>358098.98</v>
      </c>
      <c r="U153">
        <v>362894</v>
      </c>
      <c r="V153">
        <v>278768</v>
      </c>
      <c r="W153">
        <v>333888</v>
      </c>
      <c r="X153">
        <v>354304.52</v>
      </c>
      <c r="Y153">
        <v>350944</v>
      </c>
      <c r="Z153">
        <v>299830</v>
      </c>
      <c r="AA153">
        <v>429596</v>
      </c>
      <c r="AB153">
        <v>325160.48</v>
      </c>
      <c r="AC153">
        <v>319433</v>
      </c>
      <c r="AD153">
        <v>281613</v>
      </c>
      <c r="AE153">
        <v>349308</v>
      </c>
      <c r="AF153">
        <v>302972.63</v>
      </c>
      <c r="AG153">
        <v>270789</v>
      </c>
      <c r="AH153">
        <v>256003</v>
      </c>
      <c r="AI153">
        <v>297384</v>
      </c>
      <c r="AJ153">
        <v>336647.26</v>
      </c>
      <c r="AK153">
        <v>277011</v>
      </c>
      <c r="AL153">
        <v>251556</v>
      </c>
      <c r="AM153">
        <v>270389</v>
      </c>
      <c r="AN153">
        <v>404437.99</v>
      </c>
      <c r="AO153">
        <v>319606</v>
      </c>
      <c r="AP153">
        <v>238335</v>
      </c>
      <c r="AQ153">
        <v>323234</v>
      </c>
      <c r="AR153">
        <v>295954.07</v>
      </c>
      <c r="AS153">
        <v>211967</v>
      </c>
      <c r="AT153">
        <v>200736</v>
      </c>
      <c r="AU153">
        <v>249970</v>
      </c>
      <c r="AV153">
        <v>231215.21</v>
      </c>
      <c r="AW153">
        <v>179681</v>
      </c>
      <c r="AX153">
        <v>149119</v>
      </c>
      <c r="AY153">
        <v>148145</v>
      </c>
      <c r="AZ153">
        <v>159216</v>
      </c>
      <c r="BA153">
        <v>207287</v>
      </c>
      <c r="BB153">
        <v>215892</v>
      </c>
      <c r="BC153">
        <v>187734</v>
      </c>
      <c r="BD153"/>
      <c r="BE153"/>
      <c r="BF153"/>
      <c r="BG153"/>
      <c r="BH153"/>
      <c r="BI153"/>
      <c r="BJ153"/>
      <c r="BK153"/>
      <c r="BL153"/>
      <c r="BM153"/>
      <c r="BN153"/>
      <c r="BO153"/>
      <c r="BP153"/>
      <c r="BQ153"/>
      <c r="BR153"/>
      <c r="BS153"/>
      <c r="BT153"/>
    </row>
    <row r="154" spans="1:72" x14ac:dyDescent="0.3">
      <c r="A154" t="s">
        <v>1896</v>
      </c>
      <c r="B154">
        <v>1277089</v>
      </c>
      <c r="C154">
        <v>1730669</v>
      </c>
      <c r="D154">
        <v>2131634.9500000002</v>
      </c>
      <c r="E154">
        <v>1561366</v>
      </c>
      <c r="F154">
        <v>1158716</v>
      </c>
      <c r="G154">
        <v>1672448</v>
      </c>
      <c r="H154">
        <v>2053702.6</v>
      </c>
      <c r="I154">
        <v>1469480</v>
      </c>
      <c r="J154">
        <v>1163560</v>
      </c>
      <c r="K154">
        <v>1497798</v>
      </c>
      <c r="L154">
        <v>1827534.28</v>
      </c>
      <c r="M154">
        <v>1335663</v>
      </c>
      <c r="N154">
        <v>1092222</v>
      </c>
      <c r="O154">
        <v>1617437</v>
      </c>
      <c r="P154">
        <v>1856525.37</v>
      </c>
      <c r="Q154">
        <v>1438882</v>
      </c>
      <c r="R154">
        <v>1229113</v>
      </c>
      <c r="S154">
        <v>1622586</v>
      </c>
      <c r="T154">
        <v>1616844.85</v>
      </c>
      <c r="U154">
        <v>1408107</v>
      </c>
      <c r="V154">
        <v>1132490</v>
      </c>
      <c r="W154">
        <v>1254190</v>
      </c>
      <c r="X154">
        <v>1423476.68</v>
      </c>
      <c r="Y154">
        <v>1247035</v>
      </c>
      <c r="Z154">
        <v>1168679</v>
      </c>
      <c r="AA154">
        <v>1539291</v>
      </c>
      <c r="AB154">
        <v>1480071.92</v>
      </c>
      <c r="AC154">
        <v>1082500</v>
      </c>
      <c r="AD154">
        <v>1051721</v>
      </c>
      <c r="AE154">
        <v>1270598</v>
      </c>
      <c r="AF154">
        <v>1305447.5</v>
      </c>
      <c r="AG154">
        <v>1024133</v>
      </c>
      <c r="AH154">
        <v>959215</v>
      </c>
      <c r="AI154">
        <v>1009783</v>
      </c>
      <c r="AJ154">
        <v>1163335.6599999999</v>
      </c>
      <c r="AK154">
        <v>759945</v>
      </c>
      <c r="AL154">
        <v>768755</v>
      </c>
      <c r="AM154">
        <v>863880</v>
      </c>
      <c r="AN154">
        <v>677703.94</v>
      </c>
      <c r="AO154">
        <v>669059</v>
      </c>
      <c r="AP154">
        <v>572641</v>
      </c>
      <c r="AQ154">
        <v>685033</v>
      </c>
      <c r="AR154">
        <v>473862.33</v>
      </c>
      <c r="AS154">
        <v>502904</v>
      </c>
      <c r="AT154">
        <v>432085</v>
      </c>
      <c r="AU154">
        <v>472182</v>
      </c>
      <c r="AV154">
        <v>554949.80000000005</v>
      </c>
      <c r="AW154">
        <v>386381</v>
      </c>
      <c r="AX154">
        <v>288803</v>
      </c>
      <c r="AY154">
        <v>296901</v>
      </c>
      <c r="AZ154">
        <v>384500</v>
      </c>
      <c r="BA154">
        <v>467658</v>
      </c>
      <c r="BB154">
        <v>431674</v>
      </c>
      <c r="BC154">
        <v>390292</v>
      </c>
      <c r="BD154"/>
      <c r="BE154"/>
      <c r="BF154"/>
      <c r="BG154"/>
      <c r="BH154"/>
      <c r="BI154"/>
      <c r="BJ154"/>
      <c r="BK154"/>
      <c r="BL154"/>
      <c r="BM154"/>
      <c r="BN154"/>
      <c r="BO154"/>
      <c r="BP154"/>
      <c r="BQ154"/>
      <c r="BR154"/>
      <c r="BS154"/>
      <c r="BT154"/>
    </row>
    <row r="155" spans="1:72" x14ac:dyDescent="0.3">
      <c r="A155" t="s">
        <v>1897</v>
      </c>
      <c r="B155">
        <v>1277089</v>
      </c>
      <c r="C155">
        <v>1730669</v>
      </c>
      <c r="D155">
        <v>2131634.9500000002</v>
      </c>
      <c r="E155">
        <v>1561366</v>
      </c>
      <c r="F155">
        <v>1158716</v>
      </c>
      <c r="G155">
        <v>1672448</v>
      </c>
      <c r="H155">
        <v>2053702.6</v>
      </c>
      <c r="I155">
        <v>1469480</v>
      </c>
      <c r="J155">
        <v>1163560</v>
      </c>
      <c r="K155">
        <v>1497798</v>
      </c>
      <c r="L155">
        <v>1827534.28</v>
      </c>
      <c r="M155">
        <v>1335663</v>
      </c>
      <c r="N155">
        <v>1092222</v>
      </c>
      <c r="O155">
        <v>1617437</v>
      </c>
      <c r="P155">
        <v>1856525.37</v>
      </c>
      <c r="Q155">
        <v>1438882</v>
      </c>
      <c r="R155">
        <v>1229113</v>
      </c>
      <c r="S155">
        <v>1622586</v>
      </c>
      <c r="T155">
        <v>1616844.85</v>
      </c>
      <c r="U155">
        <v>1408107</v>
      </c>
      <c r="V155">
        <v>1132490</v>
      </c>
      <c r="W155">
        <v>1254190</v>
      </c>
      <c r="X155">
        <v>1423476.68</v>
      </c>
      <c r="Y155">
        <v>1247035</v>
      </c>
      <c r="Z155">
        <v>1168679</v>
      </c>
      <c r="AA155">
        <v>1539291</v>
      </c>
      <c r="AB155">
        <v>1480071.92</v>
      </c>
      <c r="AC155">
        <v>1082500</v>
      </c>
      <c r="AD155">
        <v>1051721</v>
      </c>
      <c r="AE155">
        <v>1270598</v>
      </c>
      <c r="AF155">
        <v>1305447.5</v>
      </c>
      <c r="AG155">
        <v>1024133</v>
      </c>
      <c r="AH155">
        <v>959215</v>
      </c>
      <c r="AI155">
        <v>1009783</v>
      </c>
      <c r="AJ155">
        <v>1163335.6599999999</v>
      </c>
      <c r="AK155">
        <v>759945</v>
      </c>
      <c r="AL155">
        <v>768755</v>
      </c>
      <c r="AM155">
        <v>863880</v>
      </c>
      <c r="AN155">
        <v>677703.94</v>
      </c>
      <c r="AO155">
        <v>669059</v>
      </c>
      <c r="AP155">
        <v>572641</v>
      </c>
      <c r="AQ155">
        <v>685033</v>
      </c>
      <c r="AR155">
        <v>473862.33</v>
      </c>
      <c r="AS155">
        <v>502904</v>
      </c>
      <c r="AT155">
        <v>432085</v>
      </c>
      <c r="AU155">
        <v>472182</v>
      </c>
      <c r="AV155">
        <v>554949.80000000005</v>
      </c>
      <c r="AW155">
        <v>386381</v>
      </c>
      <c r="AX155">
        <v>288803</v>
      </c>
      <c r="AY155">
        <v>296901</v>
      </c>
      <c r="AZ155">
        <v>384500</v>
      </c>
      <c r="BA155">
        <v>467658</v>
      </c>
      <c r="BB155">
        <v>431674</v>
      </c>
      <c r="BC155">
        <v>390292</v>
      </c>
      <c r="BD155"/>
      <c r="BE155"/>
      <c r="BF155"/>
      <c r="BG155"/>
      <c r="BH155"/>
      <c r="BI155"/>
      <c r="BJ155"/>
      <c r="BK155"/>
      <c r="BL155"/>
      <c r="BM155"/>
      <c r="BN155"/>
      <c r="BO155"/>
      <c r="BP155"/>
      <c r="BQ155"/>
      <c r="BR155"/>
      <c r="BS155"/>
      <c r="BT155"/>
    </row>
    <row r="156" spans="1:72" x14ac:dyDescent="0.3">
      <c r="A156" t="s">
        <v>1898</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row>
    <row r="157" spans="1:72" x14ac:dyDescent="0.3">
      <c r="A157" t="s">
        <v>1899</v>
      </c>
      <c r="B157">
        <v>1277089</v>
      </c>
      <c r="C157">
        <v>1730669</v>
      </c>
      <c r="D157">
        <v>2131634.9500000002</v>
      </c>
      <c r="E157">
        <v>1561366</v>
      </c>
      <c r="F157">
        <v>1158716</v>
      </c>
      <c r="G157">
        <v>1672448</v>
      </c>
      <c r="H157">
        <v>2053702.6</v>
      </c>
      <c r="I157">
        <v>1469480</v>
      </c>
      <c r="J157">
        <v>1163560</v>
      </c>
      <c r="K157">
        <v>1497798</v>
      </c>
      <c r="L157">
        <v>1827534.28</v>
      </c>
      <c r="M157">
        <v>1335663</v>
      </c>
      <c r="N157">
        <v>1092222</v>
      </c>
      <c r="O157">
        <v>1617437</v>
      </c>
      <c r="P157">
        <v>1856525.37</v>
      </c>
      <c r="Q157">
        <v>1438882</v>
      </c>
      <c r="R157">
        <v>1229113</v>
      </c>
      <c r="S157">
        <v>1622586</v>
      </c>
      <c r="T157">
        <v>1616844.85</v>
      </c>
      <c r="U157">
        <v>1408107</v>
      </c>
      <c r="V157">
        <v>1132490</v>
      </c>
      <c r="W157">
        <v>1254190</v>
      </c>
      <c r="X157">
        <v>1423476.68</v>
      </c>
      <c r="Y157">
        <v>1247035</v>
      </c>
      <c r="Z157">
        <v>1168679</v>
      </c>
      <c r="AA157">
        <v>1539291</v>
      </c>
      <c r="AB157">
        <v>1480071.92</v>
      </c>
      <c r="AC157">
        <v>1082500</v>
      </c>
      <c r="AD157">
        <v>1051721</v>
      </c>
      <c r="AE157">
        <v>1270598</v>
      </c>
      <c r="AF157">
        <v>1305447.5</v>
      </c>
      <c r="AG157">
        <v>1024133</v>
      </c>
      <c r="AH157">
        <v>959215</v>
      </c>
      <c r="AI157">
        <v>1009783</v>
      </c>
      <c r="AJ157">
        <v>1163335.6599999999</v>
      </c>
      <c r="AK157">
        <v>759945</v>
      </c>
      <c r="AL157">
        <v>768755</v>
      </c>
      <c r="AM157">
        <v>863880</v>
      </c>
      <c r="AN157">
        <v>677703.94</v>
      </c>
      <c r="AO157">
        <v>669059</v>
      </c>
      <c r="AP157">
        <v>572641</v>
      </c>
      <c r="AQ157">
        <v>685033</v>
      </c>
      <c r="AR157">
        <v>0</v>
      </c>
      <c r="AS157">
        <v>0</v>
      </c>
      <c r="AT157">
        <v>0</v>
      </c>
      <c r="AU157">
        <v>0</v>
      </c>
      <c r="AV157">
        <v>0</v>
      </c>
      <c r="AW157">
        <v>0</v>
      </c>
      <c r="AX157">
        <v>0</v>
      </c>
      <c r="AY157">
        <v>0</v>
      </c>
      <c r="AZ157">
        <v>0</v>
      </c>
      <c r="BA157">
        <v>0</v>
      </c>
      <c r="BB157">
        <v>0</v>
      </c>
      <c r="BC157">
        <v>0</v>
      </c>
      <c r="BD157"/>
      <c r="BE157"/>
      <c r="BF157"/>
      <c r="BG157"/>
      <c r="BH157"/>
      <c r="BI157"/>
      <c r="BJ157"/>
      <c r="BK157"/>
      <c r="BL157"/>
      <c r="BM157"/>
      <c r="BN157"/>
      <c r="BO157"/>
      <c r="BP157"/>
      <c r="BQ157"/>
      <c r="BR157"/>
      <c r="BS157"/>
      <c r="BT157"/>
    </row>
    <row r="158" spans="1:72" x14ac:dyDescent="0.3">
      <c r="A158" t="s">
        <v>1900</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59" spans="1:72" x14ac:dyDescent="0.3">
      <c r="A159" t="s">
        <v>1902</v>
      </c>
      <c r="B159">
        <v>-54964</v>
      </c>
      <c r="C159">
        <v>73459</v>
      </c>
      <c r="D159">
        <v>-157130.89000000001</v>
      </c>
      <c r="E159">
        <v>151884</v>
      </c>
      <c r="F159">
        <v>-177426</v>
      </c>
      <c r="G159">
        <v>256056</v>
      </c>
      <c r="H159">
        <v>-18384.560000000001</v>
      </c>
      <c r="I159">
        <v>-46780</v>
      </c>
      <c r="J159">
        <v>-96568</v>
      </c>
      <c r="K159">
        <v>83563</v>
      </c>
      <c r="L159">
        <v>-18183.91</v>
      </c>
      <c r="M159">
        <v>-98152</v>
      </c>
      <c r="N159">
        <v>81468</v>
      </c>
      <c r="O159">
        <v>-117801</v>
      </c>
      <c r="P159">
        <v>-32405.82</v>
      </c>
      <c r="Q159">
        <v>-30003</v>
      </c>
      <c r="R159">
        <v>-7881</v>
      </c>
      <c r="S159">
        <v>-7852</v>
      </c>
      <c r="T159">
        <v>7559.07</v>
      </c>
      <c r="U159">
        <v>-7119</v>
      </c>
      <c r="V159">
        <v>-18</v>
      </c>
      <c r="W159">
        <v>-152</v>
      </c>
      <c r="X159">
        <v>206.35</v>
      </c>
      <c r="Y159">
        <v>2207</v>
      </c>
      <c r="Z159">
        <v>-200</v>
      </c>
      <c r="AA159">
        <v>187</v>
      </c>
      <c r="AB159">
        <v>-300.3</v>
      </c>
      <c r="AC159">
        <v>53</v>
      </c>
      <c r="AD159">
        <v>59</v>
      </c>
      <c r="AE159">
        <v>613</v>
      </c>
      <c r="AF159">
        <v>-1195.19</v>
      </c>
      <c r="AG159">
        <v>2153</v>
      </c>
      <c r="AH159">
        <v>-30</v>
      </c>
      <c r="AI159">
        <v>-702</v>
      </c>
      <c r="AJ159">
        <v>35.22</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c r="BE159"/>
      <c r="BF159"/>
      <c r="BG159"/>
      <c r="BH159"/>
      <c r="BI159"/>
      <c r="BJ159"/>
      <c r="BK159"/>
      <c r="BL159"/>
      <c r="BM159"/>
      <c r="BN159"/>
      <c r="BO159"/>
      <c r="BP159"/>
      <c r="BQ159"/>
      <c r="BR159"/>
      <c r="BS159"/>
      <c r="BT159"/>
    </row>
    <row r="160" spans="1:72" x14ac:dyDescent="0.3">
      <c r="A160" t="s">
        <v>1904</v>
      </c>
      <c r="B160">
        <v>0</v>
      </c>
      <c r="C160">
        <v>0</v>
      </c>
      <c r="D160">
        <v>2699.9</v>
      </c>
      <c r="E160">
        <v>0</v>
      </c>
      <c r="F160">
        <v>0</v>
      </c>
      <c r="G160">
        <v>0</v>
      </c>
      <c r="H160">
        <v>4279.57</v>
      </c>
      <c r="I160">
        <v>0</v>
      </c>
      <c r="J160">
        <v>0</v>
      </c>
      <c r="K160">
        <v>0</v>
      </c>
      <c r="L160">
        <v>728.51</v>
      </c>
      <c r="M160">
        <v>0</v>
      </c>
      <c r="N160">
        <v>0</v>
      </c>
      <c r="O160">
        <v>0</v>
      </c>
      <c r="P160">
        <v>929.53</v>
      </c>
      <c r="Q160">
        <v>0</v>
      </c>
      <c r="R160">
        <v>0</v>
      </c>
      <c r="S160">
        <v>0</v>
      </c>
      <c r="T160">
        <v>631.51</v>
      </c>
      <c r="U160">
        <v>0</v>
      </c>
      <c r="V160">
        <v>0</v>
      </c>
      <c r="W160">
        <v>0</v>
      </c>
      <c r="X160">
        <v>1540.06</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c r="BE160"/>
      <c r="BF160"/>
      <c r="BG160"/>
      <c r="BH160"/>
      <c r="BI160"/>
      <c r="BJ160"/>
      <c r="BK160"/>
      <c r="BL160"/>
      <c r="BM160"/>
      <c r="BN160"/>
      <c r="BO160"/>
      <c r="BP160"/>
      <c r="BQ160"/>
      <c r="BR160"/>
      <c r="BS160"/>
      <c r="BT160"/>
    </row>
    <row r="161" spans="1:72" x14ac:dyDescent="0.3">
      <c r="A161" t="s">
        <v>1905</v>
      </c>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row>
    <row r="162" spans="1:72" x14ac:dyDescent="0.3">
      <c r="A162" t="s">
        <v>1907</v>
      </c>
      <c r="B162">
        <v>0</v>
      </c>
      <c r="C162">
        <v>0</v>
      </c>
      <c r="D162">
        <v>-13499.52</v>
      </c>
      <c r="E162">
        <v>0</v>
      </c>
      <c r="F162">
        <v>0</v>
      </c>
      <c r="G162">
        <v>0</v>
      </c>
      <c r="H162">
        <v>-21397.86</v>
      </c>
      <c r="I162">
        <v>0</v>
      </c>
      <c r="J162">
        <v>0</v>
      </c>
      <c r="K162">
        <v>0</v>
      </c>
      <c r="L162">
        <v>-3642.53</v>
      </c>
      <c r="M162">
        <v>0</v>
      </c>
      <c r="N162">
        <v>0</v>
      </c>
      <c r="O162">
        <v>0</v>
      </c>
      <c r="P162">
        <v>-4647.6400000000003</v>
      </c>
      <c r="Q162">
        <v>0</v>
      </c>
      <c r="R162">
        <v>0</v>
      </c>
      <c r="S162">
        <v>0</v>
      </c>
      <c r="T162">
        <v>-3157.55</v>
      </c>
      <c r="U162">
        <v>0</v>
      </c>
      <c r="V162">
        <v>0</v>
      </c>
      <c r="W162">
        <v>0</v>
      </c>
      <c r="X162">
        <v>-7700.31</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c r="BE162"/>
      <c r="BF162"/>
      <c r="BG162"/>
      <c r="BH162"/>
      <c r="BI162"/>
      <c r="BJ162"/>
      <c r="BK162"/>
      <c r="BL162"/>
      <c r="BM162"/>
      <c r="BN162"/>
      <c r="BO162"/>
      <c r="BP162"/>
      <c r="BQ162"/>
      <c r="BR162"/>
      <c r="BS162"/>
      <c r="BT162"/>
    </row>
    <row r="163" spans="1:72" x14ac:dyDescent="0.3">
      <c r="A163" t="s">
        <v>1908</v>
      </c>
      <c r="B163">
        <v>-54964</v>
      </c>
      <c r="C163">
        <v>73459</v>
      </c>
      <c r="D163">
        <v>-200329.34</v>
      </c>
      <c r="E163">
        <v>151884</v>
      </c>
      <c r="F163">
        <v>-177426</v>
      </c>
      <c r="G163">
        <v>256056</v>
      </c>
      <c r="H163">
        <v>-86857.7</v>
      </c>
      <c r="I163">
        <v>-46780</v>
      </c>
      <c r="J163">
        <v>-96568</v>
      </c>
      <c r="K163">
        <v>83563</v>
      </c>
      <c r="L163">
        <v>-29839.99</v>
      </c>
      <c r="M163">
        <v>-98152</v>
      </c>
      <c r="N163">
        <v>81468</v>
      </c>
      <c r="O163">
        <v>-117801</v>
      </c>
      <c r="P163">
        <v>-47278.25</v>
      </c>
      <c r="Q163">
        <v>-30003</v>
      </c>
      <c r="R163">
        <v>-7881</v>
      </c>
      <c r="S163">
        <v>-7852</v>
      </c>
      <c r="T163">
        <v>-2545.08</v>
      </c>
      <c r="U163">
        <v>-7119</v>
      </c>
      <c r="V163">
        <v>-18</v>
      </c>
      <c r="W163">
        <v>-152</v>
      </c>
      <c r="X163">
        <v>-24434.639999999999</v>
      </c>
      <c r="Y163">
        <v>2207</v>
      </c>
      <c r="Z163">
        <v>-200</v>
      </c>
      <c r="AA163">
        <v>187</v>
      </c>
      <c r="AB163">
        <v>-300.3</v>
      </c>
      <c r="AC163">
        <v>53</v>
      </c>
      <c r="AD163">
        <v>59</v>
      </c>
      <c r="AE163">
        <v>613</v>
      </c>
      <c r="AF163">
        <v>-1195.19</v>
      </c>
      <c r="AG163">
        <v>2153</v>
      </c>
      <c r="AH163">
        <v>-30</v>
      </c>
      <c r="AI163">
        <v>-702</v>
      </c>
      <c r="AJ163">
        <v>35.22</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c r="BE163"/>
      <c r="BF163"/>
      <c r="BG163"/>
      <c r="BH163"/>
      <c r="BI163"/>
      <c r="BJ163"/>
      <c r="BK163"/>
      <c r="BL163"/>
      <c r="BM163"/>
      <c r="BN163"/>
      <c r="BO163"/>
      <c r="BP163"/>
      <c r="BQ163"/>
      <c r="BR163"/>
      <c r="BS163"/>
      <c r="BT163"/>
    </row>
    <row r="164" spans="1:72" x14ac:dyDescent="0.3">
      <c r="A164" t="s">
        <v>1909</v>
      </c>
      <c r="B164">
        <v>1222125</v>
      </c>
      <c r="C164">
        <v>1804128</v>
      </c>
      <c r="D164">
        <v>1931305.61</v>
      </c>
      <c r="E164">
        <v>1713250</v>
      </c>
      <c r="F164">
        <v>981290</v>
      </c>
      <c r="G164">
        <v>1928504</v>
      </c>
      <c r="H164">
        <v>1966844.9</v>
      </c>
      <c r="I164">
        <v>1422700</v>
      </c>
      <c r="J164">
        <v>1066992</v>
      </c>
      <c r="K164">
        <v>1581361</v>
      </c>
      <c r="L164">
        <v>1797694.29</v>
      </c>
      <c r="M164">
        <v>1237511</v>
      </c>
      <c r="N164">
        <v>1173690</v>
      </c>
      <c r="O164">
        <v>1499636</v>
      </c>
      <c r="P164">
        <v>1809247.11</v>
      </c>
      <c r="Q164">
        <v>1408879</v>
      </c>
      <c r="R164">
        <v>1221232</v>
      </c>
      <c r="S164">
        <v>1614734</v>
      </c>
      <c r="T164">
        <v>1614299.77</v>
      </c>
      <c r="U164">
        <v>1400988</v>
      </c>
      <c r="V164">
        <v>1132472</v>
      </c>
      <c r="W164">
        <v>1254038</v>
      </c>
      <c r="X164">
        <v>1399042.04</v>
      </c>
      <c r="Y164">
        <v>1249242</v>
      </c>
      <c r="Z164">
        <v>1168479</v>
      </c>
      <c r="AA164">
        <v>1539478</v>
      </c>
      <c r="AB164">
        <v>1479771.62</v>
      </c>
      <c r="AC164">
        <v>1082553</v>
      </c>
      <c r="AD164">
        <v>1051780</v>
      </c>
      <c r="AE164">
        <v>1271211</v>
      </c>
      <c r="AF164">
        <v>1304252.31</v>
      </c>
      <c r="AG164">
        <v>1026286</v>
      </c>
      <c r="AH164">
        <v>959185</v>
      </c>
      <c r="AI164">
        <v>1009081</v>
      </c>
      <c r="AJ164">
        <v>1163476.54</v>
      </c>
      <c r="AK164">
        <v>759945</v>
      </c>
      <c r="AL164">
        <v>768755</v>
      </c>
      <c r="AM164">
        <v>863880</v>
      </c>
      <c r="AN164">
        <v>677703.94</v>
      </c>
      <c r="AO164">
        <v>669059</v>
      </c>
      <c r="AP164">
        <v>572641</v>
      </c>
      <c r="AQ164">
        <v>685033</v>
      </c>
      <c r="AR164">
        <v>0</v>
      </c>
      <c r="AS164">
        <v>0</v>
      </c>
      <c r="AT164">
        <v>0</v>
      </c>
      <c r="AU164">
        <v>0</v>
      </c>
      <c r="AV164">
        <v>0</v>
      </c>
      <c r="AW164">
        <v>0</v>
      </c>
      <c r="AX164">
        <v>0</v>
      </c>
      <c r="AY164">
        <v>0</v>
      </c>
      <c r="AZ164">
        <v>0</v>
      </c>
      <c r="BA164">
        <v>0</v>
      </c>
      <c r="BB164">
        <v>0</v>
      </c>
      <c r="BC164">
        <v>0</v>
      </c>
      <c r="BD164"/>
      <c r="BE164"/>
      <c r="BF164"/>
      <c r="BG164"/>
      <c r="BH164"/>
      <c r="BI164"/>
      <c r="BJ164"/>
      <c r="BK164"/>
      <c r="BL164"/>
      <c r="BM164"/>
      <c r="BN164"/>
      <c r="BO164"/>
      <c r="BP164"/>
      <c r="BQ164"/>
      <c r="BR164"/>
      <c r="BS164"/>
      <c r="BT164"/>
    </row>
    <row r="165" spans="1:72" x14ac:dyDescent="0.3">
      <c r="A165" t="s">
        <v>1910</v>
      </c>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row>
    <row r="166" spans="1:72" x14ac:dyDescent="0.3">
      <c r="A166" t="s">
        <v>2399</v>
      </c>
      <c r="B166">
        <v>1287117</v>
      </c>
      <c r="C166">
        <v>1733744</v>
      </c>
      <c r="D166">
        <v>2129873.42</v>
      </c>
      <c r="E166">
        <v>1572355</v>
      </c>
      <c r="F166">
        <v>1179579</v>
      </c>
      <c r="G166">
        <v>1680860</v>
      </c>
      <c r="H166">
        <v>2059065.11</v>
      </c>
      <c r="I166">
        <v>1482630</v>
      </c>
      <c r="J166">
        <v>1184483</v>
      </c>
      <c r="K166">
        <v>1518414</v>
      </c>
      <c r="L166">
        <v>1844079.65</v>
      </c>
      <c r="M166">
        <v>1357327</v>
      </c>
      <c r="N166">
        <v>1113005</v>
      </c>
      <c r="O166">
        <v>1627581</v>
      </c>
      <c r="P166">
        <v>1877813.35</v>
      </c>
      <c r="Q166">
        <v>1446779</v>
      </c>
      <c r="R166">
        <v>1231269</v>
      </c>
      <c r="S166">
        <v>1622271</v>
      </c>
      <c r="T166">
        <v>1617736.76</v>
      </c>
      <c r="U166">
        <v>1408107</v>
      </c>
      <c r="V166">
        <v>1132490</v>
      </c>
      <c r="W166">
        <v>1254190</v>
      </c>
      <c r="X166">
        <v>1423476.68</v>
      </c>
      <c r="Y166">
        <v>1247035</v>
      </c>
      <c r="Z166">
        <v>1168679</v>
      </c>
      <c r="AA166">
        <v>1539291</v>
      </c>
      <c r="AB166">
        <v>1480071.92</v>
      </c>
      <c r="AC166">
        <v>1082500</v>
      </c>
      <c r="AD166">
        <v>1051721</v>
      </c>
      <c r="AE166">
        <v>1270598</v>
      </c>
      <c r="AF166">
        <v>1305447.5</v>
      </c>
      <c r="AG166">
        <v>1024133</v>
      </c>
      <c r="AH166">
        <v>959215</v>
      </c>
      <c r="AI166">
        <v>1009783</v>
      </c>
      <c r="AJ166">
        <v>1163335.6599999999</v>
      </c>
      <c r="AK166">
        <v>759945</v>
      </c>
      <c r="AL166">
        <v>768755</v>
      </c>
      <c r="AM166">
        <v>863880</v>
      </c>
      <c r="AN166">
        <v>677703.94</v>
      </c>
      <c r="AO166">
        <v>669059</v>
      </c>
      <c r="AP166">
        <v>572641</v>
      </c>
      <c r="AQ166">
        <v>685033</v>
      </c>
      <c r="AR166">
        <v>473862.33</v>
      </c>
      <c r="AS166">
        <v>502904</v>
      </c>
      <c r="AT166">
        <v>432085</v>
      </c>
      <c r="AU166">
        <v>472182</v>
      </c>
      <c r="AV166">
        <v>554949.80000000005</v>
      </c>
      <c r="AW166">
        <v>386381</v>
      </c>
      <c r="AX166">
        <v>288803</v>
      </c>
      <c r="AY166">
        <v>296901</v>
      </c>
      <c r="AZ166">
        <v>384500</v>
      </c>
      <c r="BA166">
        <v>467658</v>
      </c>
      <c r="BB166">
        <v>431674</v>
      </c>
      <c r="BC166">
        <v>390292</v>
      </c>
      <c r="BD166"/>
      <c r="BE166"/>
      <c r="BF166"/>
      <c r="BG166"/>
      <c r="BH166"/>
      <c r="BI166"/>
      <c r="BJ166"/>
      <c r="BK166"/>
      <c r="BL166"/>
      <c r="BM166"/>
      <c r="BN166"/>
      <c r="BO166"/>
      <c r="BP166"/>
      <c r="BQ166"/>
      <c r="BR166"/>
      <c r="BS166"/>
      <c r="BT166"/>
    </row>
    <row r="167" spans="1:72" x14ac:dyDescent="0.3">
      <c r="A167" t="s">
        <v>2402</v>
      </c>
      <c r="B167">
        <v>-10028</v>
      </c>
      <c r="C167">
        <v>-3075</v>
      </c>
      <c r="D167">
        <v>1761.53</v>
      </c>
      <c r="E167">
        <v>-10989</v>
      </c>
      <c r="F167">
        <v>-20863</v>
      </c>
      <c r="G167">
        <v>-8412</v>
      </c>
      <c r="H167">
        <v>-5362.51</v>
      </c>
      <c r="I167">
        <v>-13150</v>
      </c>
      <c r="J167">
        <v>-20923</v>
      </c>
      <c r="K167">
        <v>-20616</v>
      </c>
      <c r="L167">
        <v>-16545.37</v>
      </c>
      <c r="M167">
        <v>-21664</v>
      </c>
      <c r="N167">
        <v>-20783</v>
      </c>
      <c r="O167">
        <v>-10144</v>
      </c>
      <c r="P167">
        <v>-21287.98</v>
      </c>
      <c r="Q167">
        <v>-7897</v>
      </c>
      <c r="R167">
        <v>-2156</v>
      </c>
      <c r="S167">
        <v>315</v>
      </c>
      <c r="T167">
        <v>-222.98</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c r="BE167"/>
      <c r="BF167"/>
      <c r="BG167"/>
      <c r="BH167"/>
      <c r="BI167"/>
      <c r="BJ167"/>
      <c r="BK167"/>
      <c r="BL167"/>
      <c r="BM167"/>
      <c r="BN167"/>
      <c r="BO167"/>
      <c r="BP167"/>
      <c r="BQ167"/>
      <c r="BR167"/>
      <c r="BS167"/>
      <c r="BT167"/>
    </row>
    <row r="168" spans="1:72" x14ac:dyDescent="0.3">
      <c r="A168" t="s">
        <v>1911</v>
      </c>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row>
    <row r="169" spans="1:72" x14ac:dyDescent="0.3">
      <c r="A169" t="s">
        <v>2403</v>
      </c>
      <c r="B169">
        <v>1223186</v>
      </c>
      <c r="C169">
        <v>1791859</v>
      </c>
      <c r="D169">
        <v>1941757.5</v>
      </c>
      <c r="E169">
        <v>1719031</v>
      </c>
      <c r="F169">
        <v>1037668</v>
      </c>
      <c r="G169">
        <v>1895519</v>
      </c>
      <c r="H169">
        <v>1976458.38</v>
      </c>
      <c r="I169">
        <v>1439769</v>
      </c>
      <c r="J169">
        <v>1102795</v>
      </c>
      <c r="K169">
        <v>1602980</v>
      </c>
      <c r="L169">
        <v>1816849.58</v>
      </c>
      <c r="M169">
        <v>1267625</v>
      </c>
      <c r="N169">
        <v>1174967</v>
      </c>
      <c r="O169">
        <v>1524684</v>
      </c>
      <c r="P169">
        <v>1836720.74</v>
      </c>
      <c r="Q169">
        <v>1421547</v>
      </c>
      <c r="R169">
        <v>1229915</v>
      </c>
      <c r="S169">
        <v>1615274</v>
      </c>
      <c r="T169">
        <v>1615005.16</v>
      </c>
      <c r="U169">
        <v>1400988</v>
      </c>
      <c r="V169">
        <v>1132472</v>
      </c>
      <c r="W169">
        <v>1254038</v>
      </c>
      <c r="X169">
        <v>1399042.04</v>
      </c>
      <c r="Y169">
        <v>1249242</v>
      </c>
      <c r="Z169">
        <v>1168479</v>
      </c>
      <c r="AA169">
        <v>1539478</v>
      </c>
      <c r="AB169">
        <v>1479771.62</v>
      </c>
      <c r="AC169">
        <v>1082553</v>
      </c>
      <c r="AD169">
        <v>1051780</v>
      </c>
      <c r="AE169">
        <v>1271211</v>
      </c>
      <c r="AF169">
        <v>1304252.31</v>
      </c>
      <c r="AG169">
        <v>1026286</v>
      </c>
      <c r="AH169">
        <v>959185</v>
      </c>
      <c r="AI169">
        <v>1009081</v>
      </c>
      <c r="AJ169">
        <v>1163476.54</v>
      </c>
      <c r="AK169">
        <v>759945</v>
      </c>
      <c r="AL169">
        <v>768755</v>
      </c>
      <c r="AM169">
        <v>863880</v>
      </c>
      <c r="AN169">
        <v>677703.94</v>
      </c>
      <c r="AO169">
        <v>669059</v>
      </c>
      <c r="AP169">
        <v>572641</v>
      </c>
      <c r="AQ169">
        <v>685033</v>
      </c>
      <c r="AR169">
        <v>0</v>
      </c>
      <c r="AS169">
        <v>0</v>
      </c>
      <c r="AT169">
        <v>0</v>
      </c>
      <c r="AU169">
        <v>0</v>
      </c>
      <c r="AV169">
        <v>0</v>
      </c>
      <c r="AW169">
        <v>0</v>
      </c>
      <c r="AX169">
        <v>0</v>
      </c>
      <c r="AY169">
        <v>0</v>
      </c>
      <c r="AZ169">
        <v>0</v>
      </c>
      <c r="BA169">
        <v>0</v>
      </c>
      <c r="BB169">
        <v>0</v>
      </c>
      <c r="BC169">
        <v>0</v>
      </c>
      <c r="BD169"/>
      <c r="BE169"/>
      <c r="BF169"/>
      <c r="BG169"/>
      <c r="BH169"/>
      <c r="BI169"/>
      <c r="BJ169"/>
      <c r="BK169"/>
      <c r="BL169"/>
      <c r="BM169"/>
      <c r="BN169"/>
      <c r="BO169"/>
      <c r="BP169"/>
      <c r="BQ169"/>
      <c r="BR169"/>
      <c r="BS169"/>
      <c r="BT169"/>
    </row>
    <row r="170" spans="1:72" x14ac:dyDescent="0.3">
      <c r="A170" t="s">
        <v>2404</v>
      </c>
      <c r="B170">
        <v>-1061</v>
      </c>
      <c r="C170">
        <v>12269</v>
      </c>
      <c r="D170">
        <v>-10451.89</v>
      </c>
      <c r="E170">
        <v>-5781</v>
      </c>
      <c r="F170">
        <v>-56378</v>
      </c>
      <c r="G170">
        <v>32985</v>
      </c>
      <c r="H170">
        <v>-9613.48</v>
      </c>
      <c r="I170">
        <v>-17069</v>
      </c>
      <c r="J170">
        <v>-35803</v>
      </c>
      <c r="K170">
        <v>-21619</v>
      </c>
      <c r="L170">
        <v>-19155.29</v>
      </c>
      <c r="M170">
        <v>-30114</v>
      </c>
      <c r="N170">
        <v>-1277</v>
      </c>
      <c r="O170">
        <v>-25048</v>
      </c>
      <c r="P170">
        <v>-27473.63</v>
      </c>
      <c r="Q170">
        <v>-12668</v>
      </c>
      <c r="R170">
        <v>-8683</v>
      </c>
      <c r="S170">
        <v>-540</v>
      </c>
      <c r="T170">
        <v>-176.35</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c r="BE170"/>
      <c r="BF170"/>
      <c r="BG170"/>
      <c r="BH170"/>
      <c r="BI170"/>
      <c r="BJ170"/>
      <c r="BK170"/>
      <c r="BL170"/>
      <c r="BM170"/>
      <c r="BN170"/>
      <c r="BO170"/>
      <c r="BP170"/>
      <c r="BQ170"/>
      <c r="BR170"/>
      <c r="BS170"/>
      <c r="BT170"/>
    </row>
    <row r="171" spans="1:72" x14ac:dyDescent="0.3">
      <c r="A171" t="s">
        <v>1912</v>
      </c>
      <c r="B171">
        <v>0.27</v>
      </c>
      <c r="C171">
        <v>0.36</v>
      </c>
      <c r="D171">
        <v>0.45</v>
      </c>
      <c r="E171">
        <v>0.33</v>
      </c>
      <c r="F171">
        <v>0.25</v>
      </c>
      <c r="G171">
        <v>0.35</v>
      </c>
      <c r="H171">
        <v>0.42802000000000001</v>
      </c>
      <c r="I171">
        <v>0.30887999999999999</v>
      </c>
      <c r="J171">
        <v>0.25</v>
      </c>
      <c r="K171">
        <v>0.32</v>
      </c>
      <c r="L171">
        <v>0.39</v>
      </c>
      <c r="M171">
        <v>0.28000000000000003</v>
      </c>
      <c r="N171">
        <v>0.23</v>
      </c>
      <c r="O171">
        <v>0.34</v>
      </c>
      <c r="P171">
        <v>0.39</v>
      </c>
      <c r="Q171">
        <v>0.3</v>
      </c>
      <c r="R171">
        <v>0.26</v>
      </c>
      <c r="S171">
        <v>0.34</v>
      </c>
      <c r="T171">
        <v>0.34</v>
      </c>
      <c r="U171">
        <v>0.28999999999999998</v>
      </c>
      <c r="V171">
        <v>0.24</v>
      </c>
      <c r="W171">
        <v>0.26</v>
      </c>
      <c r="X171">
        <v>0.3</v>
      </c>
      <c r="Y171">
        <v>0.26</v>
      </c>
      <c r="Z171">
        <v>0.24</v>
      </c>
      <c r="AA171">
        <v>0.32</v>
      </c>
      <c r="AB171">
        <v>0.31</v>
      </c>
      <c r="AC171">
        <v>0.23</v>
      </c>
      <c r="AD171">
        <v>0.21911</v>
      </c>
      <c r="AE171">
        <v>0.26</v>
      </c>
      <c r="AF171">
        <v>-11.57</v>
      </c>
      <c r="AG171">
        <v>4.2699999999999996</v>
      </c>
      <c r="AH171">
        <v>4</v>
      </c>
      <c r="AI171">
        <v>4.21</v>
      </c>
      <c r="AJ171">
        <v>4.8499999999999996</v>
      </c>
      <c r="AK171">
        <v>3.17</v>
      </c>
      <c r="AL171">
        <v>3.2</v>
      </c>
      <c r="AM171">
        <v>3.6</v>
      </c>
      <c r="AN171">
        <v>2.82</v>
      </c>
      <c r="AO171">
        <v>2.79</v>
      </c>
      <c r="AP171">
        <v>2.39</v>
      </c>
      <c r="AQ171">
        <v>2.85</v>
      </c>
      <c r="AR171">
        <v>1.98</v>
      </c>
      <c r="AS171">
        <v>2.1</v>
      </c>
      <c r="AT171">
        <v>1.8</v>
      </c>
      <c r="AU171">
        <v>1.97</v>
      </c>
      <c r="AV171">
        <v>2.31</v>
      </c>
      <c r="AW171">
        <v>1.61</v>
      </c>
      <c r="AX171">
        <v>1.2</v>
      </c>
      <c r="AY171">
        <v>1.24</v>
      </c>
      <c r="AZ171">
        <v>1.61</v>
      </c>
      <c r="BA171">
        <v>1.95</v>
      </c>
      <c r="BB171">
        <v>1.8</v>
      </c>
      <c r="BC171">
        <v>1.63</v>
      </c>
      <c r="BD171"/>
      <c r="BE171"/>
      <c r="BF171"/>
      <c r="BG171"/>
      <c r="BH171"/>
      <c r="BI171"/>
      <c r="BJ171"/>
      <c r="BK171"/>
      <c r="BL171"/>
      <c r="BM171"/>
      <c r="BN171"/>
      <c r="BO171"/>
      <c r="BP171"/>
      <c r="BQ171"/>
      <c r="BR171"/>
      <c r="BS171"/>
      <c r="BT171"/>
    </row>
    <row r="172" spans="1:72" x14ac:dyDescent="0.3">
      <c r="A172" t="s">
        <v>1913</v>
      </c>
      <c r="B172">
        <v>0</v>
      </c>
      <c r="C172">
        <v>0</v>
      </c>
      <c r="D172">
        <v>0.45</v>
      </c>
      <c r="E172">
        <v>0.33</v>
      </c>
      <c r="F172">
        <v>0.25</v>
      </c>
      <c r="G172">
        <v>0.35</v>
      </c>
      <c r="H172">
        <v>0.32500000000000001</v>
      </c>
      <c r="I172">
        <v>0</v>
      </c>
      <c r="J172">
        <v>0.25</v>
      </c>
      <c r="K172">
        <v>0.32</v>
      </c>
      <c r="L172">
        <v>0.39</v>
      </c>
      <c r="M172">
        <v>0.28000000000000003</v>
      </c>
      <c r="N172">
        <v>0.23</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c r="BE172"/>
      <c r="BF172"/>
      <c r="BG172"/>
      <c r="BH172"/>
      <c r="BI172"/>
      <c r="BJ172"/>
      <c r="BK172"/>
      <c r="BL172"/>
      <c r="BM172"/>
      <c r="BN172"/>
      <c r="BO172"/>
      <c r="BP172"/>
      <c r="BQ172"/>
      <c r="BR172"/>
      <c r="BS172"/>
      <c r="BT172"/>
    </row>
    <row r="173" spans="1:72" x14ac:dyDescent="0.3">
      <c r="A173" t="s">
        <v>1989</v>
      </c>
      <c r="B173" t="s">
        <v>2401</v>
      </c>
      <c r="C173" t="s">
        <v>1990</v>
      </c>
      <c r="D173" t="s">
        <v>1991</v>
      </c>
      <c r="E173" t="s">
        <v>1992</v>
      </c>
      <c r="F173" t="s">
        <v>1993</v>
      </c>
      <c r="G173" t="s">
        <v>1994</v>
      </c>
      <c r="H173" t="s">
        <v>1995</v>
      </c>
      <c r="I173" t="s">
        <v>1996</v>
      </c>
      <c r="J173" t="s">
        <v>1997</v>
      </c>
      <c r="K173" t="s">
        <v>1998</v>
      </c>
      <c r="L173" t="s">
        <v>1999</v>
      </c>
      <c r="M173" t="s">
        <v>2000</v>
      </c>
      <c r="N173" t="s">
        <v>2001</v>
      </c>
      <c r="O173" t="s">
        <v>2002</v>
      </c>
      <c r="P173" t="s">
        <v>2003</v>
      </c>
      <c r="Q173" t="s">
        <v>2004</v>
      </c>
      <c r="R173" t="s">
        <v>2005</v>
      </c>
      <c r="S173" t="s">
        <v>2006</v>
      </c>
      <c r="T173" t="s">
        <v>2007</v>
      </c>
      <c r="U173" t="s">
        <v>2008</v>
      </c>
      <c r="V173" t="s">
        <v>2009</v>
      </c>
      <c r="W173" t="s">
        <v>2010</v>
      </c>
      <c r="X173" t="s">
        <v>2011</v>
      </c>
      <c r="Y173" t="s">
        <v>2012</v>
      </c>
      <c r="Z173" t="s">
        <v>2013</v>
      </c>
      <c r="AA173" t="s">
        <v>2014</v>
      </c>
      <c r="AB173" t="s">
        <v>2015</v>
      </c>
      <c r="AC173" t="s">
        <v>2016</v>
      </c>
      <c r="AD173" t="s">
        <v>2017</v>
      </c>
      <c r="AE173" t="s">
        <v>2018</v>
      </c>
      <c r="AF173" t="s">
        <v>2019</v>
      </c>
      <c r="AG173" t="s">
        <v>2020</v>
      </c>
      <c r="AH173" t="s">
        <v>2021</v>
      </c>
      <c r="AI173" t="s">
        <v>2022</v>
      </c>
      <c r="AJ173" t="s">
        <v>2023</v>
      </c>
      <c r="AK173" t="s">
        <v>2024</v>
      </c>
      <c r="AL173" t="s">
        <v>2025</v>
      </c>
      <c r="AM173" t="s">
        <v>2026</v>
      </c>
      <c r="AN173" t="s">
        <v>2027</v>
      </c>
      <c r="AO173" t="s">
        <v>2028</v>
      </c>
      <c r="AP173" t="s">
        <v>2029</v>
      </c>
      <c r="AQ173" t="s">
        <v>2030</v>
      </c>
      <c r="AR173" t="s">
        <v>2031</v>
      </c>
      <c r="AS173" t="s">
        <v>2032</v>
      </c>
      <c r="AT173" t="s">
        <v>2033</v>
      </c>
      <c r="AU173" t="s">
        <v>2034</v>
      </c>
      <c r="AV173" t="s">
        <v>2035</v>
      </c>
      <c r="AW173" t="s">
        <v>2036</v>
      </c>
      <c r="AX173" t="s">
        <v>2037</v>
      </c>
      <c r="AY173" t="s">
        <v>2038</v>
      </c>
      <c r="AZ173" t="s">
        <v>2039</v>
      </c>
      <c r="BA173" t="s">
        <v>2040</v>
      </c>
      <c r="BB173" t="s">
        <v>2041</v>
      </c>
      <c r="BC173" t="s">
        <v>2042</v>
      </c>
      <c r="BD173"/>
      <c r="BE173"/>
      <c r="BF173"/>
      <c r="BG173"/>
      <c r="BH173"/>
      <c r="BI173"/>
      <c r="BJ173"/>
      <c r="BK173"/>
      <c r="BL173"/>
      <c r="BM173"/>
      <c r="BN173"/>
      <c r="BO173"/>
      <c r="BP173"/>
      <c r="BQ173"/>
      <c r="BR173"/>
      <c r="BS173"/>
      <c r="BT173"/>
    </row>
    <row r="174" spans="1:72" x14ac:dyDescent="0.3">
      <c r="A174" t="s">
        <v>2043</v>
      </c>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row>
    <row r="175" spans="1:72" x14ac:dyDescent="0.3">
      <c r="A175" t="s">
        <v>2044</v>
      </c>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row>
    <row r="176" spans="1:72" x14ac:dyDescent="0.3">
      <c r="A176" t="s">
        <v>2045</v>
      </c>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row>
    <row r="177" spans="1:72" x14ac:dyDescent="0.3">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row>
    <row r="178" spans="1:72" x14ac:dyDescent="0.3">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1:72" x14ac:dyDescent="0.3">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1:72" x14ac:dyDescent="0.3">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1:72" x14ac:dyDescent="0.3">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1:72" x14ac:dyDescent="0.3">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1:72" x14ac:dyDescent="0.3">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1:72" x14ac:dyDescent="0.3">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1:72" x14ac:dyDescent="0.3">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1:72" x14ac:dyDescent="0.3">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1:72" x14ac:dyDescent="0.3">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1:72" x14ac:dyDescent="0.3">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1:72" x14ac:dyDescent="0.3">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1:72" x14ac:dyDescent="0.3">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1:72" x14ac:dyDescent="0.3">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1:72" x14ac:dyDescent="0.3">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x14ac:dyDescent="0.3">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x14ac:dyDescent="0.3">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x14ac:dyDescent="0.3">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x14ac:dyDescent="0.3">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x14ac:dyDescent="0.3">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x14ac:dyDescent="0.3">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x14ac:dyDescent="0.3">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x14ac:dyDescent="0.3">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x14ac:dyDescent="0.3">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x14ac:dyDescent="0.3">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x14ac:dyDescent="0.3">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x14ac:dyDescent="0.3">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x14ac:dyDescent="0.3">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x14ac:dyDescent="0.3">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x14ac:dyDescent="0.3">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x14ac:dyDescent="0.3">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x14ac:dyDescent="0.3">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0" spans="1:118" x14ac:dyDescent="0.3">
      <c r="B210" s="80"/>
      <c r="C210" s="80"/>
      <c r="D210" s="80"/>
      <c r="E210" s="80"/>
      <c r="F210" s="80"/>
      <c r="G210" s="80"/>
      <c r="H210" s="80"/>
      <c r="I210" s="80"/>
      <c r="J210" s="80"/>
      <c r="K210" s="80"/>
      <c r="L210" s="80"/>
      <c r="M210" s="80"/>
      <c r="N210" s="80"/>
      <c r="O210" s="80"/>
      <c r="P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row>
    <row r="211" spans="1:118" x14ac:dyDescent="0.3">
      <c r="B211" s="80"/>
      <c r="C211" s="80"/>
      <c r="D211" s="80"/>
      <c r="E211" s="80"/>
      <c r="F211" s="80"/>
      <c r="G211" s="80"/>
      <c r="H211" s="80"/>
      <c r="I211" s="80"/>
      <c r="J211" s="80"/>
      <c r="K211" s="80"/>
      <c r="L211" s="80"/>
      <c r="M211" s="80"/>
      <c r="N211" s="80"/>
      <c r="O211" s="80"/>
      <c r="P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x14ac:dyDescent="0.3">
      <c r="B212" s="80"/>
      <c r="C212" s="80"/>
      <c r="D212" s="80"/>
      <c r="E212" s="80"/>
      <c r="F212" s="80"/>
      <c r="G212" s="80"/>
      <c r="H212" s="80"/>
      <c r="I212" s="80"/>
      <c r="J212" s="80"/>
      <c r="K212" s="80"/>
      <c r="L212" s="80"/>
      <c r="M212" s="80"/>
      <c r="N212" s="80"/>
      <c r="O212" s="80"/>
      <c r="P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row>
    <row r="213" spans="1:118" x14ac:dyDescent="0.3">
      <c r="A213" s="79" t="s">
        <v>872</v>
      </c>
      <c r="B213" s="132">
        <f>INDEX(B$129:B$212,MATCH($A$213,$A$129:$A$212,0),1)</f>
        <v>0</v>
      </c>
      <c r="C213" s="132">
        <f t="shared" ref="C213:BL213" si="7">INDEX(C$129:C$212,MATCH($A$213,$A$129:$A$212,0),1)</f>
        <v>0</v>
      </c>
      <c r="D213" s="132">
        <f t="shared" si="7"/>
        <v>0</v>
      </c>
      <c r="E213" s="132">
        <f t="shared" si="7"/>
        <v>0</v>
      </c>
      <c r="F213" s="132">
        <f t="shared" si="7"/>
        <v>0</v>
      </c>
      <c r="G213" s="132">
        <f t="shared" si="7"/>
        <v>0</v>
      </c>
      <c r="H213" s="132">
        <f t="shared" si="7"/>
        <v>0</v>
      </c>
      <c r="I213" s="132">
        <f t="shared" si="7"/>
        <v>0</v>
      </c>
      <c r="J213" s="132">
        <f t="shared" si="7"/>
        <v>0</v>
      </c>
      <c r="K213" s="132">
        <f t="shared" si="7"/>
        <v>0</v>
      </c>
      <c r="L213" s="132">
        <f t="shared" si="7"/>
        <v>0</v>
      </c>
      <c r="M213" s="132">
        <f t="shared" si="7"/>
        <v>0</v>
      </c>
      <c r="N213" s="132">
        <f t="shared" si="7"/>
        <v>0</v>
      </c>
      <c r="O213" s="132">
        <f t="shared" si="7"/>
        <v>0</v>
      </c>
      <c r="P213" s="132">
        <f t="shared" si="7"/>
        <v>0</v>
      </c>
      <c r="Q213" s="132">
        <f t="shared" si="7"/>
        <v>0</v>
      </c>
      <c r="R213" s="132">
        <f t="shared" si="7"/>
        <v>0</v>
      </c>
      <c r="S213" s="132">
        <f t="shared" si="7"/>
        <v>0</v>
      </c>
      <c r="T213" s="132">
        <f t="shared" si="7"/>
        <v>0</v>
      </c>
      <c r="U213" s="132">
        <f t="shared" si="7"/>
        <v>0</v>
      </c>
      <c r="V213" s="132">
        <f t="shared" si="7"/>
        <v>0</v>
      </c>
      <c r="W213" s="132">
        <f t="shared" si="7"/>
        <v>0</v>
      </c>
      <c r="X213" s="132">
        <f t="shared" si="7"/>
        <v>0</v>
      </c>
      <c r="Y213" s="132">
        <f t="shared" si="7"/>
        <v>0</v>
      </c>
      <c r="Z213" s="132">
        <f t="shared" si="7"/>
        <v>0</v>
      </c>
      <c r="AA213" s="132">
        <f t="shared" si="7"/>
        <v>0</v>
      </c>
      <c r="AB213" s="132">
        <f t="shared" si="7"/>
        <v>0</v>
      </c>
      <c r="AC213" s="132">
        <f t="shared" si="7"/>
        <v>0</v>
      </c>
      <c r="AD213" s="132">
        <f t="shared" si="7"/>
        <v>0</v>
      </c>
      <c r="AE213" s="132">
        <f t="shared" si="7"/>
        <v>0</v>
      </c>
      <c r="AF213" s="132">
        <f t="shared" si="7"/>
        <v>83664.2</v>
      </c>
      <c r="AG213" s="132">
        <f t="shared" si="7"/>
        <v>44110</v>
      </c>
      <c r="AH213" s="132">
        <f t="shared" si="7"/>
        <v>38364</v>
      </c>
      <c r="AI213" s="132">
        <f t="shared" si="7"/>
        <v>39646</v>
      </c>
      <c r="AJ213" s="132">
        <f t="shared" si="7"/>
        <v>56972.22</v>
      </c>
      <c r="AK213" s="132">
        <f t="shared" si="7"/>
        <v>35833</v>
      </c>
      <c r="AL213" s="132">
        <f t="shared" si="7"/>
        <v>31973</v>
      </c>
      <c r="AM213" s="132">
        <f t="shared" si="7"/>
        <v>35721</v>
      </c>
      <c r="AN213" s="132">
        <f t="shared" si="7"/>
        <v>60061.78</v>
      </c>
      <c r="AO213" s="132">
        <f t="shared" si="7"/>
        <v>33069</v>
      </c>
      <c r="AP213" s="132">
        <f t="shared" si="7"/>
        <v>32894</v>
      </c>
      <c r="AQ213" s="132">
        <f t="shared" si="7"/>
        <v>50433</v>
      </c>
      <c r="AR213" s="132">
        <f t="shared" si="7"/>
        <v>59027.91</v>
      </c>
      <c r="AS213" s="132">
        <f t="shared" si="7"/>
        <v>41383</v>
      </c>
      <c r="AT213" s="132">
        <f t="shared" si="7"/>
        <v>42652</v>
      </c>
      <c r="AU213" s="132">
        <f t="shared" si="7"/>
        <v>23407</v>
      </c>
      <c r="AV213" s="132">
        <f t="shared" si="7"/>
        <v>26189.69</v>
      </c>
      <c r="AW213" s="132">
        <f t="shared" si="7"/>
        <v>0</v>
      </c>
      <c r="AX213" s="132">
        <f t="shared" si="7"/>
        <v>0</v>
      </c>
      <c r="AY213" s="132">
        <f t="shared" si="7"/>
        <v>0</v>
      </c>
      <c r="AZ213" s="132">
        <f t="shared" si="7"/>
        <v>2970</v>
      </c>
      <c r="BA213" s="132">
        <f t="shared" si="7"/>
        <v>2970</v>
      </c>
      <c r="BB213" s="132">
        <f t="shared" si="7"/>
        <v>2970</v>
      </c>
      <c r="BC213" s="132">
        <f t="shared" si="7"/>
        <v>2970</v>
      </c>
      <c r="BD213" s="132">
        <f t="shared" si="7"/>
        <v>0</v>
      </c>
      <c r="BE213" s="132">
        <f t="shared" si="7"/>
        <v>0</v>
      </c>
      <c r="BF213" s="132">
        <f t="shared" si="7"/>
        <v>0</v>
      </c>
      <c r="BG213" s="132">
        <f t="shared" si="7"/>
        <v>0</v>
      </c>
      <c r="BH213" s="132">
        <f t="shared" si="7"/>
        <v>0</v>
      </c>
      <c r="BI213" s="132">
        <f t="shared" si="7"/>
        <v>0</v>
      </c>
      <c r="BJ213" s="132">
        <f t="shared" si="7"/>
        <v>0</v>
      </c>
      <c r="BK213" s="132">
        <f t="shared" si="7"/>
        <v>0</v>
      </c>
      <c r="BL213" s="132">
        <f t="shared" si="7"/>
        <v>0</v>
      </c>
    </row>
    <row r="214" spans="1:118" x14ac:dyDescent="0.3">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row>
    <row r="215" spans="1:118" x14ac:dyDescent="0.3">
      <c r="A215" s="81" t="s">
        <v>7</v>
      </c>
      <c r="B215" s="80">
        <f>B213</f>
        <v>0</v>
      </c>
      <c r="C215" s="80">
        <f t="shared" ref="C215:BL215" si="8">C213</f>
        <v>0</v>
      </c>
      <c r="D215" s="80">
        <f t="shared" si="8"/>
        <v>0</v>
      </c>
      <c r="E215" s="80">
        <f t="shared" si="8"/>
        <v>0</v>
      </c>
      <c r="F215" s="80">
        <f t="shared" si="8"/>
        <v>0</v>
      </c>
      <c r="G215" s="80">
        <f t="shared" si="8"/>
        <v>0</v>
      </c>
      <c r="H215" s="80">
        <f t="shared" si="8"/>
        <v>0</v>
      </c>
      <c r="I215" s="80">
        <f t="shared" si="8"/>
        <v>0</v>
      </c>
      <c r="J215" s="80">
        <f t="shared" si="8"/>
        <v>0</v>
      </c>
      <c r="K215" s="80">
        <f t="shared" si="8"/>
        <v>0</v>
      </c>
      <c r="L215" s="80">
        <f t="shared" si="8"/>
        <v>0</v>
      </c>
      <c r="M215" s="80">
        <f t="shared" si="8"/>
        <v>0</v>
      </c>
      <c r="N215" s="80">
        <f t="shared" si="8"/>
        <v>0</v>
      </c>
      <c r="O215" s="80">
        <f t="shared" si="8"/>
        <v>0</v>
      </c>
      <c r="P215" s="80">
        <f t="shared" si="8"/>
        <v>0</v>
      </c>
      <c r="Q215" s="80">
        <f t="shared" si="8"/>
        <v>0</v>
      </c>
      <c r="R215" s="80">
        <f t="shared" si="8"/>
        <v>0</v>
      </c>
      <c r="S215" s="80">
        <f t="shared" si="8"/>
        <v>0</v>
      </c>
      <c r="T215" s="80">
        <f t="shared" si="8"/>
        <v>0</v>
      </c>
      <c r="U215" s="80">
        <f t="shared" si="8"/>
        <v>0</v>
      </c>
      <c r="V215" s="80">
        <f t="shared" si="8"/>
        <v>0</v>
      </c>
      <c r="W215" s="80">
        <f t="shared" si="8"/>
        <v>0</v>
      </c>
      <c r="X215" s="80">
        <f t="shared" si="8"/>
        <v>0</v>
      </c>
      <c r="Y215" s="80">
        <f t="shared" si="8"/>
        <v>0</v>
      </c>
      <c r="Z215" s="80">
        <f t="shared" si="8"/>
        <v>0</v>
      </c>
      <c r="AA215" s="80">
        <f t="shared" si="8"/>
        <v>0</v>
      </c>
      <c r="AB215" s="80">
        <f t="shared" si="8"/>
        <v>0</v>
      </c>
      <c r="AC215" s="80">
        <f t="shared" si="8"/>
        <v>0</v>
      </c>
      <c r="AD215" s="80">
        <f t="shared" si="8"/>
        <v>0</v>
      </c>
      <c r="AE215" s="80">
        <f t="shared" si="8"/>
        <v>0</v>
      </c>
      <c r="AF215" s="80">
        <f t="shared" si="8"/>
        <v>83664.2</v>
      </c>
      <c r="AG215" s="80">
        <f t="shared" si="8"/>
        <v>44110</v>
      </c>
      <c r="AH215" s="80">
        <f t="shared" si="8"/>
        <v>38364</v>
      </c>
      <c r="AI215" s="80">
        <f t="shared" si="8"/>
        <v>39646</v>
      </c>
      <c r="AJ215" s="80">
        <f t="shared" si="8"/>
        <v>56972.22</v>
      </c>
      <c r="AK215" s="80">
        <f t="shared" si="8"/>
        <v>35833</v>
      </c>
      <c r="AL215" s="80">
        <f t="shared" si="8"/>
        <v>31973</v>
      </c>
      <c r="AM215" s="80">
        <f t="shared" si="8"/>
        <v>35721</v>
      </c>
      <c r="AN215" s="80">
        <f t="shared" si="8"/>
        <v>60061.78</v>
      </c>
      <c r="AO215" s="80">
        <f t="shared" si="8"/>
        <v>33069</v>
      </c>
      <c r="AP215" s="80">
        <f t="shared" si="8"/>
        <v>32894</v>
      </c>
      <c r="AQ215" s="80">
        <f t="shared" si="8"/>
        <v>50433</v>
      </c>
      <c r="AR215" s="80">
        <f t="shared" si="8"/>
        <v>59027.91</v>
      </c>
      <c r="AS215" s="80">
        <f t="shared" si="8"/>
        <v>41383</v>
      </c>
      <c r="AT215" s="80">
        <f t="shared" si="8"/>
        <v>42652</v>
      </c>
      <c r="AU215" s="80">
        <f t="shared" si="8"/>
        <v>23407</v>
      </c>
      <c r="AV215" s="80">
        <f t="shared" si="8"/>
        <v>26189.69</v>
      </c>
      <c r="AW215" s="80">
        <f t="shared" si="8"/>
        <v>0</v>
      </c>
      <c r="AX215" s="80">
        <f t="shared" si="8"/>
        <v>0</v>
      </c>
      <c r="AY215" s="80">
        <f t="shared" si="8"/>
        <v>0</v>
      </c>
      <c r="AZ215" s="80">
        <f t="shared" si="8"/>
        <v>2970</v>
      </c>
      <c r="BA215" s="80">
        <f t="shared" si="8"/>
        <v>2970</v>
      </c>
      <c r="BB215" s="80">
        <f t="shared" si="8"/>
        <v>2970</v>
      </c>
      <c r="BC215" s="80">
        <f t="shared" si="8"/>
        <v>2970</v>
      </c>
      <c r="BD215" s="80">
        <f t="shared" si="8"/>
        <v>0</v>
      </c>
      <c r="BE215" s="80">
        <f t="shared" si="8"/>
        <v>0</v>
      </c>
      <c r="BF215" s="80">
        <f t="shared" si="8"/>
        <v>0</v>
      </c>
      <c r="BG215" s="80">
        <f t="shared" si="8"/>
        <v>0</v>
      </c>
      <c r="BH215" s="80">
        <f t="shared" si="8"/>
        <v>0</v>
      </c>
      <c r="BI215" s="80">
        <f t="shared" si="8"/>
        <v>0</v>
      </c>
      <c r="BJ215" s="80">
        <f t="shared" si="8"/>
        <v>0</v>
      </c>
      <c r="BK215" s="80">
        <f t="shared" si="8"/>
        <v>0</v>
      </c>
      <c r="BL215" s="80">
        <f t="shared" si="8"/>
        <v>0</v>
      </c>
      <c r="BM215" s="80"/>
      <c r="BN215" s="80"/>
      <c r="BO215" s="80"/>
      <c r="BP215" s="80"/>
      <c r="BQ215" s="80"/>
    </row>
    <row r="216" spans="1:118" x14ac:dyDescent="0.3">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row>
    <row r="218" spans="1:118" x14ac:dyDescent="0.3">
      <c r="A218" s="1" t="s">
        <v>8</v>
      </c>
    </row>
    <row r="219" spans="1:118" x14ac:dyDescent="0.3">
      <c r="A219" t="s">
        <v>6</v>
      </c>
      <c r="B219" t="s">
        <v>2400</v>
      </c>
      <c r="C219" t="s">
        <v>1752</v>
      </c>
      <c r="D219" t="s">
        <v>1753</v>
      </c>
      <c r="E219" t="s">
        <v>1754</v>
      </c>
      <c r="F219" t="s">
        <v>1755</v>
      </c>
      <c r="G219" t="s">
        <v>1756</v>
      </c>
      <c r="H219" t="s">
        <v>1757</v>
      </c>
      <c r="I219" t="s">
        <v>1758</v>
      </c>
      <c r="J219" t="s">
        <v>1759</v>
      </c>
      <c r="K219" t="s">
        <v>1760</v>
      </c>
      <c r="L219" t="s">
        <v>1761</v>
      </c>
      <c r="M219" t="s">
        <v>1762</v>
      </c>
      <c r="N219" t="s">
        <v>1763</v>
      </c>
      <c r="O219" t="s">
        <v>1764</v>
      </c>
      <c r="P219" t="s">
        <v>1765</v>
      </c>
      <c r="Q219" t="s">
        <v>1766</v>
      </c>
      <c r="R219" t="s">
        <v>1767</v>
      </c>
      <c r="S219" t="s">
        <v>1768</v>
      </c>
      <c r="T219" t="s">
        <v>1769</v>
      </c>
      <c r="U219" t="s">
        <v>1770</v>
      </c>
      <c r="V219" t="s">
        <v>1771</v>
      </c>
      <c r="W219" t="s">
        <v>1772</v>
      </c>
      <c r="X219" t="s">
        <v>1773</v>
      </c>
      <c r="Y219" t="s">
        <v>1774</v>
      </c>
      <c r="Z219" t="s">
        <v>1775</v>
      </c>
      <c r="AA219" t="s">
        <v>1776</v>
      </c>
      <c r="AB219" t="s">
        <v>1777</v>
      </c>
      <c r="AC219" t="s">
        <v>1778</v>
      </c>
      <c r="AD219" t="s">
        <v>1779</v>
      </c>
      <c r="AE219" t="s">
        <v>1780</v>
      </c>
      <c r="AF219" t="s">
        <v>1781</v>
      </c>
      <c r="AG219" t="s">
        <v>1782</v>
      </c>
      <c r="AH219" t="s">
        <v>1783</v>
      </c>
      <c r="AI219" t="s">
        <v>1784</v>
      </c>
      <c r="AJ219" t="s">
        <v>1785</v>
      </c>
      <c r="AK219" t="s">
        <v>1786</v>
      </c>
      <c r="AL219" t="s">
        <v>1787</v>
      </c>
      <c r="AM219" t="s">
        <v>1788</v>
      </c>
      <c r="AN219" t="s">
        <v>1789</v>
      </c>
      <c r="AO219" t="s">
        <v>1790</v>
      </c>
      <c r="AP219" t="s">
        <v>1791</v>
      </c>
      <c r="AQ219" t="s">
        <v>1792</v>
      </c>
      <c r="AR219" t="s">
        <v>1793</v>
      </c>
      <c r="AS219" t="s">
        <v>1794</v>
      </c>
      <c r="AT219" t="s">
        <v>1795</v>
      </c>
      <c r="AU219" t="s">
        <v>1796</v>
      </c>
      <c r="AV219" t="s">
        <v>1797</v>
      </c>
      <c r="AW219" t="s">
        <v>1798</v>
      </c>
      <c r="AX219" t="s">
        <v>1799</v>
      </c>
      <c r="AY219" t="s">
        <v>1800</v>
      </c>
      <c r="AZ219" t="s">
        <v>1801</v>
      </c>
      <c r="BA219" t="s">
        <v>1802</v>
      </c>
      <c r="BB219" t="s">
        <v>1803</v>
      </c>
      <c r="BC219" t="s">
        <v>1804</v>
      </c>
    </row>
    <row r="220" spans="1:118" x14ac:dyDescent="0.3">
      <c r="A220" t="s">
        <v>1914</v>
      </c>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x14ac:dyDescent="0.3">
      <c r="A221" t="s">
        <v>1915</v>
      </c>
      <c r="B221">
        <v>3007758</v>
      </c>
      <c r="C221">
        <v>1730669</v>
      </c>
      <c r="D221">
        <v>6524164.9500000002</v>
      </c>
      <c r="E221">
        <v>4392530</v>
      </c>
      <c r="F221">
        <v>2831164</v>
      </c>
      <c r="G221">
        <v>1672448</v>
      </c>
      <c r="H221">
        <v>6184540.5999999996</v>
      </c>
      <c r="I221">
        <v>4130838</v>
      </c>
      <c r="J221">
        <v>2661358</v>
      </c>
      <c r="K221">
        <v>1497798</v>
      </c>
      <c r="L221">
        <v>5872856.2800000003</v>
      </c>
      <c r="M221">
        <v>4045322</v>
      </c>
      <c r="N221">
        <v>2709659</v>
      </c>
      <c r="O221">
        <v>1617437</v>
      </c>
      <c r="P221">
        <v>6147106.3700000001</v>
      </c>
      <c r="Q221">
        <v>4290581</v>
      </c>
      <c r="R221">
        <v>2851699</v>
      </c>
      <c r="S221">
        <v>1622586</v>
      </c>
      <c r="T221">
        <v>5411631.8499999996</v>
      </c>
      <c r="U221">
        <v>3794787</v>
      </c>
      <c r="V221">
        <v>2386680</v>
      </c>
      <c r="W221">
        <v>1254190</v>
      </c>
      <c r="X221">
        <v>5378481.6799999997</v>
      </c>
      <c r="Y221">
        <v>3955005</v>
      </c>
      <c r="Z221">
        <v>2707970</v>
      </c>
      <c r="AA221">
        <v>1539291</v>
      </c>
      <c r="AB221">
        <v>4884890.92</v>
      </c>
      <c r="AC221">
        <v>3404819</v>
      </c>
      <c r="AD221">
        <v>2322319</v>
      </c>
      <c r="AE221">
        <v>1270598</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1225592</v>
      </c>
      <c r="BC221">
        <v>578026</v>
      </c>
    </row>
    <row r="222" spans="1:118" x14ac:dyDescent="0.3">
      <c r="A222" t="s">
        <v>2064</v>
      </c>
      <c r="B222">
        <v>0</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5425727.1299999999</v>
      </c>
      <c r="AG222">
        <v>3817307</v>
      </c>
      <c r="AH222">
        <v>2522385</v>
      </c>
      <c r="AI222">
        <v>1307167</v>
      </c>
      <c r="AJ222">
        <v>4691518.92</v>
      </c>
      <c r="AK222">
        <v>3191536</v>
      </c>
      <c r="AL222">
        <v>2154580</v>
      </c>
      <c r="AM222">
        <v>1134269</v>
      </c>
      <c r="AN222">
        <v>3890049.92</v>
      </c>
      <c r="AO222">
        <v>2807908</v>
      </c>
      <c r="AP222">
        <v>1819243</v>
      </c>
      <c r="AQ222">
        <v>1008267</v>
      </c>
      <c r="AR222">
        <v>2839660.4</v>
      </c>
      <c r="AS222">
        <v>2069844</v>
      </c>
      <c r="AT222">
        <v>1354973</v>
      </c>
      <c r="AU222">
        <v>722152</v>
      </c>
      <c r="AV222">
        <v>2235195.0099999998</v>
      </c>
      <c r="AW222">
        <v>1449030</v>
      </c>
      <c r="AX222">
        <v>882968</v>
      </c>
      <c r="AY222">
        <v>445046</v>
      </c>
      <c r="AZ222">
        <v>2444253</v>
      </c>
      <c r="BA222">
        <v>1900537</v>
      </c>
      <c r="BB222">
        <v>0</v>
      </c>
      <c r="BC222">
        <v>0</v>
      </c>
    </row>
    <row r="223" spans="1:118" x14ac:dyDescent="0.3">
      <c r="A223" t="s">
        <v>877</v>
      </c>
      <c r="B223">
        <v>1782696</v>
      </c>
      <c r="C223">
        <v>885686</v>
      </c>
      <c r="D223">
        <v>3577127.41</v>
      </c>
      <c r="E223">
        <v>2663983</v>
      </c>
      <c r="F223">
        <v>1770134</v>
      </c>
      <c r="G223">
        <v>877679</v>
      </c>
      <c r="H223">
        <v>2723121.12</v>
      </c>
      <c r="I223">
        <v>2021892</v>
      </c>
      <c r="J223">
        <v>1326774</v>
      </c>
      <c r="K223">
        <v>659065</v>
      </c>
      <c r="L223">
        <v>2551259.59</v>
      </c>
      <c r="M223">
        <v>1903211</v>
      </c>
      <c r="N223">
        <v>1256097</v>
      </c>
      <c r="O223">
        <v>622667</v>
      </c>
      <c r="P223">
        <v>2400681.06</v>
      </c>
      <c r="Q223">
        <v>1773203</v>
      </c>
      <c r="R223">
        <v>1171563</v>
      </c>
      <c r="S223">
        <v>574615</v>
      </c>
      <c r="T223">
        <v>2100310.9700000002</v>
      </c>
      <c r="U223">
        <v>1542883</v>
      </c>
      <c r="V223">
        <v>1004587</v>
      </c>
      <c r="W223">
        <v>494673</v>
      </c>
      <c r="X223">
        <v>1869907.98</v>
      </c>
      <c r="Y223">
        <v>1351422</v>
      </c>
      <c r="Z223">
        <v>877626</v>
      </c>
      <c r="AA223">
        <v>426904</v>
      </c>
      <c r="AB223">
        <v>1440975.9</v>
      </c>
      <c r="AC223">
        <v>1042391</v>
      </c>
      <c r="AD223">
        <v>669483</v>
      </c>
      <c r="AE223">
        <v>329612</v>
      </c>
      <c r="AF223">
        <v>1330916.7</v>
      </c>
      <c r="AG223">
        <v>1002072</v>
      </c>
      <c r="AH223">
        <v>653076</v>
      </c>
      <c r="AI223">
        <v>318054</v>
      </c>
      <c r="AJ223">
        <v>1192422.06</v>
      </c>
      <c r="AK223">
        <v>877846</v>
      </c>
      <c r="AL223">
        <v>576311</v>
      </c>
      <c r="AM223">
        <v>280190</v>
      </c>
      <c r="AN223">
        <v>1011808.46</v>
      </c>
      <c r="AO223">
        <v>736498</v>
      </c>
      <c r="AP223">
        <v>475709</v>
      </c>
      <c r="AQ223">
        <v>236430</v>
      </c>
      <c r="AR223">
        <v>1029926.98</v>
      </c>
      <c r="AS223">
        <v>762179</v>
      </c>
      <c r="AT223">
        <v>500221</v>
      </c>
      <c r="AU223">
        <v>244683</v>
      </c>
      <c r="AV223">
        <v>922785.26</v>
      </c>
      <c r="AW223">
        <v>675647</v>
      </c>
      <c r="AX223">
        <v>433630</v>
      </c>
      <c r="AY223">
        <v>214972</v>
      </c>
      <c r="AZ223">
        <v>883785</v>
      </c>
      <c r="BA223">
        <v>664564</v>
      </c>
      <c r="BB223">
        <v>445613</v>
      </c>
      <c r="BC223">
        <v>221834</v>
      </c>
    </row>
    <row r="224" spans="1:118" x14ac:dyDescent="0.3">
      <c r="A224" t="s">
        <v>1916</v>
      </c>
      <c r="B224">
        <v>1574061</v>
      </c>
      <c r="C224">
        <v>779753</v>
      </c>
      <c r="D224">
        <v>3214910.95</v>
      </c>
      <c r="E224">
        <v>2397623</v>
      </c>
      <c r="F224">
        <v>1595941</v>
      </c>
      <c r="G224">
        <v>792694</v>
      </c>
      <c r="H224">
        <v>2315208.94</v>
      </c>
      <c r="I224">
        <v>1726244</v>
      </c>
      <c r="J224">
        <v>1146024</v>
      </c>
      <c r="K224">
        <v>570921</v>
      </c>
      <c r="L224">
        <v>2231590.37</v>
      </c>
      <c r="M224">
        <v>1668678</v>
      </c>
      <c r="N224">
        <v>1106233</v>
      </c>
      <c r="O224">
        <v>547256</v>
      </c>
      <c r="P224">
        <v>2142973.35</v>
      </c>
      <c r="Q224">
        <v>1587677</v>
      </c>
      <c r="R224">
        <v>1048115</v>
      </c>
      <c r="S224">
        <v>515195</v>
      </c>
      <c r="T224">
        <v>1860881.25</v>
      </c>
      <c r="U224">
        <v>1360871</v>
      </c>
      <c r="V224">
        <v>880444</v>
      </c>
      <c r="W224">
        <v>431102</v>
      </c>
      <c r="X224">
        <v>1724570.96</v>
      </c>
      <c r="Y224">
        <v>1262658</v>
      </c>
      <c r="Z224">
        <v>823969</v>
      </c>
      <c r="AA224">
        <v>400746</v>
      </c>
      <c r="AB224">
        <v>1337806.53</v>
      </c>
      <c r="AC224">
        <v>967933</v>
      </c>
      <c r="AD224">
        <v>626469</v>
      </c>
      <c r="AE224">
        <v>308886</v>
      </c>
      <c r="AF224">
        <v>1259976.69</v>
      </c>
      <c r="AG224">
        <v>951174</v>
      </c>
      <c r="AH224">
        <v>622551</v>
      </c>
      <c r="AI224">
        <v>302757</v>
      </c>
      <c r="AJ224">
        <v>1133009.33</v>
      </c>
      <c r="AK224">
        <v>835348</v>
      </c>
      <c r="AL224">
        <v>548505</v>
      </c>
      <c r="AM224">
        <v>266564</v>
      </c>
      <c r="AN224">
        <v>958292.46</v>
      </c>
      <c r="AO224">
        <v>696773</v>
      </c>
      <c r="AP224">
        <v>449571</v>
      </c>
      <c r="AQ224">
        <v>223231</v>
      </c>
      <c r="AR224">
        <v>983726.33</v>
      </c>
      <c r="AS224">
        <v>721925</v>
      </c>
      <c r="AT224">
        <v>473232</v>
      </c>
      <c r="AU224">
        <v>233236</v>
      </c>
      <c r="AV224">
        <v>867898.45</v>
      </c>
      <c r="AW224">
        <v>642153</v>
      </c>
      <c r="AX224">
        <v>411109</v>
      </c>
      <c r="AY224">
        <v>203637</v>
      </c>
      <c r="AZ224">
        <v>883785</v>
      </c>
      <c r="BA224">
        <v>664564</v>
      </c>
      <c r="BB224">
        <v>445613</v>
      </c>
      <c r="BC224">
        <v>221834</v>
      </c>
    </row>
    <row r="225" spans="1:55" x14ac:dyDescent="0.3">
      <c r="A225" t="s">
        <v>1917</v>
      </c>
      <c r="B225">
        <v>208635</v>
      </c>
      <c r="C225">
        <v>105933</v>
      </c>
      <c r="D225">
        <v>362216.46</v>
      </c>
      <c r="E225">
        <v>266360</v>
      </c>
      <c r="F225">
        <v>174193</v>
      </c>
      <c r="G225">
        <v>84985</v>
      </c>
      <c r="H225">
        <v>407912.18</v>
      </c>
      <c r="I225">
        <v>295648</v>
      </c>
      <c r="J225">
        <v>180750</v>
      </c>
      <c r="K225">
        <v>88144</v>
      </c>
      <c r="L225">
        <v>319669.21999999997</v>
      </c>
      <c r="M225">
        <v>234533</v>
      </c>
      <c r="N225">
        <v>149864</v>
      </c>
      <c r="O225">
        <v>75411</v>
      </c>
      <c r="P225">
        <v>257707.7</v>
      </c>
      <c r="Q225">
        <v>185526</v>
      </c>
      <c r="R225">
        <v>123448</v>
      </c>
      <c r="S225">
        <v>59420</v>
      </c>
      <c r="T225">
        <v>239429.73</v>
      </c>
      <c r="U225">
        <v>182012</v>
      </c>
      <c r="V225">
        <v>124143</v>
      </c>
      <c r="W225">
        <v>63571</v>
      </c>
      <c r="X225">
        <v>145337.01999999999</v>
      </c>
      <c r="Y225">
        <v>88764</v>
      </c>
      <c r="Z225">
        <v>53657</v>
      </c>
      <c r="AA225">
        <v>26158</v>
      </c>
      <c r="AB225">
        <v>103169.37</v>
      </c>
      <c r="AC225">
        <v>74458</v>
      </c>
      <c r="AD225">
        <v>43014</v>
      </c>
      <c r="AE225">
        <v>20726</v>
      </c>
      <c r="AF225">
        <v>70940.009999999995</v>
      </c>
      <c r="AG225">
        <v>50898</v>
      </c>
      <c r="AH225">
        <v>30525</v>
      </c>
      <c r="AI225">
        <v>15297</v>
      </c>
      <c r="AJ225">
        <v>59412.74</v>
      </c>
      <c r="AK225">
        <v>42498</v>
      </c>
      <c r="AL225">
        <v>27806</v>
      </c>
      <c r="AM225">
        <v>13626</v>
      </c>
      <c r="AN225">
        <v>53516</v>
      </c>
      <c r="AO225">
        <v>39725</v>
      </c>
      <c r="AP225">
        <v>26138</v>
      </c>
      <c r="AQ225">
        <v>13199</v>
      </c>
      <c r="AR225">
        <v>46200.639999999999</v>
      </c>
      <c r="AS225">
        <v>40254</v>
      </c>
      <c r="AT225">
        <v>26989</v>
      </c>
      <c r="AU225">
        <v>11447</v>
      </c>
      <c r="AV225">
        <v>54886.81</v>
      </c>
      <c r="AW225">
        <v>33494</v>
      </c>
      <c r="AX225">
        <v>22521</v>
      </c>
      <c r="AY225">
        <v>11335</v>
      </c>
      <c r="AZ225">
        <v>0</v>
      </c>
      <c r="BA225">
        <v>0</v>
      </c>
      <c r="BB225">
        <v>0</v>
      </c>
      <c r="BC225">
        <v>0</v>
      </c>
    </row>
    <row r="226" spans="1:55" x14ac:dyDescent="0.3">
      <c r="A226" t="s">
        <v>878</v>
      </c>
      <c r="B226">
        <v>0</v>
      </c>
      <c r="C226">
        <v>0</v>
      </c>
      <c r="D226">
        <v>44824.46</v>
      </c>
      <c r="E226">
        <v>39515</v>
      </c>
      <c r="F226">
        <v>33955</v>
      </c>
      <c r="G226">
        <v>2134</v>
      </c>
      <c r="H226">
        <v>22147.52</v>
      </c>
      <c r="I226">
        <v>11811</v>
      </c>
      <c r="J226">
        <v>7287</v>
      </c>
      <c r="K226">
        <v>1279</v>
      </c>
      <c r="L226">
        <v>-2252.66</v>
      </c>
      <c r="M226">
        <v>-3248</v>
      </c>
      <c r="N226">
        <v>-2016</v>
      </c>
      <c r="O226">
        <v>-3830</v>
      </c>
      <c r="P226">
        <v>1364.46</v>
      </c>
      <c r="Q226">
        <v>1362</v>
      </c>
      <c r="R226">
        <v>1060</v>
      </c>
      <c r="S226">
        <v>-314</v>
      </c>
      <c r="T226">
        <v>7584.28</v>
      </c>
      <c r="U226">
        <v>6978</v>
      </c>
      <c r="V226">
        <v>791</v>
      </c>
      <c r="W226">
        <v>143</v>
      </c>
      <c r="X226">
        <v>5379.78</v>
      </c>
      <c r="Y226">
        <v>3607</v>
      </c>
      <c r="Z226">
        <v>1633</v>
      </c>
      <c r="AA226">
        <v>0</v>
      </c>
      <c r="AB226">
        <v>0</v>
      </c>
      <c r="AC226">
        <v>0</v>
      </c>
      <c r="AD226">
        <v>0</v>
      </c>
      <c r="AE226">
        <v>0</v>
      </c>
      <c r="AF226">
        <v>0</v>
      </c>
      <c r="AG226">
        <v>0</v>
      </c>
      <c r="AH226">
        <v>0</v>
      </c>
      <c r="AI226">
        <v>0</v>
      </c>
      <c r="AJ226">
        <v>0</v>
      </c>
      <c r="AK226">
        <v>0</v>
      </c>
      <c r="AL226">
        <v>0</v>
      </c>
      <c r="AM226">
        <v>0</v>
      </c>
      <c r="AN226">
        <v>-1552.3</v>
      </c>
      <c r="AO226">
        <v>151</v>
      </c>
      <c r="AP226">
        <v>574</v>
      </c>
      <c r="AQ226">
        <v>0</v>
      </c>
      <c r="AR226">
        <v>-2896.68</v>
      </c>
      <c r="AS226">
        <v>-976</v>
      </c>
      <c r="AT226">
        <v>889</v>
      </c>
      <c r="AU226">
        <v>0</v>
      </c>
      <c r="AV226">
        <v>0</v>
      </c>
      <c r="AW226">
        <v>1314</v>
      </c>
      <c r="AX226">
        <v>1314</v>
      </c>
      <c r="AY226">
        <v>0</v>
      </c>
      <c r="AZ226">
        <v>0</v>
      </c>
      <c r="BA226">
        <v>0</v>
      </c>
      <c r="BB226">
        <v>0</v>
      </c>
      <c r="BC226">
        <v>0</v>
      </c>
    </row>
    <row r="227" spans="1:55" x14ac:dyDescent="0.3">
      <c r="A227" t="s">
        <v>1918</v>
      </c>
      <c r="B227">
        <v>44977</v>
      </c>
      <c r="C227">
        <v>93312</v>
      </c>
      <c r="D227">
        <v>0</v>
      </c>
      <c r="E227">
        <v>0</v>
      </c>
      <c r="F227">
        <v>0</v>
      </c>
      <c r="G227">
        <v>0</v>
      </c>
      <c r="H227">
        <v>-21934.18</v>
      </c>
      <c r="I227">
        <v>-2294</v>
      </c>
      <c r="J227">
        <v>0</v>
      </c>
      <c r="K227">
        <v>0</v>
      </c>
      <c r="L227">
        <v>0</v>
      </c>
      <c r="M227">
        <v>0</v>
      </c>
      <c r="N227">
        <v>0</v>
      </c>
      <c r="O227">
        <v>0</v>
      </c>
      <c r="P227">
        <v>0</v>
      </c>
      <c r="Q227">
        <v>0</v>
      </c>
      <c r="R227">
        <v>0</v>
      </c>
      <c r="S227">
        <v>0</v>
      </c>
      <c r="T227">
        <v>865.77</v>
      </c>
      <c r="U227">
        <v>1511</v>
      </c>
      <c r="V227">
        <v>-1061</v>
      </c>
      <c r="W227">
        <v>-963</v>
      </c>
      <c r="X227">
        <v>1668.57</v>
      </c>
      <c r="Y227">
        <v>1035</v>
      </c>
      <c r="Z227">
        <v>520</v>
      </c>
      <c r="AA227">
        <v>269</v>
      </c>
      <c r="AB227">
        <v>-1048.4100000000001</v>
      </c>
      <c r="AC227">
        <v>0</v>
      </c>
      <c r="AD227">
        <v>0</v>
      </c>
      <c r="AE227">
        <v>0</v>
      </c>
      <c r="AF227">
        <v>874.5</v>
      </c>
      <c r="AG227">
        <v>0</v>
      </c>
      <c r="AH227">
        <v>0</v>
      </c>
      <c r="AI227">
        <v>0</v>
      </c>
      <c r="AJ227">
        <v>26.28</v>
      </c>
      <c r="AK227">
        <v>0</v>
      </c>
      <c r="AL227">
        <v>0</v>
      </c>
      <c r="AM227">
        <v>0</v>
      </c>
      <c r="AN227">
        <v>-202.4</v>
      </c>
      <c r="AO227">
        <v>0</v>
      </c>
      <c r="AP227">
        <v>0</v>
      </c>
      <c r="AQ227">
        <v>0</v>
      </c>
      <c r="AR227">
        <v>0</v>
      </c>
      <c r="AS227">
        <v>0</v>
      </c>
      <c r="AT227">
        <v>0</v>
      </c>
      <c r="AU227">
        <v>0</v>
      </c>
      <c r="AV227">
        <v>0</v>
      </c>
      <c r="AW227">
        <v>0</v>
      </c>
      <c r="AX227">
        <v>0</v>
      </c>
      <c r="AY227">
        <v>0</v>
      </c>
      <c r="AZ227">
        <v>0</v>
      </c>
      <c r="BA227">
        <v>0</v>
      </c>
      <c r="BB227">
        <v>0</v>
      </c>
      <c r="BC227">
        <v>0</v>
      </c>
    </row>
    <row r="228" spans="1:55" x14ac:dyDescent="0.3">
      <c r="A228" t="s">
        <v>1920</v>
      </c>
      <c r="B228">
        <v>-3421</v>
      </c>
      <c r="C228">
        <v>-15631</v>
      </c>
      <c r="D228">
        <v>-49.79</v>
      </c>
      <c r="E228">
        <v>-6748</v>
      </c>
      <c r="F228">
        <v>19390</v>
      </c>
      <c r="G228">
        <v>3896</v>
      </c>
      <c r="H228">
        <v>-617.9</v>
      </c>
      <c r="I228">
        <v>-234</v>
      </c>
      <c r="J228">
        <v>-4403</v>
      </c>
      <c r="K228">
        <v>848</v>
      </c>
      <c r="L228">
        <v>-2739.46</v>
      </c>
      <c r="M228">
        <v>-2560</v>
      </c>
      <c r="N228">
        <v>8053</v>
      </c>
      <c r="O228">
        <v>-1874</v>
      </c>
      <c r="P228">
        <v>-3088.64</v>
      </c>
      <c r="Q228">
        <v>296</v>
      </c>
      <c r="R228">
        <v>984</v>
      </c>
      <c r="S228">
        <v>-4500</v>
      </c>
      <c r="T228">
        <v>3217.48</v>
      </c>
      <c r="U228">
        <v>-1387</v>
      </c>
      <c r="V228">
        <v>-2188</v>
      </c>
      <c r="W228">
        <v>345</v>
      </c>
      <c r="X228">
        <v>-5746.41</v>
      </c>
      <c r="Y228">
        <v>-3124</v>
      </c>
      <c r="Z228">
        <v>-6752</v>
      </c>
      <c r="AA228">
        <v>-9406</v>
      </c>
      <c r="AB228">
        <v>2768.88</v>
      </c>
      <c r="AC228">
        <v>-824</v>
      </c>
      <c r="AD228">
        <v>482</v>
      </c>
      <c r="AE228">
        <v>31</v>
      </c>
      <c r="AF228">
        <v>0</v>
      </c>
      <c r="AG228">
        <v>2279</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row>
    <row r="229" spans="1:55" x14ac:dyDescent="0.3">
      <c r="A229" t="s">
        <v>1923</v>
      </c>
      <c r="B229">
        <v>3898</v>
      </c>
      <c r="C229">
        <v>952</v>
      </c>
      <c r="D229">
        <v>8038.87</v>
      </c>
      <c r="E229">
        <v>10553</v>
      </c>
      <c r="F229">
        <v>6942</v>
      </c>
      <c r="G229">
        <v>2136</v>
      </c>
      <c r="H229">
        <v>3500.94</v>
      </c>
      <c r="I229">
        <v>3537</v>
      </c>
      <c r="J229">
        <v>-866</v>
      </c>
      <c r="K229">
        <v>1596</v>
      </c>
      <c r="L229">
        <v>-13056.31</v>
      </c>
      <c r="M229">
        <v>-16025</v>
      </c>
      <c r="N229">
        <v>-16591</v>
      </c>
      <c r="O229">
        <v>1809</v>
      </c>
      <c r="P229">
        <v>4563.66</v>
      </c>
      <c r="Q229">
        <v>4308</v>
      </c>
      <c r="R229">
        <v>4358</v>
      </c>
      <c r="S229">
        <v>2758</v>
      </c>
      <c r="T229">
        <v>3270.54</v>
      </c>
      <c r="U229">
        <v>1329</v>
      </c>
      <c r="V229">
        <v>131</v>
      </c>
      <c r="W229">
        <v>-708</v>
      </c>
      <c r="X229">
        <v>11438.33</v>
      </c>
      <c r="Y229">
        <v>8019</v>
      </c>
      <c r="Z229">
        <v>5793</v>
      </c>
      <c r="AA229">
        <v>2464</v>
      </c>
      <c r="AB229">
        <v>-1495.5</v>
      </c>
      <c r="AC229">
        <v>-3047</v>
      </c>
      <c r="AD229">
        <v>-5004</v>
      </c>
      <c r="AE229">
        <v>-3699</v>
      </c>
      <c r="AF229">
        <v>7268.8</v>
      </c>
      <c r="AG229">
        <v>3242</v>
      </c>
      <c r="AH229">
        <v>1475</v>
      </c>
      <c r="AI229">
        <v>-462</v>
      </c>
      <c r="AJ229">
        <v>45560.71</v>
      </c>
      <c r="AK229">
        <v>9886</v>
      </c>
      <c r="AL229">
        <v>8054</v>
      </c>
      <c r="AM229">
        <v>2635</v>
      </c>
      <c r="AN229">
        <v>39707.89</v>
      </c>
      <c r="AO229">
        <v>8564</v>
      </c>
      <c r="AP229">
        <v>7699</v>
      </c>
      <c r="AQ229">
        <v>7036</v>
      </c>
      <c r="AR229">
        <v>2203.61</v>
      </c>
      <c r="AS229">
        <v>17902</v>
      </c>
      <c r="AT229">
        <v>267</v>
      </c>
      <c r="AU229">
        <v>669</v>
      </c>
      <c r="AV229">
        <v>862.75</v>
      </c>
      <c r="AW229">
        <v>-623</v>
      </c>
      <c r="AX229">
        <v>-1281</v>
      </c>
      <c r="AY229">
        <v>0</v>
      </c>
      <c r="AZ229">
        <v>0</v>
      </c>
      <c r="BA229">
        <v>0</v>
      </c>
      <c r="BB229">
        <v>0</v>
      </c>
      <c r="BC229">
        <v>0</v>
      </c>
    </row>
    <row r="230" spans="1:55" x14ac:dyDescent="0.3">
      <c r="A230" t="s">
        <v>1924</v>
      </c>
      <c r="B230">
        <v>0</v>
      </c>
      <c r="C230">
        <v>0</v>
      </c>
      <c r="D230">
        <v>8038.87</v>
      </c>
      <c r="E230">
        <v>10553</v>
      </c>
      <c r="F230">
        <v>6942</v>
      </c>
      <c r="G230">
        <v>2136</v>
      </c>
      <c r="H230">
        <v>3500.94</v>
      </c>
      <c r="I230">
        <v>3537</v>
      </c>
      <c r="J230">
        <v>-917</v>
      </c>
      <c r="K230">
        <v>1544</v>
      </c>
      <c r="L230">
        <v>-13056.31</v>
      </c>
      <c r="M230">
        <v>-16025</v>
      </c>
      <c r="N230">
        <v>-17866</v>
      </c>
      <c r="O230">
        <v>1809</v>
      </c>
      <c r="P230">
        <v>4563.66</v>
      </c>
      <c r="Q230">
        <v>4308</v>
      </c>
      <c r="R230">
        <v>4358</v>
      </c>
      <c r="S230">
        <v>2758</v>
      </c>
      <c r="T230">
        <v>3270.54</v>
      </c>
      <c r="U230">
        <v>1329</v>
      </c>
      <c r="V230">
        <v>131</v>
      </c>
      <c r="W230">
        <v>-708</v>
      </c>
      <c r="X230">
        <v>11435.86</v>
      </c>
      <c r="Y230">
        <v>8017</v>
      </c>
      <c r="Z230">
        <v>5791</v>
      </c>
      <c r="AA230">
        <v>2462</v>
      </c>
      <c r="AB230">
        <v>-1495.5</v>
      </c>
      <c r="AC230">
        <v>-3047</v>
      </c>
      <c r="AD230">
        <v>-5004</v>
      </c>
      <c r="AE230">
        <v>-3699</v>
      </c>
      <c r="AF230">
        <v>5652.95</v>
      </c>
      <c r="AG230">
        <v>180</v>
      </c>
      <c r="AH230">
        <v>736</v>
      </c>
      <c r="AI230">
        <v>-588</v>
      </c>
      <c r="AJ230">
        <v>20942.7</v>
      </c>
      <c r="AK230">
        <v>7862</v>
      </c>
      <c r="AL230">
        <v>7542</v>
      </c>
      <c r="AM230">
        <v>2266</v>
      </c>
      <c r="AN230">
        <v>6077.42</v>
      </c>
      <c r="AO230">
        <v>5195</v>
      </c>
      <c r="AP230">
        <v>5259</v>
      </c>
      <c r="AQ230">
        <v>6436</v>
      </c>
      <c r="AR230">
        <v>-4771.62</v>
      </c>
      <c r="AS230">
        <v>-2098</v>
      </c>
      <c r="AT230">
        <v>267</v>
      </c>
      <c r="AU230">
        <v>669</v>
      </c>
      <c r="AV230">
        <v>862.75</v>
      </c>
      <c r="AW230">
        <v>-623</v>
      </c>
      <c r="AX230">
        <v>-1281</v>
      </c>
      <c r="AY230">
        <v>0</v>
      </c>
      <c r="AZ230">
        <v>0</v>
      </c>
      <c r="BA230">
        <v>0</v>
      </c>
      <c r="BB230">
        <v>0</v>
      </c>
      <c r="BC230">
        <v>0</v>
      </c>
    </row>
    <row r="231" spans="1:55" x14ac:dyDescent="0.3">
      <c r="A231" t="s">
        <v>1925</v>
      </c>
      <c r="B231">
        <v>0</v>
      </c>
      <c r="C231">
        <v>0</v>
      </c>
      <c r="D231">
        <v>0</v>
      </c>
      <c r="E231">
        <v>0</v>
      </c>
      <c r="F231">
        <v>0</v>
      </c>
      <c r="G231">
        <v>0</v>
      </c>
      <c r="H231">
        <v>0</v>
      </c>
      <c r="I231">
        <v>0</v>
      </c>
      <c r="J231">
        <v>51</v>
      </c>
      <c r="K231">
        <v>52</v>
      </c>
      <c r="L231">
        <v>0</v>
      </c>
      <c r="M231">
        <v>0</v>
      </c>
      <c r="N231">
        <v>1275</v>
      </c>
      <c r="O231">
        <v>0</v>
      </c>
      <c r="P231">
        <v>0</v>
      </c>
      <c r="Q231">
        <v>0</v>
      </c>
      <c r="R231">
        <v>0</v>
      </c>
      <c r="S231">
        <v>0</v>
      </c>
      <c r="T231">
        <v>0</v>
      </c>
      <c r="U231">
        <v>0</v>
      </c>
      <c r="V231">
        <v>0</v>
      </c>
      <c r="W231">
        <v>0</v>
      </c>
      <c r="X231">
        <v>2.4700000000000002</v>
      </c>
      <c r="Y231">
        <v>2</v>
      </c>
      <c r="Z231">
        <v>2</v>
      </c>
      <c r="AA231">
        <v>2</v>
      </c>
      <c r="AB231">
        <v>0</v>
      </c>
      <c r="AC231">
        <v>0</v>
      </c>
      <c r="AD231">
        <v>0</v>
      </c>
      <c r="AE231">
        <v>0</v>
      </c>
      <c r="AF231">
        <v>1615.85</v>
      </c>
      <c r="AG231">
        <v>3062</v>
      </c>
      <c r="AH231">
        <v>739</v>
      </c>
      <c r="AI231">
        <v>126</v>
      </c>
      <c r="AJ231">
        <v>24618.01</v>
      </c>
      <c r="AK231">
        <v>2024</v>
      </c>
      <c r="AL231">
        <v>512</v>
      </c>
      <c r="AM231">
        <v>369</v>
      </c>
      <c r="AN231">
        <v>33630.47</v>
      </c>
      <c r="AO231">
        <v>3369</v>
      </c>
      <c r="AP231">
        <v>2440</v>
      </c>
      <c r="AQ231">
        <v>600</v>
      </c>
      <c r="AR231">
        <v>6975.23</v>
      </c>
      <c r="AS231">
        <v>20000</v>
      </c>
      <c r="AT231">
        <v>0</v>
      </c>
      <c r="AU231">
        <v>0</v>
      </c>
      <c r="AV231">
        <v>0</v>
      </c>
      <c r="AW231">
        <v>0</v>
      </c>
      <c r="AX231">
        <v>0</v>
      </c>
      <c r="AY231">
        <v>0</v>
      </c>
      <c r="AZ231">
        <v>0</v>
      </c>
      <c r="BA231">
        <v>0</v>
      </c>
      <c r="BB231">
        <v>0</v>
      </c>
      <c r="BC231">
        <v>0</v>
      </c>
    </row>
    <row r="232" spans="1:55" x14ac:dyDescent="0.3">
      <c r="A232" t="s">
        <v>1926</v>
      </c>
      <c r="B232">
        <v>-52</v>
      </c>
      <c r="C232">
        <v>-48</v>
      </c>
      <c r="D232">
        <v>-5148.03</v>
      </c>
      <c r="E232">
        <v>61</v>
      </c>
      <c r="F232">
        <v>2403</v>
      </c>
      <c r="G232">
        <v>88</v>
      </c>
      <c r="H232">
        <v>0</v>
      </c>
      <c r="I232">
        <v>0</v>
      </c>
      <c r="J232">
        <v>0</v>
      </c>
      <c r="K232">
        <v>0</v>
      </c>
      <c r="L232">
        <v>0</v>
      </c>
      <c r="M232">
        <v>0</v>
      </c>
      <c r="N232">
        <v>0</v>
      </c>
      <c r="O232">
        <v>0</v>
      </c>
      <c r="P232">
        <v>0</v>
      </c>
      <c r="Q232">
        <v>0</v>
      </c>
      <c r="R232">
        <v>0</v>
      </c>
      <c r="S232">
        <v>0</v>
      </c>
      <c r="T232">
        <v>-749.06</v>
      </c>
      <c r="U232">
        <v>-749</v>
      </c>
      <c r="V232">
        <v>-749</v>
      </c>
      <c r="W232">
        <v>0</v>
      </c>
      <c r="X232">
        <v>0</v>
      </c>
      <c r="Y232">
        <v>0</v>
      </c>
      <c r="Z232">
        <v>0</v>
      </c>
      <c r="AA232">
        <v>0</v>
      </c>
      <c r="AB232">
        <v>0</v>
      </c>
      <c r="AC232">
        <v>0</v>
      </c>
      <c r="AD232">
        <v>0</v>
      </c>
      <c r="AE232">
        <v>0</v>
      </c>
      <c r="AF232">
        <v>0</v>
      </c>
      <c r="AG232">
        <v>0</v>
      </c>
      <c r="AH232">
        <v>0</v>
      </c>
      <c r="AI232">
        <v>0</v>
      </c>
      <c r="AJ232">
        <v>-10022.26</v>
      </c>
      <c r="AK232">
        <v>0</v>
      </c>
      <c r="AL232">
        <v>0</v>
      </c>
      <c r="AM232">
        <v>0</v>
      </c>
      <c r="AN232">
        <v>0</v>
      </c>
      <c r="AO232">
        <v>0</v>
      </c>
      <c r="AP232">
        <v>0</v>
      </c>
      <c r="AQ232">
        <v>0</v>
      </c>
      <c r="AR232">
        <v>0</v>
      </c>
      <c r="AS232">
        <v>0</v>
      </c>
      <c r="AT232">
        <v>0</v>
      </c>
      <c r="AU232">
        <v>0</v>
      </c>
      <c r="AV232">
        <v>415.41</v>
      </c>
      <c r="AW232">
        <v>0</v>
      </c>
      <c r="AX232">
        <v>0</v>
      </c>
      <c r="AY232">
        <v>0</v>
      </c>
      <c r="AZ232">
        <v>0</v>
      </c>
      <c r="BA232">
        <v>0</v>
      </c>
      <c r="BB232">
        <v>0</v>
      </c>
      <c r="BC232">
        <v>0</v>
      </c>
    </row>
    <row r="233" spans="1:55" x14ac:dyDescent="0.3">
      <c r="A233" t="s">
        <v>1927</v>
      </c>
      <c r="B233">
        <v>0</v>
      </c>
      <c r="C233">
        <v>0</v>
      </c>
      <c r="D233">
        <v>0</v>
      </c>
      <c r="E233">
        <v>0</v>
      </c>
      <c r="F233">
        <v>0</v>
      </c>
      <c r="G233">
        <v>88</v>
      </c>
      <c r="H233">
        <v>0</v>
      </c>
      <c r="I233">
        <v>0</v>
      </c>
      <c r="J233">
        <v>0</v>
      </c>
      <c r="K233">
        <v>0</v>
      </c>
      <c r="L233">
        <v>0</v>
      </c>
      <c r="M233">
        <v>0</v>
      </c>
      <c r="N233">
        <v>0</v>
      </c>
      <c r="O233">
        <v>0</v>
      </c>
      <c r="P233">
        <v>0</v>
      </c>
      <c r="Q233">
        <v>0</v>
      </c>
      <c r="R233">
        <v>0</v>
      </c>
      <c r="S233">
        <v>0</v>
      </c>
      <c r="T233">
        <v>-749.06</v>
      </c>
      <c r="U233">
        <v>-749</v>
      </c>
      <c r="V233">
        <v>-749</v>
      </c>
      <c r="W233">
        <v>0</v>
      </c>
      <c r="X233">
        <v>0</v>
      </c>
      <c r="Y233">
        <v>0</v>
      </c>
      <c r="Z233">
        <v>0</v>
      </c>
      <c r="AA233">
        <v>0</v>
      </c>
      <c r="AB233">
        <v>0</v>
      </c>
      <c r="AC233">
        <v>0</v>
      </c>
      <c r="AD233">
        <v>0</v>
      </c>
      <c r="AE233">
        <v>0</v>
      </c>
      <c r="AF233">
        <v>0</v>
      </c>
      <c r="AG233">
        <v>0</v>
      </c>
      <c r="AH233">
        <v>0</v>
      </c>
      <c r="AI233">
        <v>0</v>
      </c>
      <c r="AJ233">
        <v>-10022.26</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row>
    <row r="234" spans="1:55" x14ac:dyDescent="0.3">
      <c r="A234" t="s">
        <v>2065</v>
      </c>
      <c r="B234">
        <v>0</v>
      </c>
      <c r="C234">
        <v>0</v>
      </c>
      <c r="D234">
        <v>-5148.03</v>
      </c>
      <c r="E234">
        <v>61</v>
      </c>
      <c r="F234">
        <v>2403</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415.41</v>
      </c>
      <c r="AW234">
        <v>0</v>
      </c>
      <c r="AX234">
        <v>0</v>
      </c>
      <c r="AY234">
        <v>0</v>
      </c>
      <c r="AZ234">
        <v>0</v>
      </c>
      <c r="BA234">
        <v>0</v>
      </c>
      <c r="BB234">
        <v>0</v>
      </c>
      <c r="BC234">
        <v>0</v>
      </c>
    </row>
    <row r="235" spans="1:55" x14ac:dyDescent="0.3">
      <c r="A235" t="s">
        <v>1928</v>
      </c>
      <c r="B235">
        <v>0</v>
      </c>
      <c r="C235">
        <v>0</v>
      </c>
      <c r="D235">
        <v>39</v>
      </c>
      <c r="E235">
        <v>3481</v>
      </c>
      <c r="F235">
        <v>-3542</v>
      </c>
      <c r="G235">
        <v>642</v>
      </c>
      <c r="H235">
        <v>3805</v>
      </c>
      <c r="I235">
        <v>7470</v>
      </c>
      <c r="J235">
        <v>1442</v>
      </c>
      <c r="K235">
        <v>1920</v>
      </c>
      <c r="L235">
        <v>7755</v>
      </c>
      <c r="M235">
        <v>6380</v>
      </c>
      <c r="N235">
        <v>10957</v>
      </c>
      <c r="O235">
        <v>-500</v>
      </c>
      <c r="P235">
        <v>6970</v>
      </c>
      <c r="Q235">
        <v>800</v>
      </c>
      <c r="R235">
        <v>2100</v>
      </c>
      <c r="S235">
        <v>1670</v>
      </c>
      <c r="T235">
        <v>-7230</v>
      </c>
      <c r="U235">
        <v>-1270</v>
      </c>
      <c r="V235">
        <v>-1930</v>
      </c>
      <c r="W235">
        <v>-1930</v>
      </c>
      <c r="X235">
        <v>-3840</v>
      </c>
      <c r="Y235">
        <v>-1396</v>
      </c>
      <c r="Z235">
        <v>2844</v>
      </c>
      <c r="AA235">
        <v>-1392</v>
      </c>
      <c r="AB235">
        <v>-10375</v>
      </c>
      <c r="AC235">
        <v>-7145</v>
      </c>
      <c r="AD235">
        <v>-6615</v>
      </c>
      <c r="AE235">
        <v>-8233</v>
      </c>
      <c r="AF235">
        <v>2906.89</v>
      </c>
      <c r="AG235">
        <v>0</v>
      </c>
      <c r="AH235">
        <v>3077</v>
      </c>
      <c r="AI235">
        <v>0</v>
      </c>
      <c r="AJ235">
        <v>-11319.81</v>
      </c>
      <c r="AK235">
        <v>-15288</v>
      </c>
      <c r="AL235">
        <v>-8388</v>
      </c>
      <c r="AM235">
        <v>-5300</v>
      </c>
      <c r="AN235">
        <v>0</v>
      </c>
      <c r="AO235">
        <v>14938</v>
      </c>
      <c r="AP235">
        <v>15938</v>
      </c>
      <c r="AQ235">
        <v>4350</v>
      </c>
      <c r="AR235">
        <v>31750</v>
      </c>
      <c r="AS235">
        <v>0</v>
      </c>
      <c r="AT235">
        <v>0</v>
      </c>
      <c r="AU235">
        <v>0</v>
      </c>
      <c r="AV235">
        <v>0</v>
      </c>
      <c r="AW235">
        <v>0</v>
      </c>
      <c r="AX235">
        <v>0</v>
      </c>
      <c r="AY235">
        <v>0</v>
      </c>
      <c r="AZ235">
        <v>0</v>
      </c>
      <c r="BA235">
        <v>0</v>
      </c>
      <c r="BB235">
        <v>0</v>
      </c>
      <c r="BC235">
        <v>0</v>
      </c>
    </row>
    <row r="236" spans="1:55" x14ac:dyDescent="0.3">
      <c r="A236" t="s">
        <v>1930</v>
      </c>
      <c r="B236">
        <v>11821</v>
      </c>
      <c r="C236">
        <v>-4073</v>
      </c>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16300</v>
      </c>
      <c r="AO236">
        <v>0</v>
      </c>
      <c r="AP236">
        <v>0</v>
      </c>
      <c r="AQ236">
        <v>0</v>
      </c>
      <c r="AR236">
        <v>0</v>
      </c>
      <c r="AS236">
        <v>0</v>
      </c>
      <c r="AT236">
        <v>0</v>
      </c>
      <c r="AU236">
        <v>0</v>
      </c>
      <c r="AV236">
        <v>0</v>
      </c>
      <c r="AW236">
        <v>0</v>
      </c>
      <c r="AX236">
        <v>0</v>
      </c>
      <c r="AY236">
        <v>0</v>
      </c>
      <c r="AZ236">
        <v>0</v>
      </c>
      <c r="BA236">
        <v>0</v>
      </c>
      <c r="BB236">
        <v>0</v>
      </c>
      <c r="BC236">
        <v>0</v>
      </c>
    </row>
    <row r="237" spans="1:55" x14ac:dyDescent="0.3">
      <c r="A237" t="s">
        <v>1931</v>
      </c>
      <c r="B237">
        <v>-15137</v>
      </c>
      <c r="C237">
        <v>-8731</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row>
    <row r="238" spans="1:55" x14ac:dyDescent="0.3">
      <c r="A238" t="s">
        <v>866</v>
      </c>
      <c r="B238">
        <v>-15137</v>
      </c>
      <c r="C238">
        <v>-8731</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row>
    <row r="239" spans="1:55" x14ac:dyDescent="0.3">
      <c r="A239" t="s">
        <v>875</v>
      </c>
      <c r="B239">
        <v>271755</v>
      </c>
      <c r="C239">
        <v>129292</v>
      </c>
      <c r="D239">
        <v>619498.02</v>
      </c>
      <c r="E239">
        <v>473150</v>
      </c>
      <c r="F239">
        <v>319544</v>
      </c>
      <c r="G239">
        <v>146674</v>
      </c>
      <c r="H239">
        <v>309962.53000000003</v>
      </c>
      <c r="I239">
        <v>231561</v>
      </c>
      <c r="J239">
        <v>151462</v>
      </c>
      <c r="K239">
        <v>74554</v>
      </c>
      <c r="L239">
        <v>335782.98</v>
      </c>
      <c r="M239">
        <v>246515</v>
      </c>
      <c r="N239">
        <v>160621</v>
      </c>
      <c r="O239">
        <v>77473</v>
      </c>
      <c r="P239">
        <v>348271.62</v>
      </c>
      <c r="Q239">
        <v>261820</v>
      </c>
      <c r="R239">
        <v>171172</v>
      </c>
      <c r="S239">
        <v>81091</v>
      </c>
      <c r="T239">
        <v>279109.78000000003</v>
      </c>
      <c r="U239">
        <v>200411</v>
      </c>
      <c r="V239">
        <v>126470</v>
      </c>
      <c r="W239">
        <v>61509</v>
      </c>
      <c r="X239">
        <v>237155.8</v>
      </c>
      <c r="Y239">
        <v>172861</v>
      </c>
      <c r="Z239">
        <v>110631</v>
      </c>
      <c r="AA239">
        <v>53972</v>
      </c>
      <c r="AB239">
        <v>167668.84</v>
      </c>
      <c r="AC239">
        <v>111819</v>
      </c>
      <c r="AD239">
        <v>66088</v>
      </c>
      <c r="AE239">
        <v>30956</v>
      </c>
      <c r="AF239">
        <v>83931.32</v>
      </c>
      <c r="AG239">
        <v>60331</v>
      </c>
      <c r="AH239">
        <v>46595</v>
      </c>
      <c r="AI239">
        <v>19873</v>
      </c>
      <c r="AJ239">
        <v>85214.92</v>
      </c>
      <c r="AK239">
        <v>64105</v>
      </c>
      <c r="AL239">
        <v>42191</v>
      </c>
      <c r="AM239">
        <v>20314</v>
      </c>
      <c r="AN239">
        <v>63253.21</v>
      </c>
      <c r="AO239">
        <v>43564</v>
      </c>
      <c r="AP239">
        <v>27100</v>
      </c>
      <c r="AQ239">
        <v>11001</v>
      </c>
      <c r="AR239">
        <v>34981.550000000003</v>
      </c>
      <c r="AS239">
        <v>24391</v>
      </c>
      <c r="AT239">
        <v>16629</v>
      </c>
      <c r="AU239">
        <v>8853</v>
      </c>
      <c r="AV239">
        <v>49127.01</v>
      </c>
      <c r="AW239">
        <v>39049</v>
      </c>
      <c r="AX239">
        <v>23617</v>
      </c>
      <c r="AY239">
        <v>0</v>
      </c>
      <c r="AZ239">
        <v>0</v>
      </c>
      <c r="BA239">
        <v>0</v>
      </c>
      <c r="BB239">
        <v>0</v>
      </c>
      <c r="BC239">
        <v>0</v>
      </c>
    </row>
    <row r="240" spans="1:55" x14ac:dyDescent="0.3">
      <c r="A240" t="s">
        <v>876</v>
      </c>
      <c r="B240">
        <v>792284</v>
      </c>
      <c r="C240">
        <v>461217</v>
      </c>
      <c r="D240">
        <v>1812840.39</v>
      </c>
      <c r="E240">
        <v>1222166</v>
      </c>
      <c r="F240">
        <v>760378</v>
      </c>
      <c r="G240">
        <v>463619</v>
      </c>
      <c r="H240">
        <v>1709988.53</v>
      </c>
      <c r="I240">
        <v>1144824</v>
      </c>
      <c r="J240">
        <v>713744</v>
      </c>
      <c r="K240">
        <v>415860</v>
      </c>
      <c r="L240">
        <v>1601185.47</v>
      </c>
      <c r="M240">
        <v>1113024</v>
      </c>
      <c r="N240">
        <v>739804</v>
      </c>
      <c r="O240">
        <v>408779</v>
      </c>
      <c r="P240">
        <v>1511216.27</v>
      </c>
      <c r="Q240">
        <v>1017614</v>
      </c>
      <c r="R240">
        <v>658456</v>
      </c>
      <c r="S240">
        <v>395439</v>
      </c>
      <c r="T240">
        <v>1333648.98</v>
      </c>
      <c r="U240">
        <v>975550</v>
      </c>
      <c r="V240">
        <v>612656</v>
      </c>
      <c r="W240">
        <v>333888</v>
      </c>
      <c r="X240">
        <v>1434674.52</v>
      </c>
      <c r="Y240">
        <v>1080370</v>
      </c>
      <c r="Z240">
        <v>729426</v>
      </c>
      <c r="AA240">
        <v>429596</v>
      </c>
      <c r="AB240">
        <v>1275514.48</v>
      </c>
      <c r="AC240">
        <v>950354</v>
      </c>
      <c r="AD240">
        <v>630921</v>
      </c>
      <c r="AE240">
        <v>349308</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row>
    <row r="241" spans="1:55" x14ac:dyDescent="0.3">
      <c r="A241" t="s">
        <v>1932</v>
      </c>
      <c r="B241">
        <v>55141</v>
      </c>
      <c r="C241">
        <v>27586</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row>
    <row r="242" spans="1:55" x14ac:dyDescent="0.3">
      <c r="A242" t="s">
        <v>1933</v>
      </c>
      <c r="B242">
        <v>-1671</v>
      </c>
      <c r="C242">
        <v>-1671</v>
      </c>
      <c r="D242">
        <v>99290.91</v>
      </c>
      <c r="E242">
        <v>105625</v>
      </c>
      <c r="F242">
        <v>100873</v>
      </c>
      <c r="G242">
        <v>58163</v>
      </c>
      <c r="H242">
        <v>165984.57999999999</v>
      </c>
      <c r="I242">
        <v>147809</v>
      </c>
      <c r="J242">
        <v>160913</v>
      </c>
      <c r="K242">
        <v>47004</v>
      </c>
      <c r="L242">
        <v>-109196.75</v>
      </c>
      <c r="M242">
        <v>-117298</v>
      </c>
      <c r="N242">
        <v>-39260</v>
      </c>
      <c r="O242">
        <v>-114402</v>
      </c>
      <c r="P242">
        <v>-35174.129999999997</v>
      </c>
      <c r="Q242">
        <v>-35013</v>
      </c>
      <c r="R242">
        <v>-9255</v>
      </c>
      <c r="S242">
        <v>-23027</v>
      </c>
      <c r="T242">
        <v>18559.8</v>
      </c>
      <c r="U242">
        <v>45622</v>
      </c>
      <c r="V242">
        <v>68101</v>
      </c>
      <c r="W242">
        <v>41536</v>
      </c>
      <c r="X242">
        <v>36606.97</v>
      </c>
      <c r="Y242">
        <v>-36472</v>
      </c>
      <c r="Z242">
        <v>-36507</v>
      </c>
      <c r="AA242">
        <v>-52521</v>
      </c>
      <c r="AB242">
        <v>164594</v>
      </c>
      <c r="AC242">
        <v>126254</v>
      </c>
      <c r="AD242">
        <v>40825</v>
      </c>
      <c r="AE242">
        <v>-4309</v>
      </c>
      <c r="AF242">
        <v>-34860.800000000003</v>
      </c>
      <c r="AG242">
        <v>-64837</v>
      </c>
      <c r="AH242">
        <v>-57574</v>
      </c>
      <c r="AI242">
        <v>-36141</v>
      </c>
      <c r="AJ242">
        <v>-93340.61</v>
      </c>
      <c r="AK242">
        <v>-124085</v>
      </c>
      <c r="AL242">
        <v>-89335</v>
      </c>
      <c r="AM242">
        <v>57731</v>
      </c>
      <c r="AN242">
        <v>81426.960000000006</v>
      </c>
      <c r="AO242">
        <v>-15254</v>
      </c>
      <c r="AP242">
        <v>15296</v>
      </c>
      <c r="AQ242">
        <v>12440</v>
      </c>
      <c r="AR242">
        <v>70742.89</v>
      </c>
      <c r="AS242">
        <v>22895</v>
      </c>
      <c r="AT242">
        <v>26712</v>
      </c>
      <c r="AU242">
        <v>11186</v>
      </c>
      <c r="AV242">
        <v>30534.47</v>
      </c>
      <c r="AW242">
        <v>25157</v>
      </c>
      <c r="AX242">
        <v>34252</v>
      </c>
      <c r="AY242">
        <v>26008</v>
      </c>
      <c r="AZ242">
        <v>-194215</v>
      </c>
      <c r="BA242">
        <v>-223598</v>
      </c>
      <c r="BB242">
        <v>-108619</v>
      </c>
      <c r="BC242">
        <v>27329</v>
      </c>
    </row>
    <row r="243" spans="1:55" x14ac:dyDescent="0.3">
      <c r="A243" t="s">
        <v>1934</v>
      </c>
      <c r="B243">
        <v>5950049</v>
      </c>
      <c r="C243">
        <v>3298560</v>
      </c>
      <c r="D243">
        <v>12680626.189999999</v>
      </c>
      <c r="E243">
        <v>8904316</v>
      </c>
      <c r="F243">
        <v>5841241</v>
      </c>
      <c r="G243">
        <v>3227479</v>
      </c>
      <c r="H243">
        <v>11100498.720000001</v>
      </c>
      <c r="I243">
        <v>7697214</v>
      </c>
      <c r="J243">
        <v>5017711</v>
      </c>
      <c r="K243">
        <v>2699924</v>
      </c>
      <c r="L243">
        <v>10241594.15</v>
      </c>
      <c r="M243">
        <v>7175321</v>
      </c>
      <c r="N243">
        <v>4827324</v>
      </c>
      <c r="O243">
        <v>2607559</v>
      </c>
      <c r="P243">
        <v>10381910.66</v>
      </c>
      <c r="Q243">
        <v>7314971</v>
      </c>
      <c r="R243">
        <v>4852137</v>
      </c>
      <c r="S243">
        <v>2650318</v>
      </c>
      <c r="T243">
        <v>9150220.4000000004</v>
      </c>
      <c r="U243">
        <v>6565665</v>
      </c>
      <c r="V243">
        <v>4193488</v>
      </c>
      <c r="W243">
        <v>2182683</v>
      </c>
      <c r="X243">
        <v>8965727.2100000009</v>
      </c>
      <c r="Y243">
        <v>6531327</v>
      </c>
      <c r="Z243">
        <v>4393184</v>
      </c>
      <c r="AA243">
        <v>2389177</v>
      </c>
      <c r="AB243">
        <v>7923494.1200000001</v>
      </c>
      <c r="AC243">
        <v>5624621</v>
      </c>
      <c r="AD243">
        <v>3718499</v>
      </c>
      <c r="AE243">
        <v>1964264</v>
      </c>
      <c r="AF243">
        <v>6816764.54</v>
      </c>
      <c r="AG243">
        <v>4820394</v>
      </c>
      <c r="AH243">
        <v>3169034</v>
      </c>
      <c r="AI243">
        <v>1608491</v>
      </c>
      <c r="AJ243">
        <v>5900060.2000000002</v>
      </c>
      <c r="AK243">
        <v>4004000</v>
      </c>
      <c r="AL243">
        <v>2683413</v>
      </c>
      <c r="AM243">
        <v>1489839</v>
      </c>
      <c r="AN243">
        <v>5100791.74</v>
      </c>
      <c r="AO243">
        <v>3596369</v>
      </c>
      <c r="AP243">
        <v>2361559</v>
      </c>
      <c r="AQ243">
        <v>1279524</v>
      </c>
      <c r="AR243">
        <v>4006368.73</v>
      </c>
      <c r="AS243">
        <v>2896235</v>
      </c>
      <c r="AT243">
        <v>1899691</v>
      </c>
      <c r="AU243">
        <v>987543</v>
      </c>
      <c r="AV243">
        <v>3238919.91</v>
      </c>
      <c r="AW243">
        <v>2189574</v>
      </c>
      <c r="AX243">
        <v>1374500</v>
      </c>
      <c r="AY243">
        <v>686026</v>
      </c>
      <c r="AZ243">
        <v>3133823</v>
      </c>
      <c r="BA243">
        <v>2341503</v>
      </c>
      <c r="BB243">
        <v>1562586</v>
      </c>
      <c r="BC243">
        <v>827189</v>
      </c>
    </row>
    <row r="244" spans="1:55" x14ac:dyDescent="0.3">
      <c r="A244" t="s">
        <v>1935</v>
      </c>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x14ac:dyDescent="0.3">
      <c r="A245" t="s">
        <v>1936</v>
      </c>
      <c r="B245">
        <v>-67137</v>
      </c>
      <c r="C245">
        <v>-93527</v>
      </c>
      <c r="D245">
        <v>79583.02</v>
      </c>
      <c r="E245">
        <v>265130</v>
      </c>
      <c r="F245">
        <v>283224</v>
      </c>
      <c r="G245">
        <v>267559</v>
      </c>
      <c r="H245">
        <v>-103276.47</v>
      </c>
      <c r="I245">
        <v>-152920</v>
      </c>
      <c r="J245">
        <v>-87367</v>
      </c>
      <c r="K245">
        <v>-41994</v>
      </c>
      <c r="L245">
        <v>-361935.72</v>
      </c>
      <c r="M245">
        <v>-136936</v>
      </c>
      <c r="N245">
        <v>-69821</v>
      </c>
      <c r="O245">
        <v>-57308</v>
      </c>
      <c r="P245">
        <v>22367.87</v>
      </c>
      <c r="Q245">
        <v>136644</v>
      </c>
      <c r="R245">
        <v>129608</v>
      </c>
      <c r="S245">
        <v>145183</v>
      </c>
      <c r="T245">
        <v>-53506.05</v>
      </c>
      <c r="U245">
        <v>71043</v>
      </c>
      <c r="V245">
        <v>109094</v>
      </c>
      <c r="W245">
        <v>43709</v>
      </c>
      <c r="X245">
        <v>-86736.12</v>
      </c>
      <c r="Y245">
        <v>53455</v>
      </c>
      <c r="Z245">
        <v>65168</v>
      </c>
      <c r="AA245">
        <v>52734</v>
      </c>
      <c r="AB245">
        <v>-33420.339999999997</v>
      </c>
      <c r="AC245">
        <v>36357</v>
      </c>
      <c r="AD245">
        <v>67191</v>
      </c>
      <c r="AE245">
        <v>48443</v>
      </c>
      <c r="AF245">
        <v>-43866.6</v>
      </c>
      <c r="AG245">
        <v>51404</v>
      </c>
      <c r="AH245">
        <v>51955</v>
      </c>
      <c r="AI245">
        <v>44049</v>
      </c>
      <c r="AJ245">
        <v>-59907.43</v>
      </c>
      <c r="AK245">
        <v>-15766</v>
      </c>
      <c r="AL245">
        <v>26921</v>
      </c>
      <c r="AM245">
        <v>18751</v>
      </c>
      <c r="AN245">
        <v>-29304.76</v>
      </c>
      <c r="AO245">
        <v>-11345</v>
      </c>
      <c r="AP245">
        <v>14924</v>
      </c>
      <c r="AQ245">
        <v>6355</v>
      </c>
      <c r="AR245">
        <v>-15547.85</v>
      </c>
      <c r="AS245">
        <v>23303</v>
      </c>
      <c r="AT245">
        <v>28091</v>
      </c>
      <c r="AU245">
        <v>7214</v>
      </c>
      <c r="AV245">
        <v>-28168.19</v>
      </c>
      <c r="AW245">
        <v>4473</v>
      </c>
      <c r="AX245">
        <v>21354</v>
      </c>
      <c r="AY245">
        <v>0</v>
      </c>
      <c r="AZ245">
        <v>0</v>
      </c>
      <c r="BA245">
        <v>0</v>
      </c>
      <c r="BB245">
        <v>0</v>
      </c>
      <c r="BC245">
        <v>0</v>
      </c>
    </row>
    <row r="246" spans="1:55" x14ac:dyDescent="0.3">
      <c r="A246" t="s">
        <v>1937</v>
      </c>
      <c r="B246">
        <v>524067</v>
      </c>
      <c r="C246">
        <v>360804</v>
      </c>
      <c r="D246">
        <v>258367.63</v>
      </c>
      <c r="E246">
        <v>1621255</v>
      </c>
      <c r="F246">
        <v>2450478</v>
      </c>
      <c r="G246">
        <v>22899</v>
      </c>
      <c r="H246">
        <v>-435269.71</v>
      </c>
      <c r="I246">
        <v>1120958</v>
      </c>
      <c r="J246">
        <v>1359033</v>
      </c>
      <c r="K246">
        <v>-61406</v>
      </c>
      <c r="L246">
        <v>-1303645.6000000001</v>
      </c>
      <c r="M246">
        <v>520965</v>
      </c>
      <c r="N246">
        <v>613066</v>
      </c>
      <c r="O246">
        <v>-546991</v>
      </c>
      <c r="P246">
        <v>801953.24</v>
      </c>
      <c r="Q246">
        <v>2718700</v>
      </c>
      <c r="R246">
        <v>2966454</v>
      </c>
      <c r="S246">
        <v>636173</v>
      </c>
      <c r="T246">
        <v>-503495.59</v>
      </c>
      <c r="U246">
        <v>2199378</v>
      </c>
      <c r="V246">
        <v>1483705</v>
      </c>
      <c r="W246">
        <v>609584</v>
      </c>
      <c r="X246">
        <v>-2327557.11</v>
      </c>
      <c r="Y246">
        <v>212941</v>
      </c>
      <c r="Z246">
        <v>1055723</v>
      </c>
      <c r="AA246">
        <v>561179</v>
      </c>
      <c r="AB246">
        <v>-949091.31</v>
      </c>
      <c r="AC246">
        <v>759405</v>
      </c>
      <c r="AD246">
        <v>224642</v>
      </c>
      <c r="AE246">
        <v>139014</v>
      </c>
      <c r="AF246">
        <v>-2498039.35</v>
      </c>
      <c r="AG246">
        <v>-581181</v>
      </c>
      <c r="AH246">
        <v>-237338</v>
      </c>
      <c r="AI246">
        <v>-349322</v>
      </c>
      <c r="AJ246">
        <v>16509.150000000001</v>
      </c>
      <c r="AK246">
        <v>730794</v>
      </c>
      <c r="AL246">
        <v>379262</v>
      </c>
      <c r="AM246">
        <v>321485</v>
      </c>
      <c r="AN246">
        <v>-1420147.62</v>
      </c>
      <c r="AO246">
        <v>-363644</v>
      </c>
      <c r="AP246">
        <v>-248155</v>
      </c>
      <c r="AQ246">
        <v>-169974</v>
      </c>
      <c r="AR246">
        <v>39948.57</v>
      </c>
      <c r="AS246">
        <v>558224</v>
      </c>
      <c r="AT246">
        <v>705531</v>
      </c>
      <c r="AU246">
        <v>371504</v>
      </c>
      <c r="AV246">
        <v>-327435.18</v>
      </c>
      <c r="AW246">
        <v>926885</v>
      </c>
      <c r="AX246">
        <v>643777</v>
      </c>
      <c r="AY246">
        <v>0</v>
      </c>
      <c r="AZ246">
        <v>0</v>
      </c>
      <c r="BA246">
        <v>0</v>
      </c>
      <c r="BB246">
        <v>0</v>
      </c>
      <c r="BC246">
        <v>0</v>
      </c>
    </row>
    <row r="247" spans="1:55" x14ac:dyDescent="0.3">
      <c r="A247" t="s">
        <v>1938</v>
      </c>
      <c r="B247">
        <v>528191</v>
      </c>
      <c r="C247">
        <v>441715</v>
      </c>
      <c r="D247">
        <v>97412.71</v>
      </c>
      <c r="E247">
        <v>542570</v>
      </c>
      <c r="F247">
        <v>608703</v>
      </c>
      <c r="G247">
        <v>458404</v>
      </c>
      <c r="H247">
        <v>-321269.71999999997</v>
      </c>
      <c r="I247">
        <v>474084</v>
      </c>
      <c r="J247">
        <v>369589</v>
      </c>
      <c r="K247">
        <v>409110</v>
      </c>
      <c r="L247">
        <v>-171480.82</v>
      </c>
      <c r="M247">
        <v>484877</v>
      </c>
      <c r="N247">
        <v>526682</v>
      </c>
      <c r="O247">
        <v>460911</v>
      </c>
      <c r="P247">
        <v>51747.59</v>
      </c>
      <c r="Q247">
        <v>490948</v>
      </c>
      <c r="R247">
        <v>513194</v>
      </c>
      <c r="S247">
        <v>313302</v>
      </c>
      <c r="T247">
        <v>-494024.99</v>
      </c>
      <c r="U247">
        <v>-83744</v>
      </c>
      <c r="V247">
        <v>-141884</v>
      </c>
      <c r="W247">
        <v>-42747</v>
      </c>
      <c r="X247">
        <v>128849.73</v>
      </c>
      <c r="Y247">
        <v>285631</v>
      </c>
      <c r="Z247">
        <v>404051</v>
      </c>
      <c r="AA247">
        <v>299307</v>
      </c>
      <c r="AB247">
        <v>-535560.43999999994</v>
      </c>
      <c r="AC247">
        <v>19441</v>
      </c>
      <c r="AD247">
        <v>192645</v>
      </c>
      <c r="AE247">
        <v>157121</v>
      </c>
      <c r="AF247">
        <v>-222457.58</v>
      </c>
      <c r="AG247">
        <v>97188</v>
      </c>
      <c r="AH247">
        <v>-338846</v>
      </c>
      <c r="AI247">
        <v>126039</v>
      </c>
      <c r="AJ247">
        <v>-219056.24</v>
      </c>
      <c r="AK247">
        <v>-382734</v>
      </c>
      <c r="AL247">
        <v>74209</v>
      </c>
      <c r="AM247">
        <v>91044</v>
      </c>
      <c r="AN247">
        <v>-22426.97</v>
      </c>
      <c r="AO247">
        <v>34444</v>
      </c>
      <c r="AP247">
        <v>120698</v>
      </c>
      <c r="AQ247">
        <v>144325</v>
      </c>
      <c r="AR247">
        <v>-61913.919999999998</v>
      </c>
      <c r="AS247">
        <v>130114</v>
      </c>
      <c r="AT247">
        <v>143821</v>
      </c>
      <c r="AU247">
        <v>198681</v>
      </c>
      <c r="AV247">
        <v>217912.24</v>
      </c>
      <c r="AW247">
        <v>389165</v>
      </c>
      <c r="AX247">
        <v>455991</v>
      </c>
      <c r="AY247">
        <v>607589</v>
      </c>
      <c r="AZ247">
        <v>-171878</v>
      </c>
      <c r="BA247">
        <v>829632</v>
      </c>
      <c r="BB247">
        <v>696391</v>
      </c>
      <c r="BC247">
        <v>711734</v>
      </c>
    </row>
    <row r="248" spans="1:55" x14ac:dyDescent="0.3">
      <c r="A248" t="s">
        <v>1939</v>
      </c>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x14ac:dyDescent="0.3">
      <c r="A249" t="s">
        <v>1940</v>
      </c>
      <c r="B249">
        <v>-3361347</v>
      </c>
      <c r="C249">
        <v>-1472456</v>
      </c>
      <c r="D249">
        <v>1680671.78</v>
      </c>
      <c r="E249">
        <v>-2028529</v>
      </c>
      <c r="F249">
        <v>-4002553</v>
      </c>
      <c r="G249">
        <v>-951540</v>
      </c>
      <c r="H249">
        <v>1560258.55</v>
      </c>
      <c r="I249">
        <v>-2661049</v>
      </c>
      <c r="J249">
        <v>-3206672</v>
      </c>
      <c r="K249">
        <v>-234695</v>
      </c>
      <c r="L249">
        <v>-636761.96</v>
      </c>
      <c r="M249">
        <v>-5256825</v>
      </c>
      <c r="N249">
        <v>-4714151</v>
      </c>
      <c r="O249">
        <v>-2094045</v>
      </c>
      <c r="P249">
        <v>1418501.04</v>
      </c>
      <c r="Q249">
        <v>-3210348</v>
      </c>
      <c r="R249">
        <v>-5758669</v>
      </c>
      <c r="S249">
        <v>-2940761</v>
      </c>
      <c r="T249">
        <v>2470554.2400000002</v>
      </c>
      <c r="U249">
        <v>-2707012</v>
      </c>
      <c r="V249">
        <v>-2697688</v>
      </c>
      <c r="W249">
        <v>-2034167</v>
      </c>
      <c r="X249">
        <v>1545379.65</v>
      </c>
      <c r="Y249">
        <v>-2178082</v>
      </c>
      <c r="Z249">
        <v>-3412786</v>
      </c>
      <c r="AA249">
        <v>-1924096</v>
      </c>
      <c r="AB249">
        <v>2494104.02</v>
      </c>
      <c r="AC249">
        <v>-2504227</v>
      </c>
      <c r="AD249">
        <v>-2722375</v>
      </c>
      <c r="AE249">
        <v>-1733027</v>
      </c>
      <c r="AF249">
        <v>2474314.04</v>
      </c>
      <c r="AG249">
        <v>-1227470</v>
      </c>
      <c r="AH249">
        <v>-1941196</v>
      </c>
      <c r="AI249">
        <v>454220</v>
      </c>
      <c r="AJ249">
        <v>298476.96999999997</v>
      </c>
      <c r="AK249">
        <v>-3411242</v>
      </c>
      <c r="AL249">
        <v>-1770992</v>
      </c>
      <c r="AM249">
        <v>-1861273</v>
      </c>
      <c r="AN249">
        <v>2793971.35</v>
      </c>
      <c r="AO249">
        <v>-1045482</v>
      </c>
      <c r="AP249">
        <v>-1225203</v>
      </c>
      <c r="AQ249">
        <v>-703121</v>
      </c>
      <c r="AR249">
        <v>1530602.93</v>
      </c>
      <c r="AS249">
        <v>-921734</v>
      </c>
      <c r="AT249">
        <v>-1175134</v>
      </c>
      <c r="AU249">
        <v>-1104827</v>
      </c>
      <c r="AV249">
        <v>1822399.87</v>
      </c>
      <c r="AW249">
        <v>-315666</v>
      </c>
      <c r="AX249">
        <v>-659730</v>
      </c>
      <c r="AY249">
        <v>0</v>
      </c>
      <c r="AZ249">
        <v>0</v>
      </c>
      <c r="BA249">
        <v>0</v>
      </c>
      <c r="BB249">
        <v>0</v>
      </c>
      <c r="BC249">
        <v>0</v>
      </c>
    </row>
    <row r="250" spans="1:55" x14ac:dyDescent="0.3">
      <c r="A250" t="s">
        <v>2066</v>
      </c>
      <c r="B250">
        <v>-524015</v>
      </c>
      <c r="C250">
        <v>413822</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row>
    <row r="251" spans="1:55" x14ac:dyDescent="0.3">
      <c r="A251" t="s">
        <v>1941</v>
      </c>
      <c r="B251">
        <v>-32031</v>
      </c>
      <c r="C251">
        <v>-7602</v>
      </c>
      <c r="D251">
        <v>0</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row>
    <row r="252" spans="1:55" x14ac:dyDescent="0.3">
      <c r="A252" t="s">
        <v>1942</v>
      </c>
      <c r="B252">
        <v>-29066</v>
      </c>
      <c r="C252">
        <v>17329</v>
      </c>
      <c r="D252">
        <v>485717.84</v>
      </c>
      <c r="E252">
        <v>377436</v>
      </c>
      <c r="F252">
        <v>-352017</v>
      </c>
      <c r="G252">
        <v>520161</v>
      </c>
      <c r="H252">
        <v>388698.99</v>
      </c>
      <c r="I252">
        <v>134970</v>
      </c>
      <c r="J252">
        <v>6871</v>
      </c>
      <c r="K252">
        <v>413418</v>
      </c>
      <c r="L252">
        <v>70836.710000000006</v>
      </c>
      <c r="M252">
        <v>-54093</v>
      </c>
      <c r="N252">
        <v>-499932</v>
      </c>
      <c r="O252">
        <v>164140</v>
      </c>
      <c r="P252">
        <v>879009.12</v>
      </c>
      <c r="Q252">
        <v>462907</v>
      </c>
      <c r="R252">
        <v>215367</v>
      </c>
      <c r="S252">
        <v>468584</v>
      </c>
      <c r="T252">
        <v>121386.64</v>
      </c>
      <c r="U252">
        <v>138449</v>
      </c>
      <c r="V252">
        <v>-94755</v>
      </c>
      <c r="W252">
        <v>297549</v>
      </c>
      <c r="X252">
        <v>69613.19</v>
      </c>
      <c r="Y252">
        <v>184255</v>
      </c>
      <c r="Z252">
        <v>-85338</v>
      </c>
      <c r="AA252">
        <v>356779</v>
      </c>
      <c r="AB252">
        <v>90978.880000000005</v>
      </c>
      <c r="AC252">
        <v>113278</v>
      </c>
      <c r="AD252">
        <v>-46320</v>
      </c>
      <c r="AE252">
        <v>402013</v>
      </c>
      <c r="AF252">
        <v>-51389.89</v>
      </c>
      <c r="AG252">
        <v>14565</v>
      </c>
      <c r="AH252">
        <v>-287764</v>
      </c>
      <c r="AI252">
        <v>178514</v>
      </c>
      <c r="AJ252">
        <v>463276.11</v>
      </c>
      <c r="AK252">
        <v>408066</v>
      </c>
      <c r="AL252">
        <v>63663</v>
      </c>
      <c r="AM252">
        <v>223926</v>
      </c>
      <c r="AN252">
        <v>230796.84</v>
      </c>
      <c r="AO252">
        <v>159596</v>
      </c>
      <c r="AP252">
        <v>37987</v>
      </c>
      <c r="AQ252">
        <v>34650</v>
      </c>
      <c r="AR252">
        <v>200607.95</v>
      </c>
      <c r="AS252">
        <v>221849</v>
      </c>
      <c r="AT252">
        <v>124863</v>
      </c>
      <c r="AU252">
        <v>174412</v>
      </c>
      <c r="AV252">
        <v>133484.14000000001</v>
      </c>
      <c r="AW252">
        <v>186169</v>
      </c>
      <c r="AX252">
        <v>47348</v>
      </c>
      <c r="AY252">
        <v>-667076</v>
      </c>
      <c r="AZ252">
        <v>-446919</v>
      </c>
      <c r="BA252">
        <v>-1540170</v>
      </c>
      <c r="BB252">
        <v>-1780606</v>
      </c>
      <c r="BC252">
        <v>-1417609</v>
      </c>
    </row>
    <row r="253" spans="1:55" x14ac:dyDescent="0.3">
      <c r="A253" t="s">
        <v>1943</v>
      </c>
      <c r="B253">
        <v>2988711</v>
      </c>
      <c r="C253">
        <v>2958645</v>
      </c>
      <c r="D253">
        <v>15282379.16</v>
      </c>
      <c r="E253">
        <v>9682178</v>
      </c>
      <c r="F253">
        <v>4829076</v>
      </c>
      <c r="G253">
        <v>3544962</v>
      </c>
      <c r="H253">
        <v>12189640.359999999</v>
      </c>
      <c r="I253">
        <v>6613257</v>
      </c>
      <c r="J253">
        <v>3459165</v>
      </c>
      <c r="K253">
        <v>3184357</v>
      </c>
      <c r="L253">
        <v>7838606.75</v>
      </c>
      <c r="M253">
        <v>2733309</v>
      </c>
      <c r="N253">
        <v>683168</v>
      </c>
      <c r="O253">
        <v>534266</v>
      </c>
      <c r="P253">
        <v>13555489.52</v>
      </c>
      <c r="Q253">
        <v>7913822</v>
      </c>
      <c r="R253">
        <v>2918091</v>
      </c>
      <c r="S253">
        <v>1272799</v>
      </c>
      <c r="T253">
        <v>10691134.640000001</v>
      </c>
      <c r="U253">
        <v>6183779</v>
      </c>
      <c r="V253">
        <v>2851960</v>
      </c>
      <c r="W253">
        <v>1056611</v>
      </c>
      <c r="X253">
        <v>8295276.5499999998</v>
      </c>
      <c r="Y253">
        <v>5089527</v>
      </c>
      <c r="Z253">
        <v>2420002</v>
      </c>
      <c r="AA253">
        <v>1735080</v>
      </c>
      <c r="AB253">
        <v>8990504.9299999997</v>
      </c>
      <c r="AC253">
        <v>4048875</v>
      </c>
      <c r="AD253">
        <v>1434282</v>
      </c>
      <c r="AE253">
        <v>977828</v>
      </c>
      <c r="AF253">
        <v>6475325.1500000004</v>
      </c>
      <c r="AG253">
        <v>3174900</v>
      </c>
      <c r="AH253">
        <v>415845</v>
      </c>
      <c r="AI253">
        <v>2061991</v>
      </c>
      <c r="AJ253">
        <v>6399358.75</v>
      </c>
      <c r="AK253">
        <v>1333118</v>
      </c>
      <c r="AL253">
        <v>1456476</v>
      </c>
      <c r="AM253">
        <v>283772</v>
      </c>
      <c r="AN253">
        <v>6653680.5800000001</v>
      </c>
      <c r="AO253">
        <v>2369938</v>
      </c>
      <c r="AP253">
        <v>1061810</v>
      </c>
      <c r="AQ253">
        <v>591759</v>
      </c>
      <c r="AR253">
        <v>5700066.4100000001</v>
      </c>
      <c r="AS253">
        <v>2907991</v>
      </c>
      <c r="AT253">
        <v>1726863</v>
      </c>
      <c r="AU253">
        <v>634527</v>
      </c>
      <c r="AV253">
        <v>5057112.79</v>
      </c>
      <c r="AW253">
        <v>3380600</v>
      </c>
      <c r="AX253">
        <v>1883240</v>
      </c>
      <c r="AY253">
        <v>626539</v>
      </c>
      <c r="AZ253">
        <v>2515026</v>
      </c>
      <c r="BA253">
        <v>1630965</v>
      </c>
      <c r="BB253">
        <v>478371</v>
      </c>
      <c r="BC253">
        <v>121314</v>
      </c>
    </row>
    <row r="254" spans="1:55" x14ac:dyDescent="0.3">
      <c r="A254" t="s">
        <v>1958</v>
      </c>
      <c r="B254">
        <v>15842</v>
      </c>
      <c r="C254">
        <v>8624</v>
      </c>
      <c r="D254">
        <v>40030.080000000002</v>
      </c>
      <c r="E254">
        <v>31207</v>
      </c>
      <c r="F254">
        <v>20968</v>
      </c>
      <c r="G254">
        <v>7780</v>
      </c>
      <c r="H254">
        <v>18329.759999999998</v>
      </c>
      <c r="I254">
        <v>12849</v>
      </c>
      <c r="J254">
        <v>9258</v>
      </c>
      <c r="K254">
        <v>3887</v>
      </c>
      <c r="L254">
        <v>28168.59</v>
      </c>
      <c r="M254">
        <v>22600</v>
      </c>
      <c r="N254">
        <v>13241</v>
      </c>
      <c r="O254">
        <v>3900</v>
      </c>
      <c r="P254">
        <v>10409.39</v>
      </c>
      <c r="Q254">
        <v>6425</v>
      </c>
      <c r="R254">
        <v>4758</v>
      </c>
      <c r="S254">
        <v>1671</v>
      </c>
      <c r="T254">
        <v>8324.23</v>
      </c>
      <c r="U254">
        <v>6251</v>
      </c>
      <c r="V254">
        <v>5033</v>
      </c>
      <c r="W254">
        <v>1848</v>
      </c>
      <c r="X254">
        <v>18812.060000000001</v>
      </c>
      <c r="Y254">
        <v>16657</v>
      </c>
      <c r="Z254">
        <v>14731</v>
      </c>
      <c r="AA254">
        <v>8836</v>
      </c>
      <c r="AB254">
        <v>38502.050000000003</v>
      </c>
      <c r="AC254">
        <v>31712</v>
      </c>
      <c r="AD254">
        <v>26029</v>
      </c>
      <c r="AE254">
        <v>15368</v>
      </c>
      <c r="AF254">
        <v>74132.75</v>
      </c>
      <c r="AG254">
        <v>59015</v>
      </c>
      <c r="AH254">
        <v>47401</v>
      </c>
      <c r="AI254">
        <v>25545</v>
      </c>
      <c r="AJ254">
        <v>85876</v>
      </c>
      <c r="AK254">
        <v>68116</v>
      </c>
      <c r="AL254">
        <v>51735</v>
      </c>
      <c r="AM254">
        <v>25935</v>
      </c>
      <c r="AN254">
        <v>69017.05</v>
      </c>
      <c r="AO254">
        <v>49045</v>
      </c>
      <c r="AP254">
        <v>33314</v>
      </c>
      <c r="AQ254">
        <v>15852</v>
      </c>
      <c r="AR254">
        <v>16704.89</v>
      </c>
      <c r="AS254">
        <v>9769</v>
      </c>
      <c r="AT254">
        <v>6416</v>
      </c>
      <c r="AU254">
        <v>3006</v>
      </c>
      <c r="AV254">
        <v>9992.7900000000009</v>
      </c>
      <c r="AW254">
        <v>8368</v>
      </c>
      <c r="AX254">
        <v>6360</v>
      </c>
      <c r="AY254">
        <v>0</v>
      </c>
      <c r="AZ254">
        <v>0</v>
      </c>
      <c r="BA254">
        <v>0</v>
      </c>
      <c r="BB254">
        <v>0</v>
      </c>
      <c r="BC254">
        <v>0</v>
      </c>
    </row>
    <row r="255" spans="1:55" x14ac:dyDescent="0.3">
      <c r="A255" t="s">
        <v>1982</v>
      </c>
      <c r="B255">
        <v>-100675</v>
      </c>
      <c r="C255">
        <v>-69428</v>
      </c>
      <c r="D255">
        <v>-235787.81</v>
      </c>
      <c r="E255">
        <v>-203555</v>
      </c>
      <c r="F255">
        <v>-103231</v>
      </c>
      <c r="G255">
        <v>-76657</v>
      </c>
      <c r="H255">
        <v>-255717.4</v>
      </c>
      <c r="I255">
        <v>-210418</v>
      </c>
      <c r="J255">
        <v>-123908</v>
      </c>
      <c r="K255">
        <v>-80813</v>
      </c>
      <c r="L255">
        <v>-242658.38</v>
      </c>
      <c r="M255">
        <v>-165849</v>
      </c>
      <c r="N255">
        <v>-105681</v>
      </c>
      <c r="O255">
        <v>-47602</v>
      </c>
      <c r="P255">
        <v>-267986.34000000003</v>
      </c>
      <c r="Q255">
        <v>-165637</v>
      </c>
      <c r="R255">
        <v>-111634</v>
      </c>
      <c r="S255">
        <v>-20020</v>
      </c>
      <c r="T255">
        <v>-226187.49</v>
      </c>
      <c r="U255">
        <v>-133343</v>
      </c>
      <c r="V255">
        <v>-107818</v>
      </c>
      <c r="W255">
        <v>-24662</v>
      </c>
      <c r="X255">
        <v>-186316.63</v>
      </c>
      <c r="Y255">
        <v>-129610</v>
      </c>
      <c r="Z255">
        <v>-55700</v>
      </c>
      <c r="AA255">
        <v>-9107</v>
      </c>
      <c r="AB255">
        <v>-133439.56</v>
      </c>
      <c r="AC255">
        <v>-51230</v>
      </c>
      <c r="AD255">
        <v>-32523</v>
      </c>
      <c r="AE255">
        <v>-1653</v>
      </c>
      <c r="AF255">
        <v>-77576.89</v>
      </c>
      <c r="AG255">
        <v>-41398</v>
      </c>
      <c r="AH255">
        <v>-40508</v>
      </c>
      <c r="AI255">
        <v>-32129</v>
      </c>
      <c r="AJ255">
        <v>-70528.38</v>
      </c>
      <c r="AK255">
        <v>-31272</v>
      </c>
      <c r="AL255">
        <v>-29309</v>
      </c>
      <c r="AM255">
        <v>-28432</v>
      </c>
      <c r="AN255">
        <v>-26558.01</v>
      </c>
      <c r="AO255">
        <v>-5201</v>
      </c>
      <c r="AP255">
        <v>-4213</v>
      </c>
      <c r="AQ255">
        <v>-3566</v>
      </c>
      <c r="AR255">
        <v>-16063.26</v>
      </c>
      <c r="AS255">
        <v>-6512</v>
      </c>
      <c r="AT255">
        <v>-12749</v>
      </c>
      <c r="AU255">
        <v>-8738</v>
      </c>
      <c r="AV255">
        <v>-40787.75</v>
      </c>
      <c r="AW255">
        <v>-39110</v>
      </c>
      <c r="AX255">
        <v>-27611</v>
      </c>
      <c r="AY255">
        <v>-16166</v>
      </c>
      <c r="AZ255">
        <v>-29292</v>
      </c>
      <c r="BA255">
        <v>-13188</v>
      </c>
      <c r="BB255">
        <v>0</v>
      </c>
      <c r="BC255">
        <v>0</v>
      </c>
    </row>
    <row r="256" spans="1:55" x14ac:dyDescent="0.3">
      <c r="A256" t="s">
        <v>1944</v>
      </c>
      <c r="B256">
        <v>-1154221</v>
      </c>
      <c r="C256">
        <v>-128583</v>
      </c>
      <c r="D256">
        <v>-1733590.58</v>
      </c>
      <c r="E256">
        <v>-1611039</v>
      </c>
      <c r="F256">
        <v>-958750</v>
      </c>
      <c r="G256">
        <v>-129962</v>
      </c>
      <c r="H256">
        <v>-1682371.28</v>
      </c>
      <c r="I256">
        <v>-1573455</v>
      </c>
      <c r="J256">
        <v>-945116</v>
      </c>
      <c r="K256">
        <v>-128108</v>
      </c>
      <c r="L256">
        <v>-1612514.15</v>
      </c>
      <c r="M256">
        <v>-1505603</v>
      </c>
      <c r="N256">
        <v>-964737</v>
      </c>
      <c r="O256">
        <v>-122427</v>
      </c>
      <c r="P256">
        <v>-1370086.92</v>
      </c>
      <c r="Q256">
        <v>-1262309</v>
      </c>
      <c r="R256">
        <v>-728343</v>
      </c>
      <c r="S256">
        <v>-106294</v>
      </c>
      <c r="T256">
        <v>-1401781.3</v>
      </c>
      <c r="U256">
        <v>-1309492</v>
      </c>
      <c r="V256">
        <v>-733010</v>
      </c>
      <c r="W256">
        <v>-90423</v>
      </c>
      <c r="X256">
        <v>-1426651.61</v>
      </c>
      <c r="Y256">
        <v>-1347293</v>
      </c>
      <c r="Z256">
        <v>-767536</v>
      </c>
      <c r="AA256">
        <v>-98789</v>
      </c>
      <c r="AB256">
        <v>-1234685.78</v>
      </c>
      <c r="AC256">
        <v>-1169627</v>
      </c>
      <c r="AD256">
        <v>-607535</v>
      </c>
      <c r="AE256">
        <v>-76725</v>
      </c>
      <c r="AF256">
        <v>-1165629.3899999999</v>
      </c>
      <c r="AG256">
        <v>-1101561</v>
      </c>
      <c r="AH256">
        <v>-627189</v>
      </c>
      <c r="AI256">
        <v>-65858</v>
      </c>
      <c r="AJ256">
        <v>-1248400.08</v>
      </c>
      <c r="AK256">
        <v>-1183762</v>
      </c>
      <c r="AL256">
        <v>-715754</v>
      </c>
      <c r="AM256">
        <v>-52116</v>
      </c>
      <c r="AN256">
        <v>-1099584.31</v>
      </c>
      <c r="AO256">
        <v>-1054182</v>
      </c>
      <c r="AP256">
        <v>-508839</v>
      </c>
      <c r="AQ256">
        <v>-54084</v>
      </c>
      <c r="AR256">
        <v>-849983.31</v>
      </c>
      <c r="AS256">
        <v>-815211</v>
      </c>
      <c r="AT256">
        <v>-412636</v>
      </c>
      <c r="AU256">
        <v>-49084</v>
      </c>
      <c r="AV256">
        <v>-674615.51</v>
      </c>
      <c r="AW256">
        <v>-607370</v>
      </c>
      <c r="AX256">
        <v>-384540</v>
      </c>
      <c r="AY256">
        <v>-44828</v>
      </c>
      <c r="AZ256">
        <v>-669417</v>
      </c>
      <c r="BA256">
        <v>-633713</v>
      </c>
      <c r="BB256">
        <v>0</v>
      </c>
      <c r="BC256">
        <v>0</v>
      </c>
    </row>
    <row r="257" spans="1:55" x14ac:dyDescent="0.3">
      <c r="A257" t="s">
        <v>879</v>
      </c>
      <c r="B257">
        <v>1749657</v>
      </c>
      <c r="C257">
        <v>2769258</v>
      </c>
      <c r="D257">
        <v>13353030.85</v>
      </c>
      <c r="E257">
        <v>7898791</v>
      </c>
      <c r="F257">
        <v>3788063</v>
      </c>
      <c r="G257">
        <v>3346123</v>
      </c>
      <c r="H257">
        <v>10269881.439999999</v>
      </c>
      <c r="I257">
        <v>4842233</v>
      </c>
      <c r="J257">
        <v>2399399</v>
      </c>
      <c r="K257">
        <v>2979323</v>
      </c>
      <c r="L257">
        <v>6011602.8099999996</v>
      </c>
      <c r="M257">
        <v>1084457</v>
      </c>
      <c r="N257">
        <v>-374009</v>
      </c>
      <c r="O257">
        <v>368137</v>
      </c>
      <c r="P257">
        <v>11927825.65</v>
      </c>
      <c r="Q257">
        <v>6492301</v>
      </c>
      <c r="R257">
        <v>2082872</v>
      </c>
      <c r="S257">
        <v>1148156</v>
      </c>
      <c r="T257">
        <v>9071490.0899999999</v>
      </c>
      <c r="U257">
        <v>4747195</v>
      </c>
      <c r="V257">
        <v>2016165</v>
      </c>
      <c r="W257">
        <v>943374</v>
      </c>
      <c r="X257">
        <v>6701120.3600000003</v>
      </c>
      <c r="Y257">
        <v>3629281</v>
      </c>
      <c r="Z257">
        <v>1611497</v>
      </c>
      <c r="AA257">
        <v>1636020</v>
      </c>
      <c r="AB257">
        <v>7660881.6399999997</v>
      </c>
      <c r="AC257">
        <v>2859730</v>
      </c>
      <c r="AD257">
        <v>820253</v>
      </c>
      <c r="AE257">
        <v>914818</v>
      </c>
      <c r="AF257">
        <v>5306251.6100000003</v>
      </c>
      <c r="AG257">
        <v>2090956</v>
      </c>
      <c r="AH257">
        <v>-204451</v>
      </c>
      <c r="AI257">
        <v>1989549</v>
      </c>
      <c r="AJ257">
        <v>5166306.3</v>
      </c>
      <c r="AK257">
        <v>186200</v>
      </c>
      <c r="AL257">
        <v>763148</v>
      </c>
      <c r="AM257">
        <v>229159</v>
      </c>
      <c r="AN257">
        <v>5596555.3099999996</v>
      </c>
      <c r="AO257">
        <v>1359600</v>
      </c>
      <c r="AP257">
        <v>582072</v>
      </c>
      <c r="AQ257">
        <v>549961</v>
      </c>
      <c r="AR257">
        <v>4850724.7300000004</v>
      </c>
      <c r="AS257">
        <v>2096037</v>
      </c>
      <c r="AT257">
        <v>1307894</v>
      </c>
      <c r="AU257">
        <v>579711</v>
      </c>
      <c r="AV257">
        <v>4351702.33</v>
      </c>
      <c r="AW257">
        <v>2742488</v>
      </c>
      <c r="AX257">
        <v>1477449</v>
      </c>
      <c r="AY257">
        <v>565545</v>
      </c>
      <c r="AZ257">
        <v>1816317</v>
      </c>
      <c r="BA257">
        <v>984064</v>
      </c>
      <c r="BB257">
        <v>478371</v>
      </c>
      <c r="BC257">
        <v>121314</v>
      </c>
    </row>
    <row r="258" spans="1:55" x14ac:dyDescent="0.3">
      <c r="A258" t="s">
        <v>1945</v>
      </c>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x14ac:dyDescent="0.3">
      <c r="A259" t="s">
        <v>1946</v>
      </c>
      <c r="B259">
        <v>0</v>
      </c>
      <c r="C259">
        <v>0</v>
      </c>
      <c r="D259">
        <v>7120.43</v>
      </c>
      <c r="E259">
        <v>26537</v>
      </c>
      <c r="F259">
        <v>1597</v>
      </c>
      <c r="G259">
        <v>42247</v>
      </c>
      <c r="H259">
        <v>-44817.68</v>
      </c>
      <c r="I259">
        <v>-16</v>
      </c>
      <c r="J259">
        <v>-44778</v>
      </c>
      <c r="K259">
        <v>0</v>
      </c>
      <c r="L259">
        <v>2476.75</v>
      </c>
      <c r="M259">
        <v>2478</v>
      </c>
      <c r="N259">
        <v>2475</v>
      </c>
      <c r="O259">
        <v>-266505</v>
      </c>
      <c r="P259">
        <v>-2520.15</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row>
    <row r="260" spans="1:55" x14ac:dyDescent="0.3">
      <c r="A260" t="s">
        <v>1947</v>
      </c>
      <c r="B260">
        <v>35482</v>
      </c>
      <c r="C260">
        <v>35025</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258599</v>
      </c>
      <c r="BA260">
        <v>258599</v>
      </c>
      <c r="BB260">
        <v>258599</v>
      </c>
      <c r="BC260">
        <v>0</v>
      </c>
    </row>
    <row r="261" spans="1:55" x14ac:dyDescent="0.3">
      <c r="A261" t="s">
        <v>1951</v>
      </c>
      <c r="B261">
        <v>0</v>
      </c>
      <c r="C261">
        <v>0</v>
      </c>
      <c r="D261">
        <v>0</v>
      </c>
      <c r="E261">
        <v>0</v>
      </c>
      <c r="F261">
        <v>0</v>
      </c>
      <c r="G261">
        <v>0</v>
      </c>
      <c r="H261">
        <v>0</v>
      </c>
      <c r="I261">
        <v>0</v>
      </c>
      <c r="J261">
        <v>0</v>
      </c>
      <c r="K261">
        <v>0</v>
      </c>
      <c r="L261">
        <v>0</v>
      </c>
      <c r="M261">
        <v>0</v>
      </c>
      <c r="N261">
        <v>0</v>
      </c>
      <c r="O261">
        <v>0</v>
      </c>
      <c r="P261">
        <v>0</v>
      </c>
      <c r="Q261">
        <v>-2618402</v>
      </c>
      <c r="R261">
        <v>-2618402</v>
      </c>
      <c r="S261">
        <v>-2618402</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row>
    <row r="262" spans="1:55" x14ac:dyDescent="0.3">
      <c r="A262" t="s">
        <v>1952</v>
      </c>
      <c r="B262">
        <v>6582</v>
      </c>
      <c r="C262">
        <v>2676</v>
      </c>
      <c r="D262">
        <v>18675.46</v>
      </c>
      <c r="E262">
        <v>9021</v>
      </c>
      <c r="F262">
        <v>6135</v>
      </c>
      <c r="G262">
        <v>2836</v>
      </c>
      <c r="H262">
        <v>25013.48</v>
      </c>
      <c r="I262">
        <v>16895</v>
      </c>
      <c r="J262">
        <v>9989</v>
      </c>
      <c r="K262">
        <v>1578</v>
      </c>
      <c r="L262">
        <v>28577.279999999999</v>
      </c>
      <c r="M262">
        <v>26614</v>
      </c>
      <c r="N262">
        <v>24991</v>
      </c>
      <c r="O262">
        <v>1075</v>
      </c>
      <c r="P262">
        <v>17820.39</v>
      </c>
      <c r="Q262">
        <v>7088</v>
      </c>
      <c r="R262">
        <v>2728</v>
      </c>
      <c r="S262">
        <v>874</v>
      </c>
      <c r="T262">
        <v>10324.64</v>
      </c>
      <c r="U262">
        <v>7244</v>
      </c>
      <c r="V262">
        <v>6233</v>
      </c>
      <c r="W262">
        <v>4048</v>
      </c>
      <c r="X262">
        <v>8405.99</v>
      </c>
      <c r="Y262">
        <v>6989</v>
      </c>
      <c r="Z262">
        <v>2989</v>
      </c>
      <c r="AA262">
        <v>1068</v>
      </c>
      <c r="AB262">
        <v>16895.29</v>
      </c>
      <c r="AC262">
        <v>14517</v>
      </c>
      <c r="AD262">
        <v>12752</v>
      </c>
      <c r="AE262">
        <v>6781</v>
      </c>
      <c r="AF262">
        <v>9246.18</v>
      </c>
      <c r="AG262">
        <v>7026</v>
      </c>
      <c r="AH262">
        <v>4792</v>
      </c>
      <c r="AI262">
        <v>1738</v>
      </c>
      <c r="AJ262">
        <v>24159.040000000001</v>
      </c>
      <c r="AK262">
        <v>6056</v>
      </c>
      <c r="AL262">
        <v>413</v>
      </c>
      <c r="AM262">
        <v>2065</v>
      </c>
      <c r="AN262">
        <v>8725.8799999999992</v>
      </c>
      <c r="AO262">
        <v>5984</v>
      </c>
      <c r="AP262">
        <v>3464</v>
      </c>
      <c r="AQ262">
        <v>2822</v>
      </c>
      <c r="AR262">
        <v>9458.06</v>
      </c>
      <c r="AS262">
        <v>6963</v>
      </c>
      <c r="AT262">
        <v>2365</v>
      </c>
      <c r="AU262">
        <v>1115</v>
      </c>
      <c r="AV262">
        <v>11231.6</v>
      </c>
      <c r="AW262">
        <v>10470</v>
      </c>
      <c r="AX262">
        <v>9891</v>
      </c>
      <c r="AY262">
        <v>8575</v>
      </c>
      <c r="AZ262">
        <v>216714</v>
      </c>
      <c r="BA262">
        <v>217429</v>
      </c>
      <c r="BB262">
        <v>7098</v>
      </c>
      <c r="BC262">
        <v>4934</v>
      </c>
    </row>
    <row r="263" spans="1:55" x14ac:dyDescent="0.3">
      <c r="A263" t="s">
        <v>1953</v>
      </c>
      <c r="B263">
        <v>6582</v>
      </c>
      <c r="C263">
        <v>2676</v>
      </c>
      <c r="D263">
        <v>18675.46</v>
      </c>
      <c r="E263">
        <v>9021</v>
      </c>
      <c r="F263">
        <v>6135</v>
      </c>
      <c r="G263">
        <v>2836</v>
      </c>
      <c r="H263">
        <v>25013.48</v>
      </c>
      <c r="I263">
        <v>16895</v>
      </c>
      <c r="J263">
        <v>9989</v>
      </c>
      <c r="K263">
        <v>1578</v>
      </c>
      <c r="L263">
        <v>28577.279999999999</v>
      </c>
      <c r="M263">
        <v>26614</v>
      </c>
      <c r="N263">
        <v>24991</v>
      </c>
      <c r="O263">
        <v>1075</v>
      </c>
      <c r="P263">
        <v>15992.97</v>
      </c>
      <c r="Q263">
        <v>7088</v>
      </c>
      <c r="R263">
        <v>2728</v>
      </c>
      <c r="S263">
        <v>874</v>
      </c>
      <c r="T263">
        <v>9208.07</v>
      </c>
      <c r="U263">
        <v>6127</v>
      </c>
      <c r="V263">
        <v>5116</v>
      </c>
      <c r="W263">
        <v>4048</v>
      </c>
      <c r="X263">
        <v>8405.99</v>
      </c>
      <c r="Y263">
        <v>6989</v>
      </c>
      <c r="Z263">
        <v>2989</v>
      </c>
      <c r="AA263">
        <v>1068</v>
      </c>
      <c r="AB263">
        <v>16895.29</v>
      </c>
      <c r="AC263">
        <v>14517</v>
      </c>
      <c r="AD263">
        <v>12752</v>
      </c>
      <c r="AE263">
        <v>6781</v>
      </c>
      <c r="AF263">
        <v>9246.18</v>
      </c>
      <c r="AG263">
        <v>7026</v>
      </c>
      <c r="AH263">
        <v>4792</v>
      </c>
      <c r="AI263">
        <v>1738</v>
      </c>
      <c r="AJ263">
        <v>7802.79</v>
      </c>
      <c r="AK263">
        <v>6056</v>
      </c>
      <c r="AL263">
        <v>413</v>
      </c>
      <c r="AM263">
        <v>2065</v>
      </c>
      <c r="AN263">
        <v>8725.8799999999992</v>
      </c>
      <c r="AO263">
        <v>5984</v>
      </c>
      <c r="AP263">
        <v>3464</v>
      </c>
      <c r="AQ263">
        <v>2822</v>
      </c>
      <c r="AR263">
        <v>9458.06</v>
      </c>
      <c r="AS263">
        <v>6963</v>
      </c>
      <c r="AT263">
        <v>2365</v>
      </c>
      <c r="AU263">
        <v>1115</v>
      </c>
      <c r="AV263">
        <v>11231.6</v>
      </c>
      <c r="AW263">
        <v>10470</v>
      </c>
      <c r="AX263">
        <v>9891</v>
      </c>
      <c r="AY263">
        <v>8575</v>
      </c>
      <c r="AZ263">
        <v>216714</v>
      </c>
      <c r="BA263">
        <v>217429</v>
      </c>
      <c r="BB263">
        <v>7098</v>
      </c>
      <c r="BC263">
        <v>4934</v>
      </c>
    </row>
    <row r="264" spans="1:55" x14ac:dyDescent="0.3">
      <c r="A264" t="s">
        <v>1954</v>
      </c>
      <c r="B264">
        <v>0</v>
      </c>
      <c r="C264">
        <v>0</v>
      </c>
      <c r="D264">
        <v>0</v>
      </c>
      <c r="E264">
        <v>0</v>
      </c>
      <c r="F264">
        <v>0</v>
      </c>
      <c r="G264">
        <v>0</v>
      </c>
      <c r="H264">
        <v>0</v>
      </c>
      <c r="I264">
        <v>0</v>
      </c>
      <c r="J264">
        <v>0</v>
      </c>
      <c r="K264">
        <v>0</v>
      </c>
      <c r="L264">
        <v>0</v>
      </c>
      <c r="M264">
        <v>0</v>
      </c>
      <c r="N264">
        <v>0</v>
      </c>
      <c r="O264">
        <v>0</v>
      </c>
      <c r="P264">
        <v>1827.42</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row>
    <row r="265" spans="1:55" x14ac:dyDescent="0.3">
      <c r="A265" t="s">
        <v>1955</v>
      </c>
      <c r="B265">
        <v>0</v>
      </c>
      <c r="C265">
        <v>0</v>
      </c>
      <c r="D265">
        <v>0</v>
      </c>
      <c r="E265">
        <v>0</v>
      </c>
      <c r="F265">
        <v>0</v>
      </c>
      <c r="G265">
        <v>0</v>
      </c>
      <c r="H265">
        <v>0</v>
      </c>
      <c r="I265">
        <v>0</v>
      </c>
      <c r="J265">
        <v>0</v>
      </c>
      <c r="K265">
        <v>0</v>
      </c>
      <c r="L265">
        <v>0</v>
      </c>
      <c r="M265">
        <v>0</v>
      </c>
      <c r="N265">
        <v>0</v>
      </c>
      <c r="O265">
        <v>0</v>
      </c>
      <c r="P265">
        <v>0</v>
      </c>
      <c r="Q265">
        <v>0</v>
      </c>
      <c r="R265">
        <v>0</v>
      </c>
      <c r="S265">
        <v>0</v>
      </c>
      <c r="T265">
        <v>1116.56</v>
      </c>
      <c r="U265">
        <v>1117</v>
      </c>
      <c r="V265">
        <v>1117</v>
      </c>
      <c r="W265">
        <v>0</v>
      </c>
      <c r="X265">
        <v>0</v>
      </c>
      <c r="Y265">
        <v>0</v>
      </c>
      <c r="Z265">
        <v>0</v>
      </c>
      <c r="AA265">
        <v>0</v>
      </c>
      <c r="AB265">
        <v>0</v>
      </c>
      <c r="AC265">
        <v>0</v>
      </c>
      <c r="AD265">
        <v>0</v>
      </c>
      <c r="AE265">
        <v>0</v>
      </c>
      <c r="AF265">
        <v>0</v>
      </c>
      <c r="AG265">
        <v>0</v>
      </c>
      <c r="AH265">
        <v>0</v>
      </c>
      <c r="AI265">
        <v>0</v>
      </c>
      <c r="AJ265">
        <v>16356.25</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row>
    <row r="266" spans="1:55" x14ac:dyDescent="0.3">
      <c r="A266" t="s">
        <v>880</v>
      </c>
      <c r="B266">
        <v>-1066477</v>
      </c>
      <c r="C266">
        <v>-469227</v>
      </c>
      <c r="D266">
        <v>-2122955.17</v>
      </c>
      <c r="E266">
        <v>-1702062</v>
      </c>
      <c r="F266">
        <v>-1252294</v>
      </c>
      <c r="G266">
        <v>-646202</v>
      </c>
      <c r="H266">
        <v>-2990369.75</v>
      </c>
      <c r="I266">
        <v>-2076762</v>
      </c>
      <c r="J266">
        <v>-1298887</v>
      </c>
      <c r="K266">
        <v>-736943</v>
      </c>
      <c r="L266">
        <v>-2650576.96</v>
      </c>
      <c r="M266">
        <v>-1538431</v>
      </c>
      <c r="N266">
        <v>-863625</v>
      </c>
      <c r="O266">
        <v>-402427</v>
      </c>
      <c r="P266">
        <v>-3521644.62</v>
      </c>
      <c r="Q266">
        <v>-2563993</v>
      </c>
      <c r="R266">
        <v>-1520377</v>
      </c>
      <c r="S266">
        <v>-558763</v>
      </c>
      <c r="T266">
        <v>-5283914.0999999996</v>
      </c>
      <c r="U266">
        <v>-4000110</v>
      </c>
      <c r="V266">
        <v>-2774854</v>
      </c>
      <c r="W266">
        <v>-1150677</v>
      </c>
      <c r="X266">
        <v>-5785085.2999999998</v>
      </c>
      <c r="Y266">
        <v>-4364200</v>
      </c>
      <c r="Z266">
        <v>-3110779</v>
      </c>
      <c r="AA266">
        <v>-1955526</v>
      </c>
      <c r="AB266">
        <v>-6306652.9000000004</v>
      </c>
      <c r="AC266">
        <v>-3963626</v>
      </c>
      <c r="AD266">
        <v>-2642246</v>
      </c>
      <c r="AE266">
        <v>-1451292</v>
      </c>
      <c r="AF266">
        <v>-3011539.17</v>
      </c>
      <c r="AG266">
        <v>-2264219</v>
      </c>
      <c r="AH266">
        <v>-1562130</v>
      </c>
      <c r="AI266">
        <v>-767556</v>
      </c>
      <c r="AJ266">
        <v>-2845549.27</v>
      </c>
      <c r="AK266">
        <v>-1951151</v>
      </c>
      <c r="AL266">
        <v>-1245009</v>
      </c>
      <c r="AM266">
        <v>-471092</v>
      </c>
      <c r="AN266">
        <v>-3242784.35</v>
      </c>
      <c r="AO266">
        <v>-2654486</v>
      </c>
      <c r="AP266">
        <v>-1328980</v>
      </c>
      <c r="AQ266">
        <v>-784622</v>
      </c>
      <c r="AR266">
        <v>-1490429.97</v>
      </c>
      <c r="AS266">
        <v>-1293537</v>
      </c>
      <c r="AT266">
        <v>-954685</v>
      </c>
      <c r="AU266">
        <v>-545881</v>
      </c>
      <c r="AV266">
        <v>-1539886.15</v>
      </c>
      <c r="AW266">
        <v>-979791</v>
      </c>
      <c r="AX266">
        <v>-684960</v>
      </c>
      <c r="AY266">
        <v>-120715</v>
      </c>
      <c r="AZ266">
        <v>-1138960</v>
      </c>
      <c r="BA266">
        <v>-701702</v>
      </c>
      <c r="BB266">
        <v>-582286</v>
      </c>
      <c r="BC266">
        <v>-375924</v>
      </c>
    </row>
    <row r="267" spans="1:55" x14ac:dyDescent="0.3">
      <c r="A267" t="s">
        <v>1953</v>
      </c>
      <c r="B267">
        <v>-822259</v>
      </c>
      <c r="C267">
        <v>-357461</v>
      </c>
      <c r="D267">
        <v>-1831116.77</v>
      </c>
      <c r="E267">
        <v>-1480303</v>
      </c>
      <c r="F267">
        <v>-1131897</v>
      </c>
      <c r="G267">
        <v>-566998</v>
      </c>
      <c r="H267">
        <v>-2576765.25</v>
      </c>
      <c r="I267">
        <v>-1735551</v>
      </c>
      <c r="J267">
        <v>-1046575</v>
      </c>
      <c r="K267">
        <v>-592698</v>
      </c>
      <c r="L267">
        <v>-2260909.73</v>
      </c>
      <c r="M267">
        <v>-1236981</v>
      </c>
      <c r="N267">
        <v>-666899</v>
      </c>
      <c r="O267">
        <v>-318519</v>
      </c>
      <c r="P267">
        <v>-3077060.06</v>
      </c>
      <c r="Q267">
        <v>-2230530</v>
      </c>
      <c r="R267">
        <v>-1362306</v>
      </c>
      <c r="S267">
        <v>-506567</v>
      </c>
      <c r="T267">
        <v>-4893376.3</v>
      </c>
      <c r="U267">
        <v>-3706130</v>
      </c>
      <c r="V267">
        <v>-2563595</v>
      </c>
      <c r="W267">
        <v>-996385</v>
      </c>
      <c r="X267">
        <v>-5471853.8399999999</v>
      </c>
      <c r="Y267">
        <v>-4131562</v>
      </c>
      <c r="Z267">
        <v>-2963602</v>
      </c>
      <c r="AA267">
        <v>-1884990</v>
      </c>
      <c r="AB267">
        <v>-5929193.5099999998</v>
      </c>
      <c r="AC267">
        <v>-3705844</v>
      </c>
      <c r="AD267">
        <v>-2523441</v>
      </c>
      <c r="AE267">
        <v>-1412302</v>
      </c>
      <c r="AF267">
        <v>-2725638.31</v>
      </c>
      <c r="AG267">
        <v>-2050497</v>
      </c>
      <c r="AH267">
        <v>-1544689</v>
      </c>
      <c r="AI267">
        <v>-759054</v>
      </c>
      <c r="AJ267">
        <v>-2794230.11</v>
      </c>
      <c r="AK267">
        <v>-1907319</v>
      </c>
      <c r="AL267">
        <v>-1214905</v>
      </c>
      <c r="AM267">
        <v>-460195</v>
      </c>
      <c r="AN267">
        <v>-3218021.34</v>
      </c>
      <c r="AO267">
        <v>-2630507</v>
      </c>
      <c r="AP267">
        <v>-1313017</v>
      </c>
      <c r="AQ267">
        <v>-781530</v>
      </c>
      <c r="AR267">
        <v>-1466415.38</v>
      </c>
      <c r="AS267">
        <v>-1277118</v>
      </c>
      <c r="AT267">
        <v>-934489</v>
      </c>
      <c r="AU267">
        <v>-537301</v>
      </c>
      <c r="AV267">
        <v>-1513919.42</v>
      </c>
      <c r="AW267">
        <v>-979791</v>
      </c>
      <c r="AX267">
        <v>-684960</v>
      </c>
      <c r="AY267">
        <v>-120715</v>
      </c>
      <c r="AZ267">
        <v>-1138960</v>
      </c>
      <c r="BA267">
        <v>-701702</v>
      </c>
      <c r="BB267">
        <v>-582286</v>
      </c>
      <c r="BC267">
        <v>-375924</v>
      </c>
    </row>
    <row r="268" spans="1:55" x14ac:dyDescent="0.3">
      <c r="A268" t="s">
        <v>1954</v>
      </c>
      <c r="B268">
        <v>-125608</v>
      </c>
      <c r="C268">
        <v>-55788</v>
      </c>
      <c r="D268">
        <v>-291838.40000000002</v>
      </c>
      <c r="E268">
        <v>-221759</v>
      </c>
      <c r="F268">
        <v>-120397</v>
      </c>
      <c r="G268">
        <v>-79204</v>
      </c>
      <c r="H268">
        <v>-413604.5</v>
      </c>
      <c r="I268">
        <v>-341211</v>
      </c>
      <c r="J268">
        <v>-252312</v>
      </c>
      <c r="K268">
        <v>-144245</v>
      </c>
      <c r="L268">
        <v>-389667.22</v>
      </c>
      <c r="M268">
        <v>-301450</v>
      </c>
      <c r="N268">
        <v>-196726</v>
      </c>
      <c r="O268">
        <v>-83908</v>
      </c>
      <c r="P268">
        <v>-444584.56</v>
      </c>
      <c r="Q268">
        <v>-333463</v>
      </c>
      <c r="R268">
        <v>-158071</v>
      </c>
      <c r="S268">
        <v>-52196</v>
      </c>
      <c r="T268">
        <v>-390537.8</v>
      </c>
      <c r="U268">
        <v>-293980</v>
      </c>
      <c r="V268">
        <v>-211259</v>
      </c>
      <c r="W268">
        <v>-154292</v>
      </c>
      <c r="X268">
        <v>-313231.46999999997</v>
      </c>
      <c r="Y268">
        <v>-232638</v>
      </c>
      <c r="Z268">
        <v>-147177</v>
      </c>
      <c r="AA268">
        <v>-70536</v>
      </c>
      <c r="AB268">
        <v>-377459.39</v>
      </c>
      <c r="AC268">
        <v>-257782</v>
      </c>
      <c r="AD268">
        <v>-118805</v>
      </c>
      <c r="AE268">
        <v>-38990</v>
      </c>
      <c r="AF268">
        <v>-285900.84999999998</v>
      </c>
      <c r="AG268">
        <v>-213722</v>
      </c>
      <c r="AH268">
        <v>-17441</v>
      </c>
      <c r="AI268">
        <v>-8502</v>
      </c>
      <c r="AJ268">
        <v>-51319.16</v>
      </c>
      <c r="AK268">
        <v>-43832</v>
      </c>
      <c r="AL268">
        <v>-30104</v>
      </c>
      <c r="AM268">
        <v>-10897</v>
      </c>
      <c r="AN268">
        <v>-24763.02</v>
      </c>
      <c r="AO268">
        <v>-23979</v>
      </c>
      <c r="AP268">
        <v>-15963</v>
      </c>
      <c r="AQ268">
        <v>-3092</v>
      </c>
      <c r="AR268">
        <v>-24014.59</v>
      </c>
      <c r="AS268">
        <v>-16419</v>
      </c>
      <c r="AT268">
        <v>-20196</v>
      </c>
      <c r="AU268">
        <v>-8580</v>
      </c>
      <c r="AV268">
        <v>-25966.74</v>
      </c>
      <c r="AW268">
        <v>0</v>
      </c>
      <c r="AX268">
        <v>0</v>
      </c>
      <c r="AY268">
        <v>0</v>
      </c>
      <c r="AZ268">
        <v>0</v>
      </c>
      <c r="BA268">
        <v>0</v>
      </c>
      <c r="BB268">
        <v>0</v>
      </c>
      <c r="BC268">
        <v>0</v>
      </c>
    </row>
    <row r="269" spans="1:55" x14ac:dyDescent="0.3">
      <c r="A269" t="s">
        <v>1956</v>
      </c>
      <c r="B269">
        <v>-118610</v>
      </c>
      <c r="C269">
        <v>-55978</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row>
    <row r="270" spans="1:55" x14ac:dyDescent="0.3">
      <c r="A270" t="s">
        <v>1959</v>
      </c>
      <c r="B270">
        <v>0</v>
      </c>
      <c r="C270">
        <v>0</v>
      </c>
      <c r="D270">
        <v>-190728.33</v>
      </c>
      <c r="E270">
        <v>-93249</v>
      </c>
      <c r="F270">
        <v>-62317</v>
      </c>
      <c r="G270">
        <v>-62317</v>
      </c>
      <c r="H270">
        <v>-119841.16</v>
      </c>
      <c r="I270">
        <v>-80498</v>
      </c>
      <c r="J270">
        <v>-77537</v>
      </c>
      <c r="K270">
        <v>0</v>
      </c>
      <c r="L270">
        <v>-246177.77</v>
      </c>
      <c r="M270">
        <v>-180977</v>
      </c>
      <c r="N270">
        <v>-25366</v>
      </c>
      <c r="O270">
        <v>-25162</v>
      </c>
      <c r="P270">
        <v>-2961317.7</v>
      </c>
      <c r="Q270">
        <v>-168506</v>
      </c>
      <c r="R270">
        <v>-98669</v>
      </c>
      <c r="S270">
        <v>-524</v>
      </c>
      <c r="T270">
        <v>-270291.8</v>
      </c>
      <c r="U270">
        <v>-148488</v>
      </c>
      <c r="V270">
        <v>-145177</v>
      </c>
      <c r="W270">
        <v>-120409</v>
      </c>
      <c r="X270">
        <v>-594082.68000000005</v>
      </c>
      <c r="Y270">
        <v>-517719</v>
      </c>
      <c r="Z270">
        <v>-367677</v>
      </c>
      <c r="AA270">
        <v>-270332</v>
      </c>
      <c r="AB270">
        <v>-677654.76</v>
      </c>
      <c r="AC270">
        <v>-464655</v>
      </c>
      <c r="AD270">
        <v>-464421</v>
      </c>
      <c r="AE270">
        <v>-139283</v>
      </c>
      <c r="AF270">
        <v>-236886.46</v>
      </c>
      <c r="AG270">
        <v>-48653</v>
      </c>
      <c r="AH270">
        <v>0</v>
      </c>
      <c r="AI270">
        <v>0</v>
      </c>
      <c r="AJ270">
        <v>-10000</v>
      </c>
      <c r="AK270">
        <v>0</v>
      </c>
      <c r="AL270">
        <v>0</v>
      </c>
      <c r="AM270">
        <v>0</v>
      </c>
      <c r="AN270">
        <v>-85344.68</v>
      </c>
      <c r="AO270">
        <v>-39260</v>
      </c>
      <c r="AP270">
        <v>-39260</v>
      </c>
      <c r="AQ270">
        <v>-39260</v>
      </c>
      <c r="AR270">
        <v>0</v>
      </c>
      <c r="AS270">
        <v>-1991</v>
      </c>
      <c r="AT270">
        <v>6742</v>
      </c>
      <c r="AU270">
        <v>6665</v>
      </c>
      <c r="AV270">
        <v>-3244.96</v>
      </c>
      <c r="AW270">
        <v>-2109</v>
      </c>
      <c r="AX270">
        <v>-1745</v>
      </c>
      <c r="AY270">
        <v>-2276</v>
      </c>
      <c r="AZ270">
        <v>-1302</v>
      </c>
      <c r="BA270">
        <v>-1244</v>
      </c>
      <c r="BB270">
        <v>-1325</v>
      </c>
      <c r="BC270">
        <v>-4461</v>
      </c>
    </row>
    <row r="271" spans="1:55" x14ac:dyDescent="0.3">
      <c r="A271" t="s">
        <v>881</v>
      </c>
      <c r="B271">
        <v>-1024413</v>
      </c>
      <c r="C271">
        <v>-431526</v>
      </c>
      <c r="D271">
        <v>-2287887.6</v>
      </c>
      <c r="E271">
        <v>-1759753</v>
      </c>
      <c r="F271">
        <v>-1306879</v>
      </c>
      <c r="G271">
        <v>-663436</v>
      </c>
      <c r="H271">
        <v>-3130015.11</v>
      </c>
      <c r="I271">
        <v>-2140381</v>
      </c>
      <c r="J271">
        <v>-1411213</v>
      </c>
      <c r="K271">
        <v>-735365</v>
      </c>
      <c r="L271">
        <v>-2865700.7</v>
      </c>
      <c r="M271">
        <v>-1690316</v>
      </c>
      <c r="N271">
        <v>-861525</v>
      </c>
      <c r="O271">
        <v>-693019</v>
      </c>
      <c r="P271">
        <v>-6467662.0800000001</v>
      </c>
      <c r="Q271">
        <v>-5343813</v>
      </c>
      <c r="R271">
        <v>-4234720</v>
      </c>
      <c r="S271">
        <v>-3176815</v>
      </c>
      <c r="T271">
        <v>-5543881.2699999996</v>
      </c>
      <c r="U271">
        <v>-4141354</v>
      </c>
      <c r="V271">
        <v>-2913798</v>
      </c>
      <c r="W271">
        <v>-1267038</v>
      </c>
      <c r="X271">
        <v>-6370762</v>
      </c>
      <c r="Y271">
        <v>-4874930</v>
      </c>
      <c r="Z271">
        <v>-3475467</v>
      </c>
      <c r="AA271">
        <v>-2224790</v>
      </c>
      <c r="AB271">
        <v>-6967412.3600000003</v>
      </c>
      <c r="AC271">
        <v>-4413764</v>
      </c>
      <c r="AD271">
        <v>-3093915</v>
      </c>
      <c r="AE271">
        <v>-1583794</v>
      </c>
      <c r="AF271">
        <v>-3239179.45</v>
      </c>
      <c r="AG271">
        <v>-2305846</v>
      </c>
      <c r="AH271">
        <v>-1557338</v>
      </c>
      <c r="AI271">
        <v>-765818</v>
      </c>
      <c r="AJ271">
        <v>-2831390.23</v>
      </c>
      <c r="AK271">
        <v>-1945095</v>
      </c>
      <c r="AL271">
        <v>-1244596</v>
      </c>
      <c r="AM271">
        <v>-469027</v>
      </c>
      <c r="AN271">
        <v>-3319403.16</v>
      </c>
      <c r="AO271">
        <v>-2687762</v>
      </c>
      <c r="AP271">
        <v>-1364776</v>
      </c>
      <c r="AQ271">
        <v>-821060</v>
      </c>
      <c r="AR271">
        <v>-1480971.91</v>
      </c>
      <c r="AS271">
        <v>-1288565</v>
      </c>
      <c r="AT271">
        <v>-945578</v>
      </c>
      <c r="AU271">
        <v>-538101</v>
      </c>
      <c r="AV271">
        <v>-1531899.51</v>
      </c>
      <c r="AW271">
        <v>-971430</v>
      </c>
      <c r="AX271">
        <v>-676814</v>
      </c>
      <c r="AY271">
        <v>-114416</v>
      </c>
      <c r="AZ271">
        <v>-664948</v>
      </c>
      <c r="BA271">
        <v>-226918</v>
      </c>
      <c r="BB271">
        <v>-317914</v>
      </c>
      <c r="BC271">
        <v>-375451</v>
      </c>
    </row>
    <row r="272" spans="1:55" x14ac:dyDescent="0.3">
      <c r="A272" t="s">
        <v>1960</v>
      </c>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x14ac:dyDescent="0.3">
      <c r="A273" t="s">
        <v>1961</v>
      </c>
      <c r="B273">
        <v>-430890</v>
      </c>
      <c r="C273">
        <v>-377499</v>
      </c>
      <c r="D273">
        <v>220362.81</v>
      </c>
      <c r="E273">
        <v>352526</v>
      </c>
      <c r="F273">
        <v>5532601</v>
      </c>
      <c r="G273">
        <v>-122473</v>
      </c>
      <c r="H273">
        <v>-2735106</v>
      </c>
      <c r="I273">
        <v>-547583</v>
      </c>
      <c r="J273">
        <v>120039</v>
      </c>
      <c r="K273">
        <v>-2903003</v>
      </c>
      <c r="L273">
        <v>-742946.1</v>
      </c>
      <c r="M273">
        <v>-896185</v>
      </c>
      <c r="N273">
        <v>-820977</v>
      </c>
      <c r="O273">
        <v>-3704202</v>
      </c>
      <c r="P273">
        <v>528014.48</v>
      </c>
      <c r="Q273">
        <v>2937704</v>
      </c>
      <c r="R273">
        <v>3709962</v>
      </c>
      <c r="S273">
        <v>1731247</v>
      </c>
      <c r="T273">
        <v>806847.88</v>
      </c>
      <c r="U273">
        <v>2084403</v>
      </c>
      <c r="V273">
        <v>1825491</v>
      </c>
      <c r="W273">
        <v>703559</v>
      </c>
      <c r="X273">
        <v>-614758.99</v>
      </c>
      <c r="Y273">
        <v>1594036</v>
      </c>
      <c r="Z273">
        <v>628474</v>
      </c>
      <c r="AA273">
        <v>24317</v>
      </c>
      <c r="AB273">
        <v>59741.37</v>
      </c>
      <c r="AC273">
        <v>2496777</v>
      </c>
      <c r="AD273">
        <v>1016685</v>
      </c>
      <c r="AE273">
        <v>61441</v>
      </c>
      <c r="AF273">
        <v>1066862.42</v>
      </c>
      <c r="AG273">
        <v>27158</v>
      </c>
      <c r="AH273">
        <v>4532</v>
      </c>
      <c r="AI273">
        <v>15546</v>
      </c>
      <c r="AJ273">
        <v>47742.75</v>
      </c>
      <c r="AK273">
        <v>107644</v>
      </c>
      <c r="AL273">
        <v>142347</v>
      </c>
      <c r="AM273">
        <v>60932</v>
      </c>
      <c r="AN273">
        <v>852043.84</v>
      </c>
      <c r="AO273">
        <v>922120</v>
      </c>
      <c r="AP273">
        <v>916317</v>
      </c>
      <c r="AQ273">
        <v>858368</v>
      </c>
      <c r="AR273">
        <v>387421.78</v>
      </c>
      <c r="AS273">
        <v>4623</v>
      </c>
      <c r="AT273">
        <v>10233</v>
      </c>
      <c r="AU273">
        <v>-12075</v>
      </c>
      <c r="AV273">
        <v>-402174.04</v>
      </c>
      <c r="AW273">
        <v>-138193</v>
      </c>
      <c r="AX273">
        <v>-122838</v>
      </c>
      <c r="AY273">
        <v>0</v>
      </c>
      <c r="AZ273">
        <v>0</v>
      </c>
      <c r="BA273">
        <v>0</v>
      </c>
      <c r="BB273">
        <v>0</v>
      </c>
      <c r="BC273">
        <v>0</v>
      </c>
    </row>
    <row r="274" spans="1:55" x14ac:dyDescent="0.3">
      <c r="A274" t="s">
        <v>1962</v>
      </c>
      <c r="B274">
        <v>0</v>
      </c>
      <c r="C274">
        <v>0</v>
      </c>
      <c r="D274">
        <v>-8762.24</v>
      </c>
      <c r="E274">
        <v>-8798</v>
      </c>
      <c r="F274">
        <v>0</v>
      </c>
      <c r="G274">
        <v>0</v>
      </c>
      <c r="H274">
        <v>14902.85</v>
      </c>
      <c r="I274">
        <v>15026</v>
      </c>
      <c r="J274">
        <v>9480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row>
    <row r="275" spans="1:55" x14ac:dyDescent="0.3">
      <c r="A275" t="s">
        <v>1963</v>
      </c>
      <c r="B275">
        <v>0</v>
      </c>
      <c r="C275">
        <v>0</v>
      </c>
      <c r="D275">
        <v>-8762.24</v>
      </c>
      <c r="E275">
        <v>-8798</v>
      </c>
      <c r="F275">
        <v>0</v>
      </c>
      <c r="G275">
        <v>0</v>
      </c>
      <c r="H275">
        <v>14902.85</v>
      </c>
      <c r="I275">
        <v>15026</v>
      </c>
      <c r="J275">
        <v>9480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row>
    <row r="276" spans="1:55" x14ac:dyDescent="0.3">
      <c r="A276" t="s">
        <v>1964</v>
      </c>
      <c r="B276">
        <v>3000640</v>
      </c>
      <c r="C276">
        <v>3000632</v>
      </c>
      <c r="D276">
        <v>496.9</v>
      </c>
      <c r="E276">
        <v>0</v>
      </c>
      <c r="F276">
        <v>0</v>
      </c>
      <c r="G276">
        <v>0</v>
      </c>
      <c r="H276">
        <v>3068.33</v>
      </c>
      <c r="I276">
        <v>0</v>
      </c>
      <c r="J276">
        <v>0</v>
      </c>
      <c r="K276">
        <v>0</v>
      </c>
      <c r="L276">
        <v>5002261.01</v>
      </c>
      <c r="M276">
        <v>4976851</v>
      </c>
      <c r="N276">
        <v>2976597</v>
      </c>
      <c r="O276">
        <v>2998430</v>
      </c>
      <c r="P276">
        <v>0</v>
      </c>
      <c r="Q276">
        <v>-4624</v>
      </c>
      <c r="R276">
        <v>-3028</v>
      </c>
      <c r="S276">
        <v>5392</v>
      </c>
      <c r="T276">
        <v>0</v>
      </c>
      <c r="U276">
        <v>0</v>
      </c>
      <c r="V276">
        <v>0</v>
      </c>
      <c r="W276">
        <v>0</v>
      </c>
      <c r="X276">
        <v>2000000</v>
      </c>
      <c r="Y276">
        <v>0</v>
      </c>
      <c r="Z276">
        <v>0</v>
      </c>
      <c r="AA276">
        <v>0</v>
      </c>
      <c r="AB276">
        <v>2000000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649901</v>
      </c>
      <c r="BA276">
        <v>623328</v>
      </c>
      <c r="BB276">
        <v>0</v>
      </c>
      <c r="BC276">
        <v>0</v>
      </c>
    </row>
    <row r="277" spans="1:55" x14ac:dyDescent="0.3">
      <c r="A277" t="s">
        <v>1967</v>
      </c>
      <c r="B277">
        <v>3000640</v>
      </c>
      <c r="C277">
        <v>3000632</v>
      </c>
      <c r="D277">
        <v>496.9</v>
      </c>
      <c r="E277">
        <v>0</v>
      </c>
      <c r="F277">
        <v>0</v>
      </c>
      <c r="G277">
        <v>0</v>
      </c>
      <c r="H277">
        <v>3068.33</v>
      </c>
      <c r="I277">
        <v>0</v>
      </c>
      <c r="J277">
        <v>0</v>
      </c>
      <c r="K277">
        <v>0</v>
      </c>
      <c r="L277">
        <v>5002261.01</v>
      </c>
      <c r="M277">
        <v>4976851</v>
      </c>
      <c r="N277">
        <v>2976597</v>
      </c>
      <c r="O277">
        <v>2998430</v>
      </c>
      <c r="P277">
        <v>0</v>
      </c>
      <c r="Q277">
        <v>-4624</v>
      </c>
      <c r="R277">
        <v>-3028</v>
      </c>
      <c r="S277">
        <v>5392</v>
      </c>
      <c r="T277">
        <v>0</v>
      </c>
      <c r="U277">
        <v>0</v>
      </c>
      <c r="V277">
        <v>0</v>
      </c>
      <c r="W277">
        <v>0</v>
      </c>
      <c r="X277">
        <v>2000000</v>
      </c>
      <c r="Y277">
        <v>0</v>
      </c>
      <c r="Z277">
        <v>0</v>
      </c>
      <c r="AA277">
        <v>0</v>
      </c>
      <c r="AB277">
        <v>2000000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649901</v>
      </c>
      <c r="BA277">
        <v>623328</v>
      </c>
      <c r="BB277">
        <v>0</v>
      </c>
      <c r="BC277">
        <v>0</v>
      </c>
    </row>
    <row r="278" spans="1:55" x14ac:dyDescent="0.3">
      <c r="A278" t="s">
        <v>1968</v>
      </c>
      <c r="B278">
        <v>3000640</v>
      </c>
      <c r="C278">
        <v>3000632</v>
      </c>
      <c r="D278">
        <v>496.9</v>
      </c>
      <c r="E278">
        <v>0</v>
      </c>
      <c r="F278">
        <v>0</v>
      </c>
      <c r="G278">
        <v>0</v>
      </c>
      <c r="H278">
        <v>0</v>
      </c>
      <c r="I278">
        <v>0</v>
      </c>
      <c r="J278">
        <v>0</v>
      </c>
      <c r="K278">
        <v>0</v>
      </c>
      <c r="L278">
        <v>5002261.01</v>
      </c>
      <c r="M278">
        <v>4976851</v>
      </c>
      <c r="N278">
        <v>2976597</v>
      </c>
      <c r="O278">
        <v>2998430</v>
      </c>
      <c r="P278">
        <v>0</v>
      </c>
      <c r="Q278">
        <v>-4624</v>
      </c>
      <c r="R278">
        <v>-3028</v>
      </c>
      <c r="S278">
        <v>5392</v>
      </c>
      <c r="T278">
        <v>0</v>
      </c>
      <c r="U278">
        <v>0</v>
      </c>
      <c r="V278">
        <v>0</v>
      </c>
      <c r="W278">
        <v>0</v>
      </c>
      <c r="X278">
        <v>2000000</v>
      </c>
      <c r="Y278">
        <v>0</v>
      </c>
      <c r="Z278">
        <v>0</v>
      </c>
      <c r="AA278">
        <v>0</v>
      </c>
      <c r="AB278">
        <v>2000000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649901</v>
      </c>
      <c r="BA278">
        <v>623328</v>
      </c>
      <c r="BB278">
        <v>0</v>
      </c>
      <c r="BC278">
        <v>0</v>
      </c>
    </row>
    <row r="279" spans="1:55" x14ac:dyDescent="0.3">
      <c r="A279" t="s">
        <v>1970</v>
      </c>
      <c r="B279">
        <v>0</v>
      </c>
      <c r="C279">
        <v>0</v>
      </c>
      <c r="D279">
        <v>0</v>
      </c>
      <c r="E279">
        <v>0</v>
      </c>
      <c r="F279">
        <v>0</v>
      </c>
      <c r="G279">
        <v>0</v>
      </c>
      <c r="H279">
        <v>3068.33</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row>
    <row r="280" spans="1:55" x14ac:dyDescent="0.3">
      <c r="A280" t="s">
        <v>1971</v>
      </c>
      <c r="B280">
        <v>-3006896</v>
      </c>
      <c r="C280">
        <v>-3000409</v>
      </c>
      <c r="D280">
        <v>-1766.05</v>
      </c>
      <c r="E280">
        <v>-1484</v>
      </c>
      <c r="F280">
        <v>-1215</v>
      </c>
      <c r="G280">
        <v>-959</v>
      </c>
      <c r="H280">
        <v>-698.98</v>
      </c>
      <c r="I280">
        <v>-441</v>
      </c>
      <c r="J280">
        <v>-287</v>
      </c>
      <c r="K280">
        <v>-142</v>
      </c>
      <c r="L280">
        <v>-2024275.63</v>
      </c>
      <c r="M280">
        <v>0</v>
      </c>
      <c r="N280">
        <v>0</v>
      </c>
      <c r="O280">
        <v>0</v>
      </c>
      <c r="P280">
        <v>-6244.12</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-145810</v>
      </c>
      <c r="AZ280">
        <v>0</v>
      </c>
      <c r="BA280">
        <v>0</v>
      </c>
      <c r="BB280">
        <v>-409022</v>
      </c>
      <c r="BC280">
        <v>-540280</v>
      </c>
    </row>
    <row r="281" spans="1:55" x14ac:dyDescent="0.3">
      <c r="A281" t="s">
        <v>1972</v>
      </c>
      <c r="B281">
        <v>-6161</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row>
    <row r="282" spans="1:55" x14ac:dyDescent="0.3">
      <c r="A282" t="s">
        <v>2405</v>
      </c>
      <c r="B282">
        <v>-6161</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row>
    <row r="283" spans="1:55" x14ac:dyDescent="0.3">
      <c r="A283" t="s">
        <v>1974</v>
      </c>
      <c r="B283">
        <v>-3000735</v>
      </c>
      <c r="C283">
        <v>-3000409</v>
      </c>
      <c r="D283">
        <v>-1766.05</v>
      </c>
      <c r="E283">
        <v>-1484</v>
      </c>
      <c r="F283">
        <v>-1215</v>
      </c>
      <c r="G283">
        <v>-959</v>
      </c>
      <c r="H283">
        <v>-698.98</v>
      </c>
      <c r="I283">
        <v>-441</v>
      </c>
      <c r="J283">
        <v>-287</v>
      </c>
      <c r="K283">
        <v>-142</v>
      </c>
      <c r="L283">
        <v>-2024275.63</v>
      </c>
      <c r="M283">
        <v>0</v>
      </c>
      <c r="N283">
        <v>0</v>
      </c>
      <c r="O283">
        <v>0</v>
      </c>
      <c r="P283">
        <v>-6244.12</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-145810</v>
      </c>
      <c r="AZ283">
        <v>0</v>
      </c>
      <c r="BA283">
        <v>0</v>
      </c>
      <c r="BB283">
        <v>-409022</v>
      </c>
      <c r="BC283">
        <v>-540280</v>
      </c>
    </row>
    <row r="284" spans="1:55" x14ac:dyDescent="0.3">
      <c r="A284" t="s">
        <v>1975</v>
      </c>
      <c r="B284">
        <v>-3000735</v>
      </c>
      <c r="C284">
        <v>-3000409</v>
      </c>
      <c r="D284">
        <v>-1766.05</v>
      </c>
      <c r="E284">
        <v>-1484</v>
      </c>
      <c r="F284">
        <v>-1215</v>
      </c>
      <c r="G284">
        <v>-959</v>
      </c>
      <c r="H284">
        <v>0</v>
      </c>
      <c r="I284">
        <v>-441</v>
      </c>
      <c r="J284">
        <v>-287</v>
      </c>
      <c r="K284">
        <v>-142</v>
      </c>
      <c r="L284">
        <v>-2024275.63</v>
      </c>
      <c r="M284">
        <v>0</v>
      </c>
      <c r="N284">
        <v>0</v>
      </c>
      <c r="O284">
        <v>0</v>
      </c>
      <c r="P284">
        <v>-6244.12</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-145810</v>
      </c>
      <c r="AZ284">
        <v>0</v>
      </c>
      <c r="BA284">
        <v>0</v>
      </c>
      <c r="BB284">
        <v>-409022</v>
      </c>
      <c r="BC284">
        <v>-540280</v>
      </c>
    </row>
    <row r="285" spans="1:55" x14ac:dyDescent="0.3">
      <c r="A285" t="s">
        <v>2067</v>
      </c>
      <c r="B285">
        <v>0</v>
      </c>
      <c r="C285">
        <v>0</v>
      </c>
      <c r="D285">
        <v>0</v>
      </c>
      <c r="E285">
        <v>0</v>
      </c>
      <c r="F285">
        <v>0</v>
      </c>
      <c r="G285">
        <v>0</v>
      </c>
      <c r="H285">
        <v>-698.98</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row>
    <row r="286" spans="1:55" x14ac:dyDescent="0.3">
      <c r="A286" t="s">
        <v>1977</v>
      </c>
      <c r="B286">
        <v>-456885</v>
      </c>
      <c r="C286">
        <v>-219520</v>
      </c>
      <c r="D286">
        <v>0</v>
      </c>
      <c r="E286">
        <v>0</v>
      </c>
      <c r="F286">
        <v>0</v>
      </c>
      <c r="G286">
        <v>0</v>
      </c>
      <c r="H286">
        <v>-124355.92</v>
      </c>
      <c r="I286">
        <v>-125649</v>
      </c>
      <c r="J286">
        <v>-89098</v>
      </c>
      <c r="K286">
        <v>-44463</v>
      </c>
      <c r="L286">
        <v>-183604.9</v>
      </c>
      <c r="M286">
        <v>-137869</v>
      </c>
      <c r="N286">
        <v>-92040</v>
      </c>
      <c r="O286">
        <v>-46345</v>
      </c>
      <c r="P286">
        <v>-180596.74</v>
      </c>
      <c r="Q286">
        <v>-135287</v>
      </c>
      <c r="R286">
        <v>-89515</v>
      </c>
      <c r="S286">
        <v>-39753</v>
      </c>
      <c r="T286">
        <v>-146747.22</v>
      </c>
      <c r="U286">
        <v>-105051</v>
      </c>
      <c r="V286">
        <v>-66376</v>
      </c>
      <c r="W286">
        <v>-33335</v>
      </c>
      <c r="X286">
        <v>-114299.31</v>
      </c>
      <c r="Y286">
        <v>-81435</v>
      </c>
      <c r="Z286">
        <v>-53137</v>
      </c>
      <c r="AA286">
        <v>-26320</v>
      </c>
      <c r="AB286">
        <v>-79797.53</v>
      </c>
      <c r="AC286">
        <v>-52117</v>
      </c>
      <c r="AD286">
        <v>-31843</v>
      </c>
      <c r="AE286">
        <v>-14805</v>
      </c>
      <c r="AF286">
        <v>-38943.550000000003</v>
      </c>
      <c r="AG286">
        <v>-28987</v>
      </c>
      <c r="AH286">
        <v>-17352</v>
      </c>
      <c r="AI286">
        <v>-8604</v>
      </c>
      <c r="AJ286">
        <v>-35156.26</v>
      </c>
      <c r="AK286">
        <v>-26529</v>
      </c>
      <c r="AL286">
        <v>-17925</v>
      </c>
      <c r="AM286">
        <v>-8958</v>
      </c>
      <c r="AN286">
        <v>-34460.879999999997</v>
      </c>
      <c r="AO286">
        <v>-25841</v>
      </c>
      <c r="AP286">
        <v>-17413</v>
      </c>
      <c r="AQ286">
        <v>-8175</v>
      </c>
      <c r="AR286">
        <v>-31427.439999999999</v>
      </c>
      <c r="AS286">
        <v>-22754</v>
      </c>
      <c r="AT286">
        <v>-15170</v>
      </c>
      <c r="AU286">
        <v>-7584</v>
      </c>
      <c r="AV286">
        <v>-15169.39</v>
      </c>
      <c r="AW286">
        <v>-7585</v>
      </c>
      <c r="AX286">
        <v>0</v>
      </c>
      <c r="AY286">
        <v>0</v>
      </c>
      <c r="AZ286">
        <v>0</v>
      </c>
      <c r="BA286">
        <v>0</v>
      </c>
      <c r="BB286">
        <v>0</v>
      </c>
      <c r="BC286">
        <v>0</v>
      </c>
    </row>
    <row r="287" spans="1:55" x14ac:dyDescent="0.3">
      <c r="A287" t="s">
        <v>1981</v>
      </c>
      <c r="B287">
        <v>-2880000</v>
      </c>
      <c r="C287">
        <v>0</v>
      </c>
      <c r="D287">
        <v>-4608000</v>
      </c>
      <c r="E287">
        <v>-4608000</v>
      </c>
      <c r="F287">
        <v>-2688000</v>
      </c>
      <c r="G287">
        <v>0</v>
      </c>
      <c r="H287">
        <v>-4608000</v>
      </c>
      <c r="I287">
        <v>-4608000</v>
      </c>
      <c r="J287">
        <v>-2688000</v>
      </c>
      <c r="K287">
        <v>0</v>
      </c>
      <c r="L287">
        <v>-4608000</v>
      </c>
      <c r="M287">
        <v>-4608000</v>
      </c>
      <c r="N287">
        <v>-2688000</v>
      </c>
      <c r="O287">
        <v>0</v>
      </c>
      <c r="P287">
        <v>-4272000</v>
      </c>
      <c r="Q287">
        <v>-4272000</v>
      </c>
      <c r="R287">
        <v>-2352000</v>
      </c>
      <c r="S287">
        <v>0</v>
      </c>
      <c r="T287">
        <v>-3888000</v>
      </c>
      <c r="U287">
        <v>-3888000</v>
      </c>
      <c r="V287">
        <v>-2160000</v>
      </c>
      <c r="W287">
        <v>0</v>
      </c>
      <c r="X287">
        <v>-3936000</v>
      </c>
      <c r="Y287">
        <v>-3936000</v>
      </c>
      <c r="Z287">
        <v>-2016000</v>
      </c>
      <c r="AA287">
        <v>0</v>
      </c>
      <c r="AB287">
        <v>-3120000</v>
      </c>
      <c r="AC287">
        <v>-3120000</v>
      </c>
      <c r="AD287">
        <v>-1440000</v>
      </c>
      <c r="AE287">
        <v>0</v>
      </c>
      <c r="AF287">
        <v>-4140000</v>
      </c>
      <c r="AG287">
        <v>-1740000</v>
      </c>
      <c r="AH287">
        <v>-1740000</v>
      </c>
      <c r="AI287">
        <v>0</v>
      </c>
      <c r="AJ287">
        <v>-2580000</v>
      </c>
      <c r="AK287">
        <v>-2160000</v>
      </c>
      <c r="AL287">
        <v>-1320000</v>
      </c>
      <c r="AM287">
        <v>0</v>
      </c>
      <c r="AN287">
        <v>-2100000</v>
      </c>
      <c r="AO287">
        <v>-1680000</v>
      </c>
      <c r="AP287">
        <v>-900000</v>
      </c>
      <c r="AQ287">
        <v>0</v>
      </c>
      <c r="AR287">
        <v>-1440000</v>
      </c>
      <c r="AS287">
        <v>-1140000</v>
      </c>
      <c r="AT287">
        <v>-660000</v>
      </c>
      <c r="AU287">
        <v>0</v>
      </c>
      <c r="AV287">
        <v>-1320000</v>
      </c>
      <c r="AW287">
        <v>-1080000</v>
      </c>
      <c r="AX287">
        <v>-600000</v>
      </c>
      <c r="AY287">
        <v>0</v>
      </c>
      <c r="AZ287">
        <v>-1440000</v>
      </c>
      <c r="BA287">
        <v>-1200000</v>
      </c>
      <c r="BB287">
        <v>-480000</v>
      </c>
      <c r="BC287">
        <v>0</v>
      </c>
    </row>
    <row r="288" spans="1:55" x14ac:dyDescent="0.3">
      <c r="A288" t="s">
        <v>1983</v>
      </c>
      <c r="B288">
        <v>0</v>
      </c>
      <c r="C288">
        <v>0</v>
      </c>
      <c r="D288">
        <v>-1014927.12</v>
      </c>
      <c r="E288">
        <v>-743294</v>
      </c>
      <c r="F288">
        <v>-452861</v>
      </c>
      <c r="G288">
        <v>-233331</v>
      </c>
      <c r="H288">
        <v>47850</v>
      </c>
      <c r="I288">
        <v>47850</v>
      </c>
      <c r="J288">
        <v>47850</v>
      </c>
      <c r="K288">
        <v>0</v>
      </c>
      <c r="L288">
        <v>145289</v>
      </c>
      <c r="M288">
        <v>19593</v>
      </c>
      <c r="N288">
        <v>19593</v>
      </c>
      <c r="O288">
        <v>19593</v>
      </c>
      <c r="P288">
        <v>281515.8</v>
      </c>
      <c r="Q288">
        <v>189415</v>
      </c>
      <c r="R288">
        <v>0</v>
      </c>
      <c r="S288">
        <v>0</v>
      </c>
      <c r="T288">
        <v>20890.560000000001</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row>
    <row r="289" spans="1:55" x14ac:dyDescent="0.3">
      <c r="A289" t="s">
        <v>882</v>
      </c>
      <c r="B289">
        <v>-3774031</v>
      </c>
      <c r="C289">
        <v>-596796</v>
      </c>
      <c r="D289">
        <v>-5412595.7000000002</v>
      </c>
      <c r="E289">
        <v>-5009050</v>
      </c>
      <c r="F289">
        <v>2390525</v>
      </c>
      <c r="G289">
        <v>-356763</v>
      </c>
      <c r="H289">
        <v>-7402339.71</v>
      </c>
      <c r="I289">
        <v>-5218797</v>
      </c>
      <c r="J289">
        <v>-2600016</v>
      </c>
      <c r="K289">
        <v>-2947608</v>
      </c>
      <c r="L289">
        <v>-2411276.63</v>
      </c>
      <c r="M289">
        <v>-645610</v>
      </c>
      <c r="N289">
        <v>-604827</v>
      </c>
      <c r="O289">
        <v>-732524</v>
      </c>
      <c r="P289">
        <v>-3649310.59</v>
      </c>
      <c r="Q289">
        <v>-1284792</v>
      </c>
      <c r="R289">
        <v>1265419</v>
      </c>
      <c r="S289">
        <v>1696886</v>
      </c>
      <c r="T289">
        <v>-3207008.78</v>
      </c>
      <c r="U289">
        <v>-1908648</v>
      </c>
      <c r="V289">
        <v>-400885</v>
      </c>
      <c r="W289">
        <v>670224</v>
      </c>
      <c r="X289">
        <v>-2665058.2999999998</v>
      </c>
      <c r="Y289">
        <v>-2423399</v>
      </c>
      <c r="Z289">
        <v>-1440663</v>
      </c>
      <c r="AA289">
        <v>-2003</v>
      </c>
      <c r="AB289">
        <v>-1140056.1499999999</v>
      </c>
      <c r="AC289">
        <v>-675340</v>
      </c>
      <c r="AD289">
        <v>-455158</v>
      </c>
      <c r="AE289">
        <v>46636</v>
      </c>
      <c r="AF289">
        <v>-3112081.14</v>
      </c>
      <c r="AG289">
        <v>-1741829</v>
      </c>
      <c r="AH289">
        <v>-1752820</v>
      </c>
      <c r="AI289">
        <v>6942</v>
      </c>
      <c r="AJ289">
        <v>-2567413.5099999998</v>
      </c>
      <c r="AK289">
        <v>-2078885</v>
      </c>
      <c r="AL289">
        <v>-1195578</v>
      </c>
      <c r="AM289">
        <v>51974</v>
      </c>
      <c r="AN289">
        <v>-1282417.05</v>
      </c>
      <c r="AO289">
        <v>-783721</v>
      </c>
      <c r="AP289">
        <v>-1096</v>
      </c>
      <c r="AQ289">
        <v>850193</v>
      </c>
      <c r="AR289">
        <v>-1084005.6599999999</v>
      </c>
      <c r="AS289">
        <v>-1158131</v>
      </c>
      <c r="AT289">
        <v>-664937</v>
      </c>
      <c r="AU289">
        <v>-19659</v>
      </c>
      <c r="AV289">
        <v>-1737343.44</v>
      </c>
      <c r="AW289">
        <v>-1225778</v>
      </c>
      <c r="AX289">
        <v>-722838</v>
      </c>
      <c r="AY289">
        <v>-145810</v>
      </c>
      <c r="AZ289">
        <v>-790099</v>
      </c>
      <c r="BA289">
        <v>-576672</v>
      </c>
      <c r="BB289">
        <v>-889022</v>
      </c>
      <c r="BC289">
        <v>-540280</v>
      </c>
    </row>
    <row r="290" spans="1:55" x14ac:dyDescent="0.3">
      <c r="A290" t="s">
        <v>883</v>
      </c>
      <c r="B290">
        <v>-3048787</v>
      </c>
      <c r="C290">
        <v>1740936</v>
      </c>
      <c r="D290">
        <v>5652547.5499999998</v>
      </c>
      <c r="E290">
        <v>1129988</v>
      </c>
      <c r="F290">
        <v>4871709</v>
      </c>
      <c r="G290">
        <v>2325924</v>
      </c>
      <c r="H290">
        <v>-262473.39</v>
      </c>
      <c r="I290">
        <v>-2516945</v>
      </c>
      <c r="J290">
        <v>-1611830</v>
      </c>
      <c r="K290">
        <v>-703650</v>
      </c>
      <c r="L290">
        <v>734625.49</v>
      </c>
      <c r="M290">
        <v>-1251469</v>
      </c>
      <c r="N290">
        <v>-1840361</v>
      </c>
      <c r="O290">
        <v>-1057406</v>
      </c>
      <c r="P290">
        <v>1810852.98</v>
      </c>
      <c r="Q290">
        <v>-136304</v>
      </c>
      <c r="R290">
        <v>-886429</v>
      </c>
      <c r="S290">
        <v>-331773</v>
      </c>
      <c r="T290">
        <v>320600.03999999998</v>
      </c>
      <c r="U290">
        <v>-1302807</v>
      </c>
      <c r="V290">
        <v>-1298518</v>
      </c>
      <c r="W290">
        <v>346560</v>
      </c>
      <c r="X290">
        <v>-2334699.94</v>
      </c>
      <c r="Y290">
        <v>-3669048</v>
      </c>
      <c r="Z290">
        <v>-3304633</v>
      </c>
      <c r="AA290">
        <v>-590773</v>
      </c>
      <c r="AB290">
        <v>-446586.87</v>
      </c>
      <c r="AC290">
        <v>-2229374</v>
      </c>
      <c r="AD290">
        <v>-2728820</v>
      </c>
      <c r="AE290">
        <v>-622340</v>
      </c>
      <c r="AF290">
        <v>-1045008.98</v>
      </c>
      <c r="AG290">
        <v>-1956719</v>
      </c>
      <c r="AH290">
        <v>-3514609</v>
      </c>
      <c r="AI290">
        <v>1230673</v>
      </c>
      <c r="AJ290">
        <v>-232497.44</v>
      </c>
      <c r="AK290">
        <v>-3837780</v>
      </c>
      <c r="AL290">
        <v>-1677026</v>
      </c>
      <c r="AM290">
        <v>-187894</v>
      </c>
      <c r="AN290">
        <v>994735.1</v>
      </c>
      <c r="AO290">
        <v>-2111883</v>
      </c>
      <c r="AP290">
        <v>-783800</v>
      </c>
      <c r="AQ290">
        <v>579094</v>
      </c>
      <c r="AR290">
        <v>2285747.16</v>
      </c>
      <c r="AS290">
        <v>-350659</v>
      </c>
      <c r="AT290">
        <v>-302621</v>
      </c>
      <c r="AU290">
        <v>21951</v>
      </c>
      <c r="AV290">
        <v>1082459.3799999999</v>
      </c>
      <c r="AW290">
        <v>545280</v>
      </c>
      <c r="AX290">
        <v>77797</v>
      </c>
      <c r="AY290">
        <v>305319</v>
      </c>
      <c r="AZ290">
        <v>361269</v>
      </c>
      <c r="BA290">
        <v>180474</v>
      </c>
      <c r="BB290">
        <v>-728565</v>
      </c>
      <c r="BC290">
        <v>-794417</v>
      </c>
    </row>
    <row r="291" spans="1:55" x14ac:dyDescent="0.3">
      <c r="A291" t="s">
        <v>1985</v>
      </c>
      <c r="B291">
        <v>7141</v>
      </c>
      <c r="C291">
        <v>20078</v>
      </c>
      <c r="D291">
        <v>31068.720000000001</v>
      </c>
      <c r="E291">
        <v>74641</v>
      </c>
      <c r="F291">
        <v>-13496</v>
      </c>
      <c r="G291">
        <v>42014</v>
      </c>
      <c r="H291">
        <v>-32979.9</v>
      </c>
      <c r="I291">
        <v>-37259</v>
      </c>
      <c r="J291">
        <v>-2447</v>
      </c>
      <c r="K291">
        <v>32073</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row>
    <row r="292" spans="1:55" x14ac:dyDescent="0.3">
      <c r="A292" t="s">
        <v>1987</v>
      </c>
      <c r="B292">
        <v>10483774</v>
      </c>
      <c r="C292">
        <v>10483774</v>
      </c>
      <c r="D292">
        <v>4800158.22</v>
      </c>
      <c r="E292">
        <v>4800158</v>
      </c>
      <c r="F292">
        <v>4800158</v>
      </c>
      <c r="G292">
        <v>4800158</v>
      </c>
      <c r="H292">
        <v>5095611.51</v>
      </c>
      <c r="I292">
        <v>5095612</v>
      </c>
      <c r="J292">
        <v>5095612</v>
      </c>
      <c r="K292">
        <v>5095612</v>
      </c>
      <c r="L292">
        <v>4360986.0199999996</v>
      </c>
      <c r="M292">
        <v>4360986</v>
      </c>
      <c r="N292">
        <v>4360986</v>
      </c>
      <c r="O292">
        <v>4360986</v>
      </c>
      <c r="P292">
        <v>2550133.04</v>
      </c>
      <c r="Q292">
        <v>2550133</v>
      </c>
      <c r="R292">
        <v>2550133</v>
      </c>
      <c r="S292">
        <v>2550133</v>
      </c>
      <c r="T292">
        <v>2229533</v>
      </c>
      <c r="U292">
        <v>2229533</v>
      </c>
      <c r="V292">
        <v>2229533</v>
      </c>
      <c r="W292">
        <v>2229533</v>
      </c>
      <c r="X292">
        <v>4564232.9400000004</v>
      </c>
      <c r="Y292">
        <v>4564233</v>
      </c>
      <c r="Z292">
        <v>4564233</v>
      </c>
      <c r="AA292">
        <v>4564233</v>
      </c>
      <c r="AB292">
        <v>5010819.82</v>
      </c>
      <c r="AC292">
        <v>5010820</v>
      </c>
      <c r="AD292">
        <v>5010820</v>
      </c>
      <c r="AE292">
        <v>5010820</v>
      </c>
      <c r="AF292">
        <v>6055828.7999999998</v>
      </c>
      <c r="AG292">
        <v>6055829</v>
      </c>
      <c r="AH292">
        <v>6055829</v>
      </c>
      <c r="AI292">
        <v>6055829</v>
      </c>
      <c r="AJ292">
        <v>6288326.2400000002</v>
      </c>
      <c r="AK292">
        <v>6288326</v>
      </c>
      <c r="AL292">
        <v>6288326</v>
      </c>
      <c r="AM292">
        <v>6288326</v>
      </c>
      <c r="AN292">
        <v>5293591.1399999997</v>
      </c>
      <c r="AO292">
        <v>5293591</v>
      </c>
      <c r="AP292">
        <v>5293591</v>
      </c>
      <c r="AQ292">
        <v>5293591</v>
      </c>
      <c r="AR292">
        <v>3007843.98</v>
      </c>
      <c r="AS292">
        <v>3007844</v>
      </c>
      <c r="AT292">
        <v>3007844</v>
      </c>
      <c r="AU292">
        <v>3007844</v>
      </c>
      <c r="AV292">
        <v>1925384.6</v>
      </c>
      <c r="AW292">
        <v>1925385</v>
      </c>
      <c r="AX292">
        <v>1925385</v>
      </c>
      <c r="AY292">
        <v>1925385</v>
      </c>
      <c r="AZ292">
        <v>1564115</v>
      </c>
      <c r="BA292">
        <v>1564115</v>
      </c>
      <c r="BB292">
        <v>1564115</v>
      </c>
      <c r="BC292">
        <v>1564115</v>
      </c>
    </row>
    <row r="293" spans="1:55" x14ac:dyDescent="0.3">
      <c r="A293" t="s">
        <v>1988</v>
      </c>
      <c r="B293">
        <v>7442128</v>
      </c>
      <c r="C293">
        <v>12244788</v>
      </c>
      <c r="D293">
        <v>10483774.49</v>
      </c>
      <c r="E293">
        <v>6004787</v>
      </c>
      <c r="F293">
        <v>9658371</v>
      </c>
      <c r="G293">
        <v>7168096</v>
      </c>
      <c r="H293">
        <v>4800158.22</v>
      </c>
      <c r="I293">
        <v>2541408</v>
      </c>
      <c r="J293">
        <v>3481335</v>
      </c>
      <c r="K293">
        <v>4424035</v>
      </c>
      <c r="L293">
        <v>5095611.51</v>
      </c>
      <c r="M293">
        <v>3109517</v>
      </c>
      <c r="N293">
        <v>2520625</v>
      </c>
      <c r="O293">
        <v>3303580</v>
      </c>
      <c r="P293">
        <v>4360986.0199999996</v>
      </c>
      <c r="Q293">
        <v>2413829</v>
      </c>
      <c r="R293">
        <v>1663704</v>
      </c>
      <c r="S293">
        <v>2218360</v>
      </c>
      <c r="T293">
        <v>2550133.04</v>
      </c>
      <c r="U293">
        <v>926726</v>
      </c>
      <c r="V293">
        <v>931015</v>
      </c>
      <c r="W293">
        <v>2576093</v>
      </c>
      <c r="X293">
        <v>2229533</v>
      </c>
      <c r="Y293">
        <v>895185</v>
      </c>
      <c r="Z293">
        <v>1259600</v>
      </c>
      <c r="AA293">
        <v>3973460</v>
      </c>
      <c r="AB293">
        <v>4564232.9400000004</v>
      </c>
      <c r="AC293">
        <v>2781446</v>
      </c>
      <c r="AD293">
        <v>2282000</v>
      </c>
      <c r="AE293">
        <v>4388480</v>
      </c>
      <c r="AF293">
        <v>5010819.82</v>
      </c>
      <c r="AG293">
        <v>4099110</v>
      </c>
      <c r="AH293">
        <v>2541220</v>
      </c>
      <c r="AI293">
        <v>7286502</v>
      </c>
      <c r="AJ293">
        <v>6055828.7999999998</v>
      </c>
      <c r="AK293">
        <v>2450546</v>
      </c>
      <c r="AL293">
        <v>4611300</v>
      </c>
      <c r="AM293">
        <v>6100432</v>
      </c>
      <c r="AN293">
        <v>6288326.2400000002</v>
      </c>
      <c r="AO293">
        <v>3181708</v>
      </c>
      <c r="AP293">
        <v>4509791</v>
      </c>
      <c r="AQ293">
        <v>5872685</v>
      </c>
      <c r="AR293">
        <v>5293591.1399999997</v>
      </c>
      <c r="AS293">
        <v>2657185</v>
      </c>
      <c r="AT293">
        <v>2705223</v>
      </c>
      <c r="AU293">
        <v>3029795</v>
      </c>
      <c r="AV293">
        <v>3007843.98</v>
      </c>
      <c r="AW293">
        <v>2470665</v>
      </c>
      <c r="AX293">
        <v>2003182</v>
      </c>
      <c r="AY293">
        <v>2230704</v>
      </c>
      <c r="AZ293">
        <v>1925385</v>
      </c>
      <c r="BA293">
        <v>1744589</v>
      </c>
      <c r="BB293">
        <v>835550</v>
      </c>
      <c r="BC293">
        <v>769698</v>
      </c>
    </row>
    <row r="294" spans="1:55" x14ac:dyDescent="0.3">
      <c r="A294" t="s">
        <v>1989</v>
      </c>
      <c r="B294" t="s">
        <v>2401</v>
      </c>
      <c r="C294" t="s">
        <v>1990</v>
      </c>
      <c r="D294" t="s">
        <v>1991</v>
      </c>
      <c r="E294" t="s">
        <v>1992</v>
      </c>
      <c r="F294" t="s">
        <v>1993</v>
      </c>
      <c r="G294" t="s">
        <v>1994</v>
      </c>
      <c r="H294" t="s">
        <v>1995</v>
      </c>
      <c r="I294" t="s">
        <v>1996</v>
      </c>
      <c r="J294" t="s">
        <v>1997</v>
      </c>
      <c r="K294" t="s">
        <v>1998</v>
      </c>
      <c r="L294" t="s">
        <v>1999</v>
      </c>
      <c r="M294" t="s">
        <v>2000</v>
      </c>
      <c r="N294" t="s">
        <v>2001</v>
      </c>
      <c r="O294" t="s">
        <v>2002</v>
      </c>
      <c r="P294" t="s">
        <v>2003</v>
      </c>
      <c r="Q294" t="s">
        <v>2004</v>
      </c>
      <c r="R294" t="s">
        <v>2005</v>
      </c>
      <c r="S294" t="s">
        <v>2006</v>
      </c>
      <c r="T294" t="s">
        <v>2007</v>
      </c>
      <c r="U294" t="s">
        <v>2008</v>
      </c>
      <c r="V294" t="s">
        <v>2009</v>
      </c>
      <c r="W294" t="s">
        <v>2010</v>
      </c>
      <c r="X294" t="s">
        <v>2011</v>
      </c>
      <c r="Y294" t="s">
        <v>2012</v>
      </c>
      <c r="Z294" t="s">
        <v>2013</v>
      </c>
      <c r="AA294" t="s">
        <v>2014</v>
      </c>
      <c r="AB294" t="s">
        <v>2015</v>
      </c>
      <c r="AC294" t="s">
        <v>2016</v>
      </c>
      <c r="AD294" t="s">
        <v>2017</v>
      </c>
      <c r="AE294" t="s">
        <v>2018</v>
      </c>
      <c r="AF294" t="s">
        <v>2019</v>
      </c>
      <c r="AG294" t="s">
        <v>2020</v>
      </c>
      <c r="AH294" t="s">
        <v>2021</v>
      </c>
      <c r="AI294" t="s">
        <v>2022</v>
      </c>
      <c r="AJ294" t="s">
        <v>2023</v>
      </c>
      <c r="AK294" t="s">
        <v>2024</v>
      </c>
      <c r="AL294" t="s">
        <v>2025</v>
      </c>
      <c r="AM294" t="s">
        <v>2026</v>
      </c>
      <c r="AN294" t="s">
        <v>2027</v>
      </c>
      <c r="AO294" t="s">
        <v>2028</v>
      </c>
      <c r="AP294" t="s">
        <v>2029</v>
      </c>
      <c r="AQ294" t="s">
        <v>2030</v>
      </c>
      <c r="AR294" t="s">
        <v>2031</v>
      </c>
      <c r="AS294" t="s">
        <v>2032</v>
      </c>
      <c r="AT294" t="s">
        <v>2033</v>
      </c>
      <c r="AU294" t="s">
        <v>2034</v>
      </c>
      <c r="AV294" t="s">
        <v>2035</v>
      </c>
      <c r="AW294" t="s">
        <v>2036</v>
      </c>
      <c r="AX294" t="s">
        <v>2037</v>
      </c>
      <c r="AY294" t="s">
        <v>2038</v>
      </c>
      <c r="AZ294" t="s">
        <v>2039</v>
      </c>
      <c r="BA294" t="s">
        <v>2040</v>
      </c>
      <c r="BB294" t="s">
        <v>2041</v>
      </c>
      <c r="BC294" t="s">
        <v>2042</v>
      </c>
    </row>
    <row r="295" spans="1:55" x14ac:dyDescent="0.3">
      <c r="A295" t="s">
        <v>2043</v>
      </c>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x14ac:dyDescent="0.3">
      <c r="A296" t="s">
        <v>2044</v>
      </c>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x14ac:dyDescent="0.3">
      <c r="A297" t="s">
        <v>2045</v>
      </c>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x14ac:dyDescent="0.3">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x14ac:dyDescent="0.3">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x14ac:dyDescent="0.3">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x14ac:dyDescent="0.3">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x14ac:dyDescent="0.3">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x14ac:dyDescent="0.3">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x14ac:dyDescent="0.3">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x14ac:dyDescent="0.3">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06" spans="1:55" x14ac:dyDescent="0.3">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row>
    <row r="307" spans="1:55" x14ac:dyDescent="0.3">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row>
    <row r="308" spans="1:55" x14ac:dyDescent="0.3">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row>
    <row r="309" spans="1:55" x14ac:dyDescent="0.3">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row>
    <row r="310" spans="1:55" x14ac:dyDescent="0.3">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row>
    <row r="311" spans="1:55" x14ac:dyDescent="0.3">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row>
    <row r="312" spans="1:55" x14ac:dyDescent="0.3">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row>
    <row r="322" spans="2:53" x14ac:dyDescent="0.3">
      <c r="BA322" s="80"/>
    </row>
    <row r="323" spans="2:53" x14ac:dyDescent="0.3">
      <c r="BA323" s="80"/>
    </row>
    <row r="324" spans="2:53" x14ac:dyDescent="0.3">
      <c r="BA324" s="80"/>
    </row>
    <row r="325" spans="2:53" x14ac:dyDescent="0.3">
      <c r="BA325" s="80"/>
    </row>
    <row r="326" spans="2:53" x14ac:dyDescent="0.3">
      <c r="BA326" s="80"/>
    </row>
    <row r="327" spans="2:53" x14ac:dyDescent="0.3">
      <c r="BA327" s="80"/>
    </row>
    <row r="328" spans="2:53" x14ac:dyDescent="0.3">
      <c r="BA328" s="80"/>
    </row>
    <row r="329" spans="2:53" x14ac:dyDescent="0.3">
      <c r="BA329" s="80"/>
    </row>
    <row r="330" spans="2:53" x14ac:dyDescent="0.3">
      <c r="BA330" s="80"/>
    </row>
    <row r="331" spans="2:53" x14ac:dyDescent="0.3">
      <c r="BA331" s="80"/>
    </row>
    <row r="332" spans="2:53" x14ac:dyDescent="0.3">
      <c r="BA332" s="80"/>
    </row>
    <row r="333" spans="2:53" x14ac:dyDescent="0.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x14ac:dyDescent="0.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x14ac:dyDescent="0.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x14ac:dyDescent="0.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x14ac:dyDescent="0.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x14ac:dyDescent="0.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x14ac:dyDescent="0.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x14ac:dyDescent="0.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x14ac:dyDescent="0.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x14ac:dyDescent="0.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3" spans="1:53" x14ac:dyDescent="0.3">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row>
    <row r="347" spans="1:53" x14ac:dyDescent="0.3">
      <c r="P347" s="136" t="s">
        <v>1616</v>
      </c>
      <c r="Q347" s="136" t="s">
        <v>1617</v>
      </c>
    </row>
    <row r="348" spans="1:53" s="83" customFormat="1" ht="17.25" thickBot="1" x14ac:dyDescent="0.35">
      <c r="B348" s="5">
        <v>2008</v>
      </c>
      <c r="C348" s="5">
        <v>2009</v>
      </c>
      <c r="D348" s="5">
        <v>2010</v>
      </c>
      <c r="E348" s="5">
        <v>2011</v>
      </c>
      <c r="F348" s="5">
        <v>2012</v>
      </c>
      <c r="G348" s="5">
        <v>2013</v>
      </c>
      <c r="H348" s="5">
        <v>2014</v>
      </c>
      <c r="I348" s="5">
        <v>2015</v>
      </c>
      <c r="J348" s="5">
        <v>2016</v>
      </c>
      <c r="K348" s="5">
        <v>2017</v>
      </c>
      <c r="L348" s="5">
        <v>2018</v>
      </c>
      <c r="M348" s="5">
        <v>2019</v>
      </c>
      <c r="N348" s="5">
        <v>2020</v>
      </c>
      <c r="O348" s="5">
        <v>2021</v>
      </c>
      <c r="P348" s="134">
        <v>8</v>
      </c>
      <c r="Q348" s="135">
        <v>2021</v>
      </c>
    </row>
    <row r="349" spans="1:53" x14ac:dyDescent="0.3">
      <c r="A349" s="84"/>
      <c r="B349" s="171" t="s">
        <v>11</v>
      </c>
      <c r="C349" s="171"/>
      <c r="D349" s="171"/>
      <c r="E349" s="171"/>
      <c r="F349" s="171"/>
      <c r="G349" s="171"/>
      <c r="H349" s="171"/>
      <c r="I349" s="171"/>
      <c r="J349" s="171"/>
      <c r="K349" s="171"/>
      <c r="L349" s="171"/>
      <c r="M349" s="171"/>
      <c r="N349" s="171"/>
      <c r="O349" s="115"/>
      <c r="P349" s="6"/>
      <c r="Q349" s="3"/>
    </row>
    <row r="350" spans="1:53" x14ac:dyDescent="0.3">
      <c r="B350" s="172" t="s">
        <v>784</v>
      </c>
      <c r="C350" s="172"/>
      <c r="D350" s="172"/>
      <c r="E350" s="172"/>
      <c r="F350" s="172"/>
      <c r="G350" s="172"/>
      <c r="H350" s="172"/>
      <c r="I350" s="172"/>
      <c r="J350" s="172"/>
      <c r="K350" s="172"/>
      <c r="L350" s="172"/>
      <c r="M350" s="172"/>
      <c r="N350" s="172"/>
      <c r="O350" s="116"/>
      <c r="P350" s="6"/>
      <c r="Q350" s="3"/>
    </row>
    <row r="351" spans="1:53" x14ac:dyDescent="0.3">
      <c r="B351" s="7">
        <f t="shared" ref="B351:O354" si="9">IFERROR(VLOOKUP($B$350,$4:$126,MATCH($Q351&amp;"/"&amp;B$348,$2:$2,0),FALSE),"")</f>
        <v>769698</v>
      </c>
      <c r="C351" s="7">
        <f t="shared" si="9"/>
        <v>2230704</v>
      </c>
      <c r="D351" s="7">
        <f t="shared" si="9"/>
        <v>3029795</v>
      </c>
      <c r="E351" s="7">
        <f t="shared" si="9"/>
        <v>5872685</v>
      </c>
      <c r="F351" s="7">
        <f t="shared" si="9"/>
        <v>6100432</v>
      </c>
      <c r="G351" s="7">
        <f t="shared" si="9"/>
        <v>7286502</v>
      </c>
      <c r="H351" s="7">
        <f t="shared" si="9"/>
        <v>4388480</v>
      </c>
      <c r="I351" s="7">
        <f t="shared" si="9"/>
        <v>3973460</v>
      </c>
      <c r="J351" s="7">
        <f t="shared" si="9"/>
        <v>2576093</v>
      </c>
      <c r="K351" s="7">
        <f t="shared" si="9"/>
        <v>2218360</v>
      </c>
      <c r="L351" s="7">
        <f t="shared" si="9"/>
        <v>3303580</v>
      </c>
      <c r="M351" s="7">
        <f t="shared" si="9"/>
        <v>4424035</v>
      </c>
      <c r="N351" s="8">
        <f t="shared" si="9"/>
        <v>7168096</v>
      </c>
      <c r="O351" s="8">
        <f t="shared" si="9"/>
        <v>12244788</v>
      </c>
      <c r="P351" s="6"/>
      <c r="Q351" s="9" t="s">
        <v>12</v>
      </c>
    </row>
    <row r="352" spans="1:53" x14ac:dyDescent="0.3">
      <c r="B352" s="7">
        <f t="shared" si="9"/>
        <v>835550</v>
      </c>
      <c r="C352" s="7">
        <f t="shared" si="9"/>
        <v>2003182</v>
      </c>
      <c r="D352" s="7">
        <f t="shared" si="9"/>
        <v>2705223</v>
      </c>
      <c r="E352" s="7">
        <f t="shared" si="9"/>
        <v>4509791</v>
      </c>
      <c r="F352" s="7">
        <f t="shared" si="9"/>
        <v>4611300</v>
      </c>
      <c r="G352" s="7">
        <f t="shared" si="9"/>
        <v>2541220</v>
      </c>
      <c r="H352" s="7">
        <f t="shared" si="9"/>
        <v>2282000</v>
      </c>
      <c r="I352" s="7">
        <f t="shared" si="9"/>
        <v>1259600</v>
      </c>
      <c r="J352" s="7">
        <f t="shared" si="9"/>
        <v>931015</v>
      </c>
      <c r="K352" s="7">
        <f t="shared" si="9"/>
        <v>1663704</v>
      </c>
      <c r="L352" s="7">
        <f t="shared" si="9"/>
        <v>2520625</v>
      </c>
      <c r="M352" s="7">
        <f t="shared" si="9"/>
        <v>3481335</v>
      </c>
      <c r="N352" s="8">
        <f t="shared" si="9"/>
        <v>9658371</v>
      </c>
      <c r="O352" s="8">
        <f t="shared" si="9"/>
        <v>7442128</v>
      </c>
      <c r="P352" s="6"/>
      <c r="Q352" s="9" t="s">
        <v>13</v>
      </c>
    </row>
    <row r="353" spans="2:17" x14ac:dyDescent="0.3">
      <c r="B353" s="7">
        <f t="shared" si="9"/>
        <v>1744589</v>
      </c>
      <c r="C353" s="7">
        <f t="shared" si="9"/>
        <v>2470665</v>
      </c>
      <c r="D353" s="7">
        <f t="shared" si="9"/>
        <v>2657185</v>
      </c>
      <c r="E353" s="7">
        <f t="shared" si="9"/>
        <v>3181708</v>
      </c>
      <c r="F353" s="7">
        <f t="shared" si="9"/>
        <v>2450546</v>
      </c>
      <c r="G353" s="7">
        <f t="shared" si="9"/>
        <v>4099110</v>
      </c>
      <c r="H353" s="7">
        <f t="shared" si="9"/>
        <v>2781446</v>
      </c>
      <c r="I353" s="7">
        <f t="shared" si="9"/>
        <v>895185</v>
      </c>
      <c r="J353" s="7">
        <f t="shared" si="9"/>
        <v>926726</v>
      </c>
      <c r="K353" s="7">
        <f t="shared" si="9"/>
        <v>2413829</v>
      </c>
      <c r="L353" s="7">
        <f t="shared" si="9"/>
        <v>3109517</v>
      </c>
      <c r="M353" s="7">
        <f t="shared" si="9"/>
        <v>2541408</v>
      </c>
      <c r="N353" s="8">
        <f t="shared" si="9"/>
        <v>6004787</v>
      </c>
      <c r="O353" s="8" t="str">
        <f t="shared" si="9"/>
        <v/>
      </c>
      <c r="P353" s="6"/>
      <c r="Q353" s="9" t="s">
        <v>14</v>
      </c>
    </row>
    <row r="354" spans="2:17" x14ac:dyDescent="0.3">
      <c r="B354" s="7">
        <f t="shared" si="9"/>
        <v>1925385</v>
      </c>
      <c r="C354" s="7">
        <f t="shared" si="9"/>
        <v>3007843.98</v>
      </c>
      <c r="D354" s="7">
        <f t="shared" si="9"/>
        <v>5293591.1399999997</v>
      </c>
      <c r="E354" s="7">
        <f t="shared" si="9"/>
        <v>6288326.2400000002</v>
      </c>
      <c r="F354" s="7">
        <f t="shared" si="9"/>
        <v>6055828.7999999998</v>
      </c>
      <c r="G354" s="7">
        <f t="shared" si="9"/>
        <v>5010819.82</v>
      </c>
      <c r="H354" s="7">
        <f t="shared" si="9"/>
        <v>4564232.9400000004</v>
      </c>
      <c r="I354" s="7">
        <f t="shared" si="9"/>
        <v>2229533</v>
      </c>
      <c r="J354" s="7">
        <f t="shared" si="9"/>
        <v>2550133.04</v>
      </c>
      <c r="K354" s="7">
        <f t="shared" si="9"/>
        <v>4360986.0199999996</v>
      </c>
      <c r="L354" s="7">
        <f t="shared" si="9"/>
        <v>5095611.51</v>
      </c>
      <c r="M354" s="7">
        <f t="shared" si="9"/>
        <v>4800158.22</v>
      </c>
      <c r="N354" s="8">
        <f>IFERROR(VLOOKUP($B$350,$4:$126,MATCH($Q354&amp;"/"&amp;N$348,$2:$2,0),FALSE),IFERROR(VLOOKUP($B$350,$4:$126,MATCH($Q353&amp;"/"&amp;N$348,$2:$2,0),FALSE),IFERROR(VLOOKUP($B$350,$4:$126,MATCH($Q352&amp;"/"&amp;N$348,$2:$2,0),FALSE),IFERROR(VLOOKUP($B$350,$4:$126,MATCH($Q351&amp;"/"&amp;N$348,$2:$2,0),FALSE),""))))</f>
        <v>10483774.49</v>
      </c>
      <c r="O354" s="8">
        <f>IFERROR(VLOOKUP($B$350,$4:$126,MATCH($Q354&amp;"/"&amp;O$348,$2:$2,0),FALSE),IFERROR(VLOOKUP($B$350,$4:$126,MATCH($Q353&amp;"/"&amp;O$348,$2:$2,0),FALSE),IFERROR(VLOOKUP($B$350,$4:$126,MATCH($Q352&amp;"/"&amp;O$348,$2:$2,0),FALSE),IFERROR(VLOOKUP($B$350,$4:$126,MATCH($Q351&amp;"/"&amp;O$348,$2:$2,0),FALSE),""))))</f>
        <v>7442128</v>
      </c>
      <c r="P354" s="6"/>
      <c r="Q354" s="9" t="s">
        <v>15</v>
      </c>
    </row>
    <row r="355" spans="2:17" x14ac:dyDescent="0.3">
      <c r="B355" s="12">
        <f t="shared" ref="B355:O355" si="10">+B354/B$402</f>
        <v>9.3075328227959858E-2</v>
      </c>
      <c r="C355" s="12">
        <f t="shared" si="10"/>
        <v>0.13122327118327598</v>
      </c>
      <c r="D355" s="12">
        <f t="shared" si="10"/>
        <v>0.20765966770506089</v>
      </c>
      <c r="E355" s="12">
        <f t="shared" si="10"/>
        <v>0.2074024111371161</v>
      </c>
      <c r="F355" s="12">
        <f t="shared" si="10"/>
        <v>0.1887458782228911</v>
      </c>
      <c r="G355" s="12">
        <f t="shared" si="10"/>
        <v>0.13878718356769526</v>
      </c>
      <c r="H355" s="12">
        <f t="shared" si="10"/>
        <v>0.10452714882613903</v>
      </c>
      <c r="I355" s="12">
        <f t="shared" si="10"/>
        <v>4.6536049174424395E-2</v>
      </c>
      <c r="J355" s="12">
        <f t="shared" si="10"/>
        <v>4.8243632769802217E-2</v>
      </c>
      <c r="K355" s="12">
        <f t="shared" si="10"/>
        <v>7.3945130765854045E-2</v>
      </c>
      <c r="L355" s="12">
        <f t="shared" si="10"/>
        <v>8.2100870855517136E-2</v>
      </c>
      <c r="M355" s="12">
        <f t="shared" si="10"/>
        <v>7.6629248769859604E-2</v>
      </c>
      <c r="N355" s="12">
        <f t="shared" si="10"/>
        <v>0.14160726908288404</v>
      </c>
      <c r="O355" s="12">
        <f t="shared" si="10"/>
        <v>0.10611755772345792</v>
      </c>
      <c r="P355" s="6"/>
      <c r="Q355" s="11" t="s">
        <v>1747</v>
      </c>
    </row>
    <row r="356" spans="2:17" x14ac:dyDescent="0.3">
      <c r="B356" s="172" t="s">
        <v>785</v>
      </c>
      <c r="C356" s="172"/>
      <c r="D356" s="172"/>
      <c r="E356" s="172"/>
      <c r="F356" s="172"/>
      <c r="G356" s="172"/>
      <c r="H356" s="172"/>
      <c r="I356" s="172"/>
      <c r="J356" s="172"/>
      <c r="K356" s="172"/>
      <c r="L356" s="172"/>
      <c r="M356" s="172"/>
      <c r="N356" s="172"/>
      <c r="O356" s="116"/>
      <c r="P356" s="6"/>
      <c r="Q356" s="3"/>
    </row>
    <row r="357" spans="2:17" x14ac:dyDescent="0.3">
      <c r="B357" s="8">
        <f t="shared" ref="B357:N359" si="11">IFERROR(VLOOKUP($B$356,$4:$126,MATCH($Q357&amp;"/"&amp;B$348,$2:$2,0),FALSE),"")</f>
        <v>0</v>
      </c>
      <c r="C357" s="8">
        <f t="shared" si="11"/>
        <v>0</v>
      </c>
      <c r="D357" s="8">
        <f t="shared" si="11"/>
        <v>0</v>
      </c>
      <c r="E357" s="8">
        <f t="shared" si="11"/>
        <v>0</v>
      </c>
      <c r="F357" s="8">
        <f t="shared" si="11"/>
        <v>0</v>
      </c>
      <c r="G357" s="8">
        <f t="shared" si="11"/>
        <v>0</v>
      </c>
      <c r="H357" s="8">
        <f t="shared" si="11"/>
        <v>0</v>
      </c>
      <c r="I357" s="8">
        <f t="shared" si="11"/>
        <v>0</v>
      </c>
      <c r="J357" s="8">
        <f t="shared" si="11"/>
        <v>0</v>
      </c>
      <c r="K357" s="8">
        <f t="shared" si="11"/>
        <v>0</v>
      </c>
      <c r="L357" s="8">
        <f t="shared" si="11"/>
        <v>269025</v>
      </c>
      <c r="M357" s="8">
        <f t="shared" si="11"/>
        <v>46</v>
      </c>
      <c r="N357" s="8">
        <f t="shared" si="11"/>
        <v>1605</v>
      </c>
      <c r="O357" s="8">
        <f>IFERROR(VLOOKUP($B$356,$4:$126,MATCH($Q357&amp;"/"&amp;O$348,$2:$2,0),FALSE),"")</f>
        <v>0</v>
      </c>
      <c r="P357" s="6"/>
      <c r="Q357" s="9" t="s">
        <v>12</v>
      </c>
    </row>
    <row r="358" spans="2:17" x14ac:dyDescent="0.3">
      <c r="B358" s="8">
        <f t="shared" si="11"/>
        <v>0</v>
      </c>
      <c r="C358" s="8">
        <f t="shared" si="11"/>
        <v>0</v>
      </c>
      <c r="D358" s="8">
        <f t="shared" si="11"/>
        <v>0</v>
      </c>
      <c r="E358" s="8">
        <f t="shared" si="11"/>
        <v>0</v>
      </c>
      <c r="F358" s="8">
        <f t="shared" si="11"/>
        <v>0</v>
      </c>
      <c r="G358" s="8">
        <f t="shared" si="11"/>
        <v>0</v>
      </c>
      <c r="H358" s="8">
        <f t="shared" si="11"/>
        <v>0</v>
      </c>
      <c r="I358" s="8">
        <f t="shared" si="11"/>
        <v>0</v>
      </c>
      <c r="J358" s="8">
        <f t="shared" si="11"/>
        <v>0</v>
      </c>
      <c r="K358" s="8">
        <f t="shared" si="11"/>
        <v>0</v>
      </c>
      <c r="L358" s="8">
        <f t="shared" si="11"/>
        <v>45</v>
      </c>
      <c r="M358" s="8">
        <f t="shared" si="11"/>
        <v>44821</v>
      </c>
      <c r="N358" s="8">
        <f t="shared" si="11"/>
        <v>40016</v>
      </c>
      <c r="O358" s="8">
        <f>IFERROR(VLOOKUP($B$356,$4:$126,MATCH($Q358&amp;"/"&amp;O$348,$2:$2,0),FALSE),"")</f>
        <v>0</v>
      </c>
      <c r="P358" s="6"/>
      <c r="Q358" s="9" t="s">
        <v>13</v>
      </c>
    </row>
    <row r="359" spans="2:17" x14ac:dyDescent="0.3">
      <c r="B359" s="8">
        <f t="shared" si="11"/>
        <v>0</v>
      </c>
      <c r="C359" s="8">
        <f t="shared" si="11"/>
        <v>0</v>
      </c>
      <c r="D359" s="8">
        <f t="shared" si="11"/>
        <v>0</v>
      </c>
      <c r="E359" s="8">
        <f t="shared" si="11"/>
        <v>0</v>
      </c>
      <c r="F359" s="8">
        <f t="shared" si="11"/>
        <v>0</v>
      </c>
      <c r="G359" s="8">
        <f t="shared" si="11"/>
        <v>0</v>
      </c>
      <c r="H359" s="8">
        <f t="shared" si="11"/>
        <v>0</v>
      </c>
      <c r="I359" s="8">
        <f t="shared" si="11"/>
        <v>0</v>
      </c>
      <c r="J359" s="8">
        <f t="shared" si="11"/>
        <v>0</v>
      </c>
      <c r="K359" s="8">
        <f t="shared" si="11"/>
        <v>0</v>
      </c>
      <c r="L359" s="8">
        <f t="shared" si="11"/>
        <v>42</v>
      </c>
      <c r="M359" s="8">
        <f t="shared" si="11"/>
        <v>59</v>
      </c>
      <c r="N359" s="8">
        <f t="shared" si="11"/>
        <v>16758</v>
      </c>
      <c r="O359" s="8" t="str">
        <f>IFERROR(VLOOKUP($B$356,$4:$126,MATCH($Q359&amp;"/"&amp;O$348,$2:$2,0),FALSE),"")</f>
        <v/>
      </c>
      <c r="P359" s="6"/>
      <c r="Q359" s="9" t="s">
        <v>14</v>
      </c>
    </row>
    <row r="360" spans="2:17" x14ac:dyDescent="0.3">
      <c r="B360" s="8">
        <f t="shared" ref="B360:N360" si="12">IFERROR(VLOOKUP($B$356,$4:$126,MATCH($Q360&amp;"/"&amp;B$348,$2:$2,0),FALSE),IFERROR(VLOOKUP($B$356,$4:$126,MATCH($Q359&amp;"/"&amp;B$348,$2:$2,0),FALSE),IFERROR(VLOOKUP($B$356,$4:$126,MATCH($Q358&amp;"/"&amp;B$348,$2:$2,0),FALSE),IFERROR(VLOOKUP($B$356,$4:$126,MATCH($Q357&amp;"/"&amp;B$348,$2:$2,0),FALSE),""))))</f>
        <v>0</v>
      </c>
      <c r="C360" s="8">
        <f t="shared" si="12"/>
        <v>0</v>
      </c>
      <c r="D360" s="8">
        <f t="shared" si="12"/>
        <v>0</v>
      </c>
      <c r="E360" s="8">
        <f t="shared" si="12"/>
        <v>0</v>
      </c>
      <c r="F360" s="8">
        <f t="shared" si="12"/>
        <v>0</v>
      </c>
      <c r="G360" s="8">
        <f t="shared" si="12"/>
        <v>0</v>
      </c>
      <c r="H360" s="8">
        <f t="shared" si="12"/>
        <v>0</v>
      </c>
      <c r="I360" s="8">
        <f t="shared" si="12"/>
        <v>0</v>
      </c>
      <c r="J360" s="8">
        <f t="shared" si="12"/>
        <v>0</v>
      </c>
      <c r="K360" s="8">
        <f t="shared" si="12"/>
        <v>2520.15</v>
      </c>
      <c r="L360" s="8">
        <f t="shared" si="12"/>
        <v>43.4</v>
      </c>
      <c r="M360" s="8">
        <f t="shared" si="12"/>
        <v>42764.28</v>
      </c>
      <c r="N360" s="8">
        <f t="shared" si="12"/>
        <v>34568.949999999997</v>
      </c>
      <c r="O360" s="8">
        <f>IFERROR(VLOOKUP($B$356,$4:$126,MATCH($Q360&amp;"/"&amp;O$348,$2:$2,0),FALSE),IFERROR(VLOOKUP($B$356,$4:$126,MATCH($Q359&amp;"/"&amp;O$348,$2:$2,0),FALSE),IFERROR(VLOOKUP($B$356,$4:$126,MATCH($Q358&amp;"/"&amp;O$348,$2:$2,0),FALSE),IFERROR(VLOOKUP($B$356,$4:$126,MATCH($Q357&amp;"/"&amp;O$348,$2:$2,0),FALSE),""))))</f>
        <v>0</v>
      </c>
      <c r="P360" s="6"/>
      <c r="Q360" s="9" t="s">
        <v>15</v>
      </c>
    </row>
    <row r="361" spans="2:17" x14ac:dyDescent="0.3">
      <c r="B361" s="12">
        <f t="shared" ref="B361:O361" si="13">+B360/B$402</f>
        <v>0</v>
      </c>
      <c r="C361" s="12">
        <f t="shared" si="13"/>
        <v>0</v>
      </c>
      <c r="D361" s="12">
        <f t="shared" si="13"/>
        <v>0</v>
      </c>
      <c r="E361" s="12">
        <f t="shared" si="13"/>
        <v>0</v>
      </c>
      <c r="F361" s="12">
        <f t="shared" si="13"/>
        <v>0</v>
      </c>
      <c r="G361" s="12">
        <f t="shared" si="13"/>
        <v>0</v>
      </c>
      <c r="H361" s="12">
        <f t="shared" si="13"/>
        <v>0</v>
      </c>
      <c r="I361" s="12">
        <f t="shared" si="13"/>
        <v>0</v>
      </c>
      <c r="J361" s="12">
        <f t="shared" si="13"/>
        <v>0</v>
      </c>
      <c r="K361" s="12">
        <f t="shared" si="13"/>
        <v>4.2731808917738079E-5</v>
      </c>
      <c r="L361" s="12">
        <f t="shared" si="13"/>
        <v>6.9926402123411552E-7</v>
      </c>
      <c r="M361" s="12">
        <f t="shared" si="13"/>
        <v>6.8268471587670538E-4</v>
      </c>
      <c r="N361" s="12">
        <f t="shared" si="13"/>
        <v>4.6693245922373552E-4</v>
      </c>
      <c r="O361" s="12">
        <f t="shared" si="13"/>
        <v>0</v>
      </c>
      <c r="P361" s="6"/>
      <c r="Q361" s="11" t="s">
        <v>1747</v>
      </c>
    </row>
    <row r="362" spans="2:17" x14ac:dyDescent="0.3">
      <c r="B362" s="172" t="s">
        <v>786</v>
      </c>
      <c r="C362" s="172"/>
      <c r="D362" s="172"/>
      <c r="E362" s="172"/>
      <c r="F362" s="172"/>
      <c r="G362" s="172"/>
      <c r="H362" s="172"/>
      <c r="I362" s="172"/>
      <c r="J362" s="172"/>
      <c r="K362" s="172"/>
      <c r="L362" s="172"/>
      <c r="M362" s="172"/>
      <c r="N362" s="172"/>
      <c r="O362" s="116"/>
      <c r="P362" s="6"/>
      <c r="Q362" s="3"/>
    </row>
    <row r="363" spans="2:17" x14ac:dyDescent="0.3">
      <c r="B363" s="8">
        <f t="shared" ref="B363:O366" si="14">IFERROR(VLOOKUP($B$362,$4:$126,MATCH($Q363&amp;"/"&amp;B$348,$2:$2,0),FALSE),"")</f>
        <v>180241</v>
      </c>
      <c r="C363" s="8">
        <f t="shared" si="14"/>
        <v>129688</v>
      </c>
      <c r="D363" s="8">
        <f t="shared" si="14"/>
        <v>139269</v>
      </c>
      <c r="E363" s="8">
        <f t="shared" si="14"/>
        <v>138338</v>
      </c>
      <c r="F363" s="8">
        <f t="shared" si="14"/>
        <v>156172</v>
      </c>
      <c r="G363" s="8">
        <f t="shared" si="14"/>
        <v>190974</v>
      </c>
      <c r="H363" s="8">
        <f t="shared" si="14"/>
        <v>229873</v>
      </c>
      <c r="I363" s="8">
        <f t="shared" si="14"/>
        <v>258336</v>
      </c>
      <c r="J363" s="8">
        <f t="shared" si="14"/>
        <v>350403</v>
      </c>
      <c r="K363" s="8">
        <f t="shared" si="14"/>
        <v>1165069</v>
      </c>
      <c r="L363" s="8">
        <f t="shared" si="14"/>
        <v>1336240</v>
      </c>
      <c r="M363" s="8">
        <f t="shared" si="14"/>
        <v>1678971</v>
      </c>
      <c r="N363" s="8">
        <f t="shared" si="14"/>
        <v>1328038</v>
      </c>
      <c r="O363" s="8">
        <f t="shared" si="14"/>
        <v>1548935</v>
      </c>
      <c r="P363" s="6"/>
      <c r="Q363" s="9" t="s">
        <v>12</v>
      </c>
    </row>
    <row r="364" spans="2:17" x14ac:dyDescent="0.3">
      <c r="B364" s="8">
        <f t="shared" si="14"/>
        <v>144033</v>
      </c>
      <c r="C364" s="8">
        <f t="shared" si="14"/>
        <v>74102</v>
      </c>
      <c r="D364" s="8">
        <f t="shared" si="14"/>
        <v>129939</v>
      </c>
      <c r="E364" s="8">
        <f t="shared" si="14"/>
        <v>129987</v>
      </c>
      <c r="F364" s="8">
        <f t="shared" si="14"/>
        <v>148093</v>
      </c>
      <c r="G364" s="8">
        <f t="shared" si="14"/>
        <v>183069</v>
      </c>
      <c r="H364" s="8">
        <f t="shared" si="14"/>
        <v>211259</v>
      </c>
      <c r="I364" s="8">
        <f t="shared" si="14"/>
        <v>244984</v>
      </c>
      <c r="J364" s="8">
        <f t="shared" si="14"/>
        <v>284567</v>
      </c>
      <c r="K364" s="8">
        <f t="shared" si="14"/>
        <v>1270114</v>
      </c>
      <c r="L364" s="8">
        <f t="shared" si="14"/>
        <v>1347024</v>
      </c>
      <c r="M364" s="8">
        <f t="shared" si="14"/>
        <v>1681471</v>
      </c>
      <c r="N364" s="8">
        <f t="shared" si="14"/>
        <v>1240779</v>
      </c>
      <c r="O364" s="8">
        <f t="shared" si="14"/>
        <v>1591249</v>
      </c>
      <c r="P364" s="6"/>
      <c r="Q364" s="9" t="s">
        <v>13</v>
      </c>
    </row>
    <row r="365" spans="2:17" x14ac:dyDescent="0.3">
      <c r="B365" s="8">
        <f t="shared" si="14"/>
        <v>108549</v>
      </c>
      <c r="C365" s="8">
        <f t="shared" si="14"/>
        <v>90983</v>
      </c>
      <c r="D365" s="8">
        <f t="shared" si="14"/>
        <v>130733</v>
      </c>
      <c r="E365" s="8">
        <f t="shared" si="14"/>
        <v>156679</v>
      </c>
      <c r="F365" s="8">
        <f t="shared" si="14"/>
        <v>190680</v>
      </c>
      <c r="G365" s="8">
        <f t="shared" si="14"/>
        <v>183421</v>
      </c>
      <c r="H365" s="8">
        <f t="shared" si="14"/>
        <v>242224</v>
      </c>
      <c r="I365" s="8">
        <f t="shared" si="14"/>
        <v>254736</v>
      </c>
      <c r="J365" s="8">
        <f t="shared" si="14"/>
        <v>321431</v>
      </c>
      <c r="K365" s="8">
        <f t="shared" si="14"/>
        <v>1160814</v>
      </c>
      <c r="L365" s="8">
        <f t="shared" si="14"/>
        <v>1415354</v>
      </c>
      <c r="M365" s="8">
        <f t="shared" si="14"/>
        <v>1544654</v>
      </c>
      <c r="N365" s="8">
        <f t="shared" si="14"/>
        <v>1279190</v>
      </c>
      <c r="O365" s="8" t="str">
        <f t="shared" si="14"/>
        <v/>
      </c>
      <c r="P365" s="6"/>
      <c r="Q365" s="9" t="s">
        <v>14</v>
      </c>
    </row>
    <row r="366" spans="2:17" x14ac:dyDescent="0.3">
      <c r="B366" s="8">
        <f t="shared" si="14"/>
        <v>151089</v>
      </c>
      <c r="C366" s="8">
        <f t="shared" si="14"/>
        <v>151553.17000000001</v>
      </c>
      <c r="D366" s="8">
        <f t="shared" si="14"/>
        <v>172130.83</v>
      </c>
      <c r="E366" s="8">
        <f t="shared" si="14"/>
        <v>174916.82</v>
      </c>
      <c r="F366" s="8">
        <f t="shared" si="14"/>
        <v>234939.82</v>
      </c>
      <c r="G366" s="8">
        <f t="shared" si="14"/>
        <v>278302.94</v>
      </c>
      <c r="H366" s="8">
        <f t="shared" si="14"/>
        <v>311797.2</v>
      </c>
      <c r="I366" s="8">
        <f t="shared" si="14"/>
        <v>394235.96</v>
      </c>
      <c r="J366" s="8">
        <f t="shared" si="14"/>
        <v>445412.67</v>
      </c>
      <c r="K366" s="8">
        <f t="shared" si="14"/>
        <v>1275132.18</v>
      </c>
      <c r="L366" s="8">
        <f t="shared" si="14"/>
        <v>1639318.32</v>
      </c>
      <c r="M366" s="8">
        <f t="shared" si="14"/>
        <v>1670072.12</v>
      </c>
      <c r="N366" s="8">
        <f>IFERROR(VLOOKUP($B$362,$4:$126,MATCH($Q366&amp;"/"&amp;N$348,$2:$2,0),FALSE),IFERROR(VLOOKUP($B$362,$4:$126,MATCH($Q365&amp;"/"&amp;N$348,$2:$2,0),FALSE),IFERROR(VLOOKUP($B$362,$4:$126,MATCH($Q364&amp;"/"&amp;N$348,$2:$2,0),FALSE),IFERROR(VLOOKUP($B$362,$4:$126,MATCH($Q363&amp;"/"&amp;N$348,$2:$2,0),FALSE),""))))</f>
        <v>1427520.98</v>
      </c>
      <c r="O366" s="8">
        <f>IFERROR(VLOOKUP($B$362,$4:$126,MATCH($Q366&amp;"/"&amp;O$348,$2:$2,0),FALSE),IFERROR(VLOOKUP($B$362,$4:$126,MATCH($Q365&amp;"/"&amp;O$348,$2:$2,0),FALSE),IFERROR(VLOOKUP($B$362,$4:$126,MATCH($Q364&amp;"/"&amp;O$348,$2:$2,0),FALSE),IFERROR(VLOOKUP($B$362,$4:$126,MATCH($Q363&amp;"/"&amp;O$348,$2:$2,0),FALSE),""))))</f>
        <v>1591249</v>
      </c>
      <c r="P366" s="6"/>
      <c r="Q366" s="9" t="s">
        <v>15</v>
      </c>
    </row>
    <row r="367" spans="2:17" x14ac:dyDescent="0.3">
      <c r="B367" s="12">
        <f t="shared" ref="B367:O367" si="15">+B366/B$402</f>
        <v>7.3038162583764941E-3</v>
      </c>
      <c r="C367" s="12">
        <f t="shared" si="15"/>
        <v>6.6118132648606094E-3</v>
      </c>
      <c r="D367" s="12">
        <f t="shared" si="15"/>
        <v>6.7524351643818729E-3</v>
      </c>
      <c r="E367" s="12">
        <f t="shared" si="15"/>
        <v>5.7691297861856691E-3</v>
      </c>
      <c r="F367" s="12">
        <f t="shared" si="15"/>
        <v>7.3225191992593907E-3</v>
      </c>
      <c r="G367" s="12">
        <f t="shared" si="15"/>
        <v>7.7082957696948829E-3</v>
      </c>
      <c r="H367" s="12">
        <f t="shared" si="15"/>
        <v>7.1405804121762104E-3</v>
      </c>
      <c r="I367" s="12">
        <f t="shared" si="15"/>
        <v>8.2287115825988716E-3</v>
      </c>
      <c r="J367" s="12">
        <f t="shared" si="15"/>
        <v>8.4263546040315995E-3</v>
      </c>
      <c r="K367" s="12">
        <f t="shared" si="15"/>
        <v>2.1621214872376164E-2</v>
      </c>
      <c r="L367" s="12">
        <f t="shared" si="15"/>
        <v>2.6412818445298494E-2</v>
      </c>
      <c r="M367" s="12">
        <f t="shared" si="15"/>
        <v>2.6660865346869095E-2</v>
      </c>
      <c r="N367" s="12">
        <f t="shared" si="15"/>
        <v>1.9281924437533595E-2</v>
      </c>
      <c r="O367" s="12">
        <f t="shared" si="15"/>
        <v>2.2689673922552084E-2</v>
      </c>
      <c r="P367" s="6"/>
      <c r="Q367" s="11" t="s">
        <v>1747</v>
      </c>
    </row>
    <row r="368" spans="2:17" x14ac:dyDescent="0.3">
      <c r="B368" s="172" t="s">
        <v>787</v>
      </c>
      <c r="C368" s="172"/>
      <c r="D368" s="172"/>
      <c r="E368" s="172"/>
      <c r="F368" s="172"/>
      <c r="G368" s="172"/>
      <c r="H368" s="172"/>
      <c r="I368" s="172"/>
      <c r="J368" s="172"/>
      <c r="K368" s="172"/>
      <c r="L368" s="172"/>
      <c r="M368" s="172"/>
      <c r="N368" s="172"/>
      <c r="O368" s="116"/>
      <c r="P368" s="6"/>
      <c r="Q368" s="3"/>
    </row>
    <row r="369" spans="1:17" x14ac:dyDescent="0.3">
      <c r="B369" s="8">
        <f t="shared" ref="B369:O372" si="16">IFERROR(VLOOKUP($B$368,$4:$126,MATCH($Q369&amp;"/"&amp;B$348,$2:$2,0),FALSE),"")</f>
        <v>5249056</v>
      </c>
      <c r="C369" s="8">
        <f t="shared" si="16"/>
        <v>5212266</v>
      </c>
      <c r="D369" s="8">
        <f t="shared" si="16"/>
        <v>5551007</v>
      </c>
      <c r="E369" s="8">
        <f t="shared" si="16"/>
        <v>6061291</v>
      </c>
      <c r="F369" s="8">
        <f t="shared" si="16"/>
        <v>6813305</v>
      </c>
      <c r="G369" s="8">
        <f t="shared" si="16"/>
        <v>7639452</v>
      </c>
      <c r="H369" s="8">
        <f t="shared" si="16"/>
        <v>9652195</v>
      </c>
      <c r="I369" s="8">
        <f t="shared" si="16"/>
        <v>10124332</v>
      </c>
      <c r="J369" s="8">
        <f t="shared" si="16"/>
        <v>12315849</v>
      </c>
      <c r="K369" s="8">
        <f t="shared" si="16"/>
        <v>13217298</v>
      </c>
      <c r="L369" s="8">
        <f t="shared" si="16"/>
        <v>13626758</v>
      </c>
      <c r="M369" s="8">
        <f t="shared" si="16"/>
        <v>14402067</v>
      </c>
      <c r="N369" s="8">
        <f t="shared" si="16"/>
        <v>14772895</v>
      </c>
      <c r="O369" s="8">
        <f t="shared" si="16"/>
        <v>14054409</v>
      </c>
      <c r="P369" s="6"/>
      <c r="Q369" s="9" t="s">
        <v>12</v>
      </c>
    </row>
    <row r="370" spans="1:17" x14ac:dyDescent="0.3">
      <c r="B370" s="8">
        <f t="shared" si="16"/>
        <v>5063428</v>
      </c>
      <c r="C370" s="8">
        <f t="shared" si="16"/>
        <v>4944888</v>
      </c>
      <c r="D370" s="8">
        <f t="shared" si="16"/>
        <v>5203173</v>
      </c>
      <c r="E370" s="8">
        <f t="shared" si="16"/>
        <v>6123499</v>
      </c>
      <c r="F370" s="8">
        <f t="shared" si="16"/>
        <v>6887375</v>
      </c>
      <c r="G370" s="8">
        <f t="shared" si="16"/>
        <v>7535879</v>
      </c>
      <c r="H370" s="8">
        <f t="shared" si="16"/>
        <v>9520625</v>
      </c>
      <c r="I370" s="8">
        <f t="shared" si="16"/>
        <v>9620682</v>
      </c>
      <c r="J370" s="8">
        <f t="shared" si="16"/>
        <v>11426436</v>
      </c>
      <c r="K370" s="8">
        <f t="shared" si="16"/>
        <v>10894969</v>
      </c>
      <c r="L370" s="8">
        <f t="shared" si="16"/>
        <v>12451225</v>
      </c>
      <c r="M370" s="8">
        <f t="shared" si="16"/>
        <v>12943464</v>
      </c>
      <c r="N370" s="8">
        <f t="shared" si="16"/>
        <v>12258137</v>
      </c>
      <c r="O370" s="8">
        <f t="shared" si="16"/>
        <v>13883785</v>
      </c>
      <c r="P370" s="6"/>
      <c r="Q370" s="9" t="s">
        <v>13</v>
      </c>
    </row>
    <row r="371" spans="1:17" x14ac:dyDescent="0.3">
      <c r="B371" s="8">
        <f t="shared" si="16"/>
        <v>5011623</v>
      </c>
      <c r="C371" s="8">
        <f t="shared" si="16"/>
        <v>4676452</v>
      </c>
      <c r="D371" s="8">
        <f t="shared" si="16"/>
        <v>5371292</v>
      </c>
      <c r="E371" s="8">
        <f t="shared" si="16"/>
        <v>6257471</v>
      </c>
      <c r="F371" s="8">
        <f t="shared" si="16"/>
        <v>6559221</v>
      </c>
      <c r="G371" s="8">
        <f t="shared" si="16"/>
        <v>7884890</v>
      </c>
      <c r="H371" s="8">
        <f t="shared" si="16"/>
        <v>8905525</v>
      </c>
      <c r="I371" s="8">
        <f t="shared" si="16"/>
        <v>10475965</v>
      </c>
      <c r="J371" s="8">
        <f t="shared" si="16"/>
        <v>10736631</v>
      </c>
      <c r="K371" s="8">
        <f t="shared" si="16"/>
        <v>11143981</v>
      </c>
      <c r="L371" s="8">
        <f t="shared" si="16"/>
        <v>12553968</v>
      </c>
      <c r="M371" s="8">
        <f t="shared" si="16"/>
        <v>13205940</v>
      </c>
      <c r="N371" s="8">
        <f t="shared" si="16"/>
        <v>13130878</v>
      </c>
      <c r="O371" s="8" t="str">
        <f t="shared" si="16"/>
        <v/>
      </c>
      <c r="P371" s="6"/>
      <c r="Q371" s="9" t="s">
        <v>14</v>
      </c>
    </row>
    <row r="372" spans="1:17" x14ac:dyDescent="0.3">
      <c r="B372" s="8">
        <f t="shared" si="16"/>
        <v>5617378</v>
      </c>
      <c r="C372" s="8">
        <f t="shared" si="16"/>
        <v>5931668.79</v>
      </c>
      <c r="D372" s="8">
        <f t="shared" si="16"/>
        <v>5898395.4299999997</v>
      </c>
      <c r="E372" s="8">
        <f t="shared" si="16"/>
        <v>7212129.3700000001</v>
      </c>
      <c r="F372" s="8">
        <f t="shared" si="16"/>
        <v>7275507.8700000001</v>
      </c>
      <c r="G372" s="8">
        <f t="shared" si="16"/>
        <v>9791948.8200000003</v>
      </c>
      <c r="H372" s="8">
        <f t="shared" si="16"/>
        <v>10627814.800000001</v>
      </c>
      <c r="I372" s="8">
        <f t="shared" si="16"/>
        <v>12953701.15</v>
      </c>
      <c r="J372" s="8">
        <f t="shared" si="16"/>
        <v>13485409.9</v>
      </c>
      <c r="K372" s="8">
        <f t="shared" si="16"/>
        <v>13043042.93</v>
      </c>
      <c r="L372" s="8">
        <f t="shared" si="16"/>
        <v>14361295.74</v>
      </c>
      <c r="M372" s="8">
        <f t="shared" si="16"/>
        <v>14774350.109999999</v>
      </c>
      <c r="N372" s="8">
        <f>IFERROR(VLOOKUP($B$368,$4:$126,MATCH($Q372&amp;"/"&amp;N$348,$2:$2,0),FALSE),IFERROR(VLOOKUP($B$368,$4:$126,MATCH($Q371&amp;"/"&amp;N$348,$2:$2,0),FALSE),IFERROR(VLOOKUP($B$368,$4:$126,MATCH($Q370&amp;"/"&amp;N$348,$2:$2,0),FALSE),IFERROR(VLOOKUP($B$368,$4:$126,MATCH($Q369&amp;"/"&amp;N$348,$2:$2,0),FALSE),""))))</f>
        <v>14477505.76</v>
      </c>
      <c r="O372" s="8">
        <f>IFERROR(VLOOKUP($B$368,$4:$126,MATCH($Q372&amp;"/"&amp;O$348,$2:$2,0),FALSE),IFERROR(VLOOKUP($B$368,$4:$126,MATCH($Q371&amp;"/"&amp;O$348,$2:$2,0),FALSE),IFERROR(VLOOKUP($B$368,$4:$126,MATCH($Q370&amp;"/"&amp;O$348,$2:$2,0),FALSE),IFERROR(VLOOKUP($B$368,$4:$126,MATCH($Q369&amp;"/"&amp;O$348,$2:$2,0),FALSE),""))))</f>
        <v>13883785</v>
      </c>
      <c r="P372" s="6"/>
      <c r="Q372" s="9" t="s">
        <v>15</v>
      </c>
    </row>
    <row r="373" spans="1:17" x14ac:dyDescent="0.3">
      <c r="B373" s="12">
        <f t="shared" ref="B373:O373" si="17">+B372/B$402</f>
        <v>0.27155052165178428</v>
      </c>
      <c r="C373" s="12">
        <f t="shared" si="17"/>
        <v>0.25878103630878641</v>
      </c>
      <c r="D373" s="12">
        <f t="shared" si="17"/>
        <v>0.23138523595663449</v>
      </c>
      <c r="E373" s="12">
        <f t="shared" si="17"/>
        <v>0.23787140865178935</v>
      </c>
      <c r="F373" s="12">
        <f t="shared" si="17"/>
        <v>0.22676039362947412</v>
      </c>
      <c r="G373" s="12">
        <f t="shared" si="17"/>
        <v>0.27121250557494941</v>
      </c>
      <c r="H373" s="12">
        <f t="shared" si="17"/>
        <v>0.24339142938139416</v>
      </c>
      <c r="I373" s="12">
        <f t="shared" si="17"/>
        <v>0.2703768339410979</v>
      </c>
      <c r="J373" s="12">
        <f t="shared" si="17"/>
        <v>0.25511812629424824</v>
      </c>
      <c r="K373" s="12">
        <f t="shared" si="17"/>
        <v>0.22115858904851479</v>
      </c>
      <c r="L373" s="12">
        <f t="shared" si="17"/>
        <v>0.23139026288674594</v>
      </c>
      <c r="M373" s="12">
        <f t="shared" si="17"/>
        <v>0.23585625683650749</v>
      </c>
      <c r="N373" s="12">
        <f t="shared" si="17"/>
        <v>0.19555171238763677</v>
      </c>
      <c r="O373" s="12">
        <f t="shared" si="17"/>
        <v>0.1979693652349945</v>
      </c>
      <c r="P373" s="6"/>
      <c r="Q373" s="11" t="s">
        <v>1747</v>
      </c>
    </row>
    <row r="374" spans="1:17" x14ac:dyDescent="0.3">
      <c r="A374" s="84"/>
      <c r="B374" s="170" t="s">
        <v>788</v>
      </c>
      <c r="C374" s="170"/>
      <c r="D374" s="170"/>
      <c r="E374" s="170"/>
      <c r="F374" s="170"/>
      <c r="G374" s="170"/>
      <c r="H374" s="170"/>
      <c r="I374" s="170"/>
      <c r="J374" s="170"/>
      <c r="K374" s="170"/>
      <c r="L374" s="170"/>
      <c r="M374" s="170"/>
      <c r="N374" s="170"/>
      <c r="O374" s="116"/>
      <c r="P374" s="6"/>
      <c r="Q374" s="3"/>
    </row>
    <row r="375" spans="1:17" x14ac:dyDescent="0.3">
      <c r="B375" s="8">
        <f t="shared" ref="B375:O378" si="18">IFERROR(VLOOKUP($B$374,$4:$126,MATCH($Q375&amp;"/"&amp;B$348,$2:$2,0),FALSE),"")</f>
        <v>6934623</v>
      </c>
      <c r="C375" s="8">
        <f t="shared" si="18"/>
        <v>8417487</v>
      </c>
      <c r="D375" s="8">
        <f t="shared" si="18"/>
        <v>9322033</v>
      </c>
      <c r="E375" s="8">
        <f t="shared" si="18"/>
        <v>12821178</v>
      </c>
      <c r="F375" s="8">
        <f t="shared" si="18"/>
        <v>13889888</v>
      </c>
      <c r="G375" s="8">
        <f t="shared" si="18"/>
        <v>16114653</v>
      </c>
      <c r="H375" s="8">
        <f t="shared" si="18"/>
        <v>15469996</v>
      </c>
      <c r="I375" s="8">
        <f t="shared" si="18"/>
        <v>15931754</v>
      </c>
      <c r="J375" s="8">
        <f t="shared" si="18"/>
        <v>16878969</v>
      </c>
      <c r="K375" s="8">
        <f t="shared" si="18"/>
        <v>18044183</v>
      </c>
      <c r="L375" s="8">
        <f t="shared" si="18"/>
        <v>19813666</v>
      </c>
      <c r="M375" s="8">
        <f t="shared" si="18"/>
        <v>21997179</v>
      </c>
      <c r="N375" s="8">
        <f t="shared" si="18"/>
        <v>24738584</v>
      </c>
      <c r="O375" s="8">
        <f t="shared" si="18"/>
        <v>29241161</v>
      </c>
      <c r="P375" s="6"/>
      <c r="Q375" s="9" t="s">
        <v>12</v>
      </c>
    </row>
    <row r="376" spans="1:17" x14ac:dyDescent="0.3">
      <c r="B376" s="8">
        <f t="shared" si="18"/>
        <v>6736617</v>
      </c>
      <c r="C376" s="8">
        <f t="shared" si="18"/>
        <v>7605795</v>
      </c>
      <c r="D376" s="8">
        <f t="shared" si="18"/>
        <v>8683039</v>
      </c>
      <c r="E376" s="8">
        <f t="shared" si="18"/>
        <v>11534318</v>
      </c>
      <c r="F376" s="8">
        <f t="shared" si="18"/>
        <v>12470570</v>
      </c>
      <c r="G376" s="8">
        <f t="shared" si="18"/>
        <v>11724753</v>
      </c>
      <c r="H376" s="8">
        <f t="shared" si="18"/>
        <v>13181331</v>
      </c>
      <c r="I376" s="8">
        <f t="shared" si="18"/>
        <v>12600899</v>
      </c>
      <c r="J376" s="8">
        <f t="shared" si="18"/>
        <v>14326982</v>
      </c>
      <c r="K376" s="8">
        <f t="shared" si="18"/>
        <v>15091804</v>
      </c>
      <c r="L376" s="8">
        <f t="shared" si="18"/>
        <v>17524118</v>
      </c>
      <c r="M376" s="8">
        <f t="shared" si="18"/>
        <v>19491576</v>
      </c>
      <c r="N376" s="8">
        <f t="shared" si="18"/>
        <v>24511715</v>
      </c>
      <c r="O376" s="8">
        <f t="shared" si="18"/>
        <v>24200254</v>
      </c>
      <c r="P376" s="6"/>
      <c r="Q376" s="9" t="s">
        <v>13</v>
      </c>
    </row>
    <row r="377" spans="1:17" x14ac:dyDescent="0.3">
      <c r="B377" s="8">
        <f t="shared" si="18"/>
        <v>7526102</v>
      </c>
      <c r="C377" s="8">
        <f t="shared" si="18"/>
        <v>7890605</v>
      </c>
      <c r="D377" s="8">
        <f t="shared" si="18"/>
        <v>8824374</v>
      </c>
      <c r="E377" s="8">
        <f t="shared" si="18"/>
        <v>10450912</v>
      </c>
      <c r="F377" s="8">
        <f t="shared" si="18"/>
        <v>10476000</v>
      </c>
      <c r="G377" s="8">
        <f t="shared" si="18"/>
        <v>13198227</v>
      </c>
      <c r="H377" s="8">
        <f t="shared" si="18"/>
        <v>13272369</v>
      </c>
      <c r="I377" s="8">
        <f t="shared" si="18"/>
        <v>13213481</v>
      </c>
      <c r="J377" s="8">
        <f t="shared" si="18"/>
        <v>13616711</v>
      </c>
      <c r="K377" s="8">
        <f t="shared" si="18"/>
        <v>16012851</v>
      </c>
      <c r="L377" s="8">
        <f t="shared" si="18"/>
        <v>18332383</v>
      </c>
      <c r="M377" s="8">
        <f t="shared" si="18"/>
        <v>18722591</v>
      </c>
      <c r="N377" s="8">
        <f t="shared" si="18"/>
        <v>21817042</v>
      </c>
      <c r="O377" s="8" t="str">
        <f t="shared" si="18"/>
        <v/>
      </c>
      <c r="P377" s="6"/>
      <c r="Q377" s="9" t="s">
        <v>14</v>
      </c>
    </row>
    <row r="378" spans="1:17" x14ac:dyDescent="0.3">
      <c r="B378" s="8">
        <f t="shared" si="18"/>
        <v>8734495</v>
      </c>
      <c r="C378" s="8">
        <f t="shared" si="18"/>
        <v>9886960.6500000004</v>
      </c>
      <c r="D378" s="8">
        <f t="shared" si="18"/>
        <v>12227141.35</v>
      </c>
      <c r="E378" s="8">
        <f t="shared" si="18"/>
        <v>14585464.34</v>
      </c>
      <c r="F378" s="8">
        <f t="shared" si="18"/>
        <v>14687542.210000001</v>
      </c>
      <c r="G378" s="8">
        <f t="shared" si="18"/>
        <v>16435762.810000001</v>
      </c>
      <c r="H378" s="8">
        <f t="shared" si="18"/>
        <v>17405690.989999998</v>
      </c>
      <c r="I378" s="8">
        <f t="shared" si="18"/>
        <v>17325682.239999998</v>
      </c>
      <c r="J378" s="8">
        <f t="shared" si="18"/>
        <v>18528619.66</v>
      </c>
      <c r="K378" s="8">
        <f t="shared" si="18"/>
        <v>20412693.899999999</v>
      </c>
      <c r="L378" s="8">
        <f t="shared" si="18"/>
        <v>22998561.710000001</v>
      </c>
      <c r="M378" s="8">
        <f t="shared" si="18"/>
        <v>23333150.620000001</v>
      </c>
      <c r="N378" s="8">
        <f>IFERROR(VLOOKUP($B$374,$4:$126,MATCH($Q378&amp;"/"&amp;N$348,$2:$2,0),FALSE),IFERROR(VLOOKUP($B$374,$4:$126,MATCH($Q377&amp;"/"&amp;N$348,$2:$2,0),FALSE),IFERROR(VLOOKUP($B$374,$4:$126,MATCH($Q376&amp;"/"&amp;N$348,$2:$2,0),FALSE),IFERROR(VLOOKUP($B$374,$4:$126,MATCH($Q375&amp;"/"&amp;N$348,$2:$2,0),FALSE),""))))</f>
        <v>28251032.16</v>
      </c>
      <c r="O378" s="8">
        <f>IFERROR(VLOOKUP($B$374,$4:$126,MATCH($Q378&amp;"/"&amp;O$348,$2:$2,0),FALSE),IFERROR(VLOOKUP($B$374,$4:$126,MATCH($Q377&amp;"/"&amp;O$348,$2:$2,0),FALSE),IFERROR(VLOOKUP($B$374,$4:$126,MATCH($Q376&amp;"/"&amp;O$348,$2:$2,0),FALSE),IFERROR(VLOOKUP($B$374,$4:$126,MATCH($Q375&amp;"/"&amp;O$348,$2:$2,0),FALSE),""))))</f>
        <v>24200254</v>
      </c>
      <c r="P378" s="6"/>
      <c r="Q378" s="9" t="s">
        <v>15</v>
      </c>
    </row>
    <row r="379" spans="1:17" x14ac:dyDescent="0.3">
      <c r="B379" s="12">
        <f t="shared" ref="B379:O379" si="19">+B378/B$402</f>
        <v>0.4222355471921066</v>
      </c>
      <c r="C379" s="12">
        <f t="shared" si="19"/>
        <v>0.4313386356407119</v>
      </c>
      <c r="D379" s="12">
        <f t="shared" si="19"/>
        <v>0.47965247835967356</v>
      </c>
      <c r="E379" s="12">
        <f t="shared" si="19"/>
        <v>0.48105972181087497</v>
      </c>
      <c r="F379" s="12">
        <f t="shared" si="19"/>
        <v>0.4577759948171311</v>
      </c>
      <c r="G379" s="12">
        <f t="shared" si="19"/>
        <v>0.45522954568870705</v>
      </c>
      <c r="H379" s="12">
        <f t="shared" si="19"/>
        <v>0.39861402265185808</v>
      </c>
      <c r="I379" s="12">
        <f t="shared" si="19"/>
        <v>0.36163124775506411</v>
      </c>
      <c r="J379" s="12">
        <f t="shared" si="19"/>
        <v>0.35052599554114933</v>
      </c>
      <c r="K379" s="12">
        <f t="shared" si="19"/>
        <v>0.34611881643198916</v>
      </c>
      <c r="L379" s="12">
        <f t="shared" si="19"/>
        <v>0.37055453327040455</v>
      </c>
      <c r="M379" s="12">
        <f t="shared" si="19"/>
        <v>0.37248809757870521</v>
      </c>
      <c r="N379" s="12">
        <f t="shared" si="19"/>
        <v>0.38159457901028643</v>
      </c>
      <c r="O379" s="12">
        <f t="shared" si="19"/>
        <v>0.34507224959948868</v>
      </c>
      <c r="P379" s="6"/>
      <c r="Q379" s="11" t="s">
        <v>1747</v>
      </c>
    </row>
    <row r="380" spans="1:17" x14ac:dyDescent="0.3">
      <c r="B380" s="172" t="s">
        <v>789</v>
      </c>
      <c r="C380" s="172"/>
      <c r="D380" s="172"/>
      <c r="E380" s="172"/>
      <c r="F380" s="172"/>
      <c r="G380" s="172"/>
      <c r="H380" s="172"/>
      <c r="I380" s="172"/>
      <c r="J380" s="172"/>
      <c r="K380" s="172"/>
      <c r="L380" s="172"/>
      <c r="M380" s="172"/>
      <c r="N380" s="172"/>
      <c r="O380" s="116"/>
      <c r="P380" s="6"/>
      <c r="Q380" s="3"/>
    </row>
    <row r="381" spans="1:17" x14ac:dyDescent="0.3">
      <c r="B381" s="8">
        <f t="shared" ref="B381:O384" si="20">IFERROR(VLOOKUP($B$380,$4:$126,MATCH($Q381&amp;"/"&amp;B$348,$2:$2,0),FALSE),"")</f>
        <v>11837499</v>
      </c>
      <c r="C381" s="8">
        <f t="shared" si="20"/>
        <v>10925697</v>
      </c>
      <c r="D381" s="8">
        <f t="shared" si="20"/>
        <v>12844224</v>
      </c>
      <c r="E381" s="8">
        <f t="shared" si="20"/>
        <v>13505625</v>
      </c>
      <c r="F381" s="8">
        <f t="shared" si="20"/>
        <v>15599756</v>
      </c>
      <c r="G381" s="8">
        <f t="shared" si="20"/>
        <v>17609670</v>
      </c>
      <c r="H381" s="8">
        <f t="shared" si="20"/>
        <v>20070334</v>
      </c>
      <c r="I381" s="8">
        <f t="shared" si="20"/>
        <v>26135450</v>
      </c>
      <c r="J381" s="8">
        <f t="shared" si="20"/>
        <v>29540488</v>
      </c>
      <c r="K381" s="8">
        <f t="shared" si="20"/>
        <v>32448172</v>
      </c>
      <c r="L381" s="8">
        <f t="shared" si="20"/>
        <v>33139430</v>
      </c>
      <c r="M381" s="8">
        <f t="shared" si="20"/>
        <v>33528650</v>
      </c>
      <c r="N381" s="8">
        <f t="shared" si="20"/>
        <v>31113397</v>
      </c>
      <c r="O381" s="8">
        <f t="shared" si="20"/>
        <v>30399618</v>
      </c>
      <c r="P381" s="6"/>
      <c r="Q381" s="9" t="s">
        <v>12</v>
      </c>
    </row>
    <row r="382" spans="1:17" x14ac:dyDescent="0.3">
      <c r="B382" s="8">
        <f t="shared" si="20"/>
        <v>11664152</v>
      </c>
      <c r="C382" s="8">
        <f t="shared" si="20"/>
        <v>12005811</v>
      </c>
      <c r="D382" s="8">
        <f t="shared" si="20"/>
        <v>12970436</v>
      </c>
      <c r="E382" s="8">
        <f t="shared" si="20"/>
        <v>14336638</v>
      </c>
      <c r="F382" s="8">
        <f t="shared" si="20"/>
        <v>15912857</v>
      </c>
      <c r="G382" s="8">
        <f t="shared" si="20"/>
        <v>17739393</v>
      </c>
      <c r="H382" s="8">
        <f t="shared" si="20"/>
        <v>21245045</v>
      </c>
      <c r="I382" s="8">
        <f t="shared" si="20"/>
        <v>26951833</v>
      </c>
      <c r="J382" s="8">
        <f t="shared" si="20"/>
        <v>30673107</v>
      </c>
      <c r="K382" s="8">
        <f t="shared" si="20"/>
        <v>32875448</v>
      </c>
      <c r="L382" s="8">
        <f t="shared" si="20"/>
        <v>33023177</v>
      </c>
      <c r="M382" s="8">
        <f t="shared" si="20"/>
        <v>33476969</v>
      </c>
      <c r="N382" s="8">
        <f t="shared" si="20"/>
        <v>31041516</v>
      </c>
      <c r="O382" s="8">
        <f t="shared" si="20"/>
        <v>30205080</v>
      </c>
      <c r="P382" s="6"/>
      <c r="Q382" s="9" t="s">
        <v>13</v>
      </c>
    </row>
    <row r="383" spans="1:17" x14ac:dyDescent="0.3">
      <c r="B383" s="8">
        <f t="shared" si="20"/>
        <v>11413345</v>
      </c>
      <c r="C383" s="8">
        <f t="shared" si="20"/>
        <v>12234463</v>
      </c>
      <c r="D383" s="8">
        <f t="shared" si="20"/>
        <v>13025481</v>
      </c>
      <c r="E383" s="8">
        <f t="shared" si="20"/>
        <v>15183065</v>
      </c>
      <c r="F383" s="8">
        <f t="shared" si="20"/>
        <v>16587554</v>
      </c>
      <c r="G383" s="8">
        <f t="shared" si="20"/>
        <v>18053087</v>
      </c>
      <c r="H383" s="8">
        <f t="shared" si="20"/>
        <v>22678355</v>
      </c>
      <c r="I383" s="8">
        <f t="shared" si="20"/>
        <v>27900119</v>
      </c>
      <c r="J383" s="8">
        <f t="shared" si="20"/>
        <v>31751196</v>
      </c>
      <c r="K383" s="8">
        <f t="shared" si="20"/>
        <v>33184986</v>
      </c>
      <c r="L383" s="8">
        <f t="shared" si="20"/>
        <v>33043963</v>
      </c>
      <c r="M383" s="8">
        <f t="shared" si="20"/>
        <v>33619838</v>
      </c>
      <c r="N383" s="8">
        <f t="shared" si="20"/>
        <v>30876310</v>
      </c>
      <c r="O383" s="8" t="str">
        <f t="shared" si="20"/>
        <v/>
      </c>
      <c r="P383" s="6"/>
      <c r="Q383" s="9" t="s">
        <v>14</v>
      </c>
    </row>
    <row r="384" spans="1:17" x14ac:dyDescent="0.3">
      <c r="B384" s="8">
        <f t="shared" si="20"/>
        <v>11035245</v>
      </c>
      <c r="C384" s="8">
        <f t="shared" si="20"/>
        <v>12685087.93</v>
      </c>
      <c r="D384" s="8">
        <f t="shared" si="20"/>
        <v>12909088.130000001</v>
      </c>
      <c r="E384" s="8">
        <f t="shared" si="20"/>
        <v>15379404.210000001</v>
      </c>
      <c r="F384" s="8">
        <f t="shared" si="20"/>
        <v>17028582.16</v>
      </c>
      <c r="G384" s="8">
        <f t="shared" si="20"/>
        <v>18826523.91</v>
      </c>
      <c r="H384" s="8">
        <f t="shared" si="20"/>
        <v>24990109.609999999</v>
      </c>
      <c r="I384" s="8">
        <f t="shared" si="20"/>
        <v>28874190.640000001</v>
      </c>
      <c r="J384" s="8">
        <f t="shared" si="20"/>
        <v>32313110.34</v>
      </c>
      <c r="K384" s="8">
        <f t="shared" si="20"/>
        <v>33429593.359999999</v>
      </c>
      <c r="L384" s="8">
        <f t="shared" si="20"/>
        <v>33798120.659999996</v>
      </c>
      <c r="M384" s="8">
        <f t="shared" si="20"/>
        <v>33823811.299999997</v>
      </c>
      <c r="N384" s="8">
        <f>IFERROR(VLOOKUP($B$380,$4:$126,MATCH($Q384&amp;"/"&amp;N$348,$2:$2,0),FALSE),IFERROR(VLOOKUP($B$380,$4:$126,MATCH($Q383&amp;"/"&amp;N$348,$2:$2,0),FALSE),IFERROR(VLOOKUP($B$380,$4:$126,MATCH($Q382&amp;"/"&amp;N$348,$2:$2,0),FALSE),IFERROR(VLOOKUP($B$380,$4:$126,MATCH($Q381&amp;"/"&amp;N$348,$2:$2,0),FALSE),""))))</f>
        <v>30564324.559999999</v>
      </c>
      <c r="O384" s="8">
        <f>IFERROR(VLOOKUP($B$380,$4:$126,MATCH($Q384&amp;"/"&amp;O$348,$2:$2,0),FALSE),IFERROR(VLOOKUP($B$380,$4:$126,MATCH($Q383&amp;"/"&amp;O$348,$2:$2,0),FALSE),IFERROR(VLOOKUP($B$380,$4:$126,MATCH($Q382&amp;"/"&amp;O$348,$2:$2,0),FALSE),IFERROR(VLOOKUP($B$380,$4:$126,MATCH($Q381&amp;"/"&amp;O$348,$2:$2,0),FALSE),""))))</f>
        <v>30205080</v>
      </c>
      <c r="P384" s="6"/>
      <c r="Q384" s="9" t="s">
        <v>15</v>
      </c>
    </row>
    <row r="385" spans="1:17" x14ac:dyDescent="0.3">
      <c r="A385" s="84"/>
      <c r="B385" s="12">
        <f t="shared" ref="B385:O385" si="21">+B384/B$402</f>
        <v>0.53345645180104384</v>
      </c>
      <c r="C385" s="12">
        <f t="shared" si="21"/>
        <v>0.5534125920394618</v>
      </c>
      <c r="D385" s="12">
        <f t="shared" si="21"/>
        <v>0.50640423118343558</v>
      </c>
      <c r="E385" s="12">
        <f t="shared" si="21"/>
        <v>0.50724555203839328</v>
      </c>
      <c r="F385" s="12">
        <f t="shared" si="21"/>
        <v>0.53074067990162732</v>
      </c>
      <c r="G385" s="12">
        <f t="shared" si="21"/>
        <v>0.52144765202089693</v>
      </c>
      <c r="H385" s="12">
        <f t="shared" si="21"/>
        <v>0.57230753572932169</v>
      </c>
      <c r="I385" s="12">
        <f t="shared" si="21"/>
        <v>0.60267811936165316</v>
      </c>
      <c r="J385" s="12">
        <f t="shared" si="21"/>
        <v>0.6113021573545272</v>
      </c>
      <c r="K385" s="12">
        <f t="shared" si="21"/>
        <v>0.5668341152936156</v>
      </c>
      <c r="L385" s="12">
        <f t="shared" si="21"/>
        <v>0.54455782863749858</v>
      </c>
      <c r="M385" s="12">
        <f t="shared" si="21"/>
        <v>0.53995996208068497</v>
      </c>
      <c r="N385" s="12">
        <f t="shared" si="21"/>
        <v>0.41284086532316483</v>
      </c>
      <c r="O385" s="12">
        <f t="shared" si="21"/>
        <v>0.43069526893943028</v>
      </c>
      <c r="P385" s="6"/>
      <c r="Q385" s="11" t="s">
        <v>1747</v>
      </c>
    </row>
    <row r="386" spans="1:17" x14ac:dyDescent="0.3">
      <c r="B386" s="172" t="s">
        <v>790</v>
      </c>
      <c r="C386" s="172"/>
      <c r="D386" s="172"/>
      <c r="E386" s="172"/>
      <c r="F386" s="172"/>
      <c r="G386" s="172"/>
      <c r="H386" s="172"/>
      <c r="I386" s="172"/>
      <c r="J386" s="172"/>
      <c r="K386" s="172"/>
      <c r="L386" s="172"/>
      <c r="M386" s="172"/>
      <c r="N386" s="172"/>
      <c r="O386" s="116"/>
      <c r="P386" s="6"/>
      <c r="Q386" s="3"/>
    </row>
    <row r="387" spans="1:17" x14ac:dyDescent="0.3">
      <c r="B387" s="8">
        <f t="shared" ref="B387:O390" si="22">IFERROR(VLOOKUP($B$386,$4:$126,MATCH($Q387&amp;"/"&amp;B$348,$2:$2,0),FALSE),"")</f>
        <v>208142</v>
      </c>
      <c r="C387" s="8">
        <f t="shared" si="22"/>
        <v>204603</v>
      </c>
      <c r="D387" s="8">
        <f t="shared" si="22"/>
        <v>42168</v>
      </c>
      <c r="E387" s="8">
        <f t="shared" si="22"/>
        <v>48772</v>
      </c>
      <c r="F387" s="8">
        <f t="shared" si="22"/>
        <v>60391</v>
      </c>
      <c r="G387" s="8">
        <f t="shared" si="22"/>
        <v>69178</v>
      </c>
      <c r="H387" s="8">
        <f t="shared" si="22"/>
        <v>376436</v>
      </c>
      <c r="I387" s="8">
        <f t="shared" si="22"/>
        <v>723374</v>
      </c>
      <c r="J387" s="8">
        <f t="shared" si="22"/>
        <v>1068668</v>
      </c>
      <c r="K387" s="8">
        <f t="shared" si="22"/>
        <v>1623283</v>
      </c>
      <c r="L387" s="8">
        <f t="shared" si="22"/>
        <v>2062380</v>
      </c>
      <c r="M387" s="8">
        <f t="shared" si="22"/>
        <v>2293907</v>
      </c>
      <c r="N387" s="8">
        <f t="shared" si="22"/>
        <v>2244446</v>
      </c>
      <c r="O387" s="8">
        <f t="shared" si="22"/>
        <v>2146223</v>
      </c>
      <c r="P387" s="6"/>
      <c r="Q387" s="9" t="s">
        <v>12</v>
      </c>
    </row>
    <row r="388" spans="1:17" x14ac:dyDescent="0.3">
      <c r="B388" s="8">
        <f t="shared" si="22"/>
        <v>204321</v>
      </c>
      <c r="C388" s="8">
        <f t="shared" si="22"/>
        <v>33992</v>
      </c>
      <c r="D388" s="8">
        <f t="shared" si="22"/>
        <v>39978</v>
      </c>
      <c r="E388" s="8">
        <f t="shared" si="22"/>
        <v>50116</v>
      </c>
      <c r="F388" s="8">
        <f t="shared" si="22"/>
        <v>58689</v>
      </c>
      <c r="G388" s="8">
        <f t="shared" si="22"/>
        <v>68750</v>
      </c>
      <c r="H388" s="8">
        <f t="shared" si="22"/>
        <v>467607</v>
      </c>
      <c r="I388" s="8">
        <f t="shared" si="22"/>
        <v>793861</v>
      </c>
      <c r="J388" s="8">
        <f t="shared" si="22"/>
        <v>1048462</v>
      </c>
      <c r="K388" s="8">
        <f t="shared" si="22"/>
        <v>1770106</v>
      </c>
      <c r="L388" s="8">
        <f t="shared" si="22"/>
        <v>2113053</v>
      </c>
      <c r="M388" s="8">
        <f t="shared" si="22"/>
        <v>2284726</v>
      </c>
      <c r="N388" s="8">
        <f t="shared" si="22"/>
        <v>2209285</v>
      </c>
      <c r="O388" s="8">
        <f t="shared" si="22"/>
        <v>2115253</v>
      </c>
      <c r="P388" s="6"/>
      <c r="Q388" s="9" t="s">
        <v>13</v>
      </c>
    </row>
    <row r="389" spans="1:17" x14ac:dyDescent="0.3">
      <c r="B389" s="8">
        <f t="shared" si="22"/>
        <v>200999</v>
      </c>
      <c r="C389" s="8">
        <f t="shared" si="22"/>
        <v>39800</v>
      </c>
      <c r="D389" s="8">
        <f t="shared" si="22"/>
        <v>33387</v>
      </c>
      <c r="E389" s="8">
        <f t="shared" si="22"/>
        <v>50582</v>
      </c>
      <c r="F389" s="8">
        <f t="shared" si="22"/>
        <v>64854</v>
      </c>
      <c r="G389" s="8">
        <f t="shared" si="22"/>
        <v>281522</v>
      </c>
      <c r="H389" s="8">
        <f t="shared" si="22"/>
        <v>573941</v>
      </c>
      <c r="I389" s="8">
        <f t="shared" si="22"/>
        <v>890735</v>
      </c>
      <c r="J389" s="8">
        <f t="shared" si="22"/>
        <v>1107846</v>
      </c>
      <c r="K389" s="8">
        <f t="shared" si="22"/>
        <v>1904089</v>
      </c>
      <c r="L389" s="8">
        <f t="shared" si="22"/>
        <v>2159731</v>
      </c>
      <c r="M389" s="8">
        <f t="shared" si="22"/>
        <v>2314333</v>
      </c>
      <c r="N389" s="8">
        <f t="shared" si="22"/>
        <v>2223516</v>
      </c>
      <c r="O389" s="8" t="str">
        <f t="shared" si="22"/>
        <v/>
      </c>
      <c r="P389" s="6"/>
      <c r="Q389" s="9" t="s">
        <v>14</v>
      </c>
    </row>
    <row r="390" spans="1:17" x14ac:dyDescent="0.3">
      <c r="B390" s="8">
        <f t="shared" si="22"/>
        <v>206222</v>
      </c>
      <c r="C390" s="8">
        <f t="shared" si="22"/>
        <v>31765.02</v>
      </c>
      <c r="D390" s="8">
        <f t="shared" si="22"/>
        <v>45016.54</v>
      </c>
      <c r="E390" s="8">
        <f t="shared" si="22"/>
        <v>55657.24</v>
      </c>
      <c r="F390" s="8">
        <f t="shared" si="22"/>
        <v>69528.679999999993</v>
      </c>
      <c r="G390" s="8">
        <f t="shared" si="22"/>
        <v>341298.18</v>
      </c>
      <c r="H390" s="8">
        <f t="shared" si="22"/>
        <v>680265.63</v>
      </c>
      <c r="I390" s="8">
        <f t="shared" si="22"/>
        <v>1095389.1599999999</v>
      </c>
      <c r="J390" s="8">
        <f t="shared" si="22"/>
        <v>1154491.67</v>
      </c>
      <c r="K390" s="8">
        <f t="shared" si="22"/>
        <v>1998011.64</v>
      </c>
      <c r="L390" s="8">
        <f t="shared" si="22"/>
        <v>2312363.4900000002</v>
      </c>
      <c r="M390" s="8">
        <f t="shared" si="22"/>
        <v>2277397.85</v>
      </c>
      <c r="N390" s="8">
        <f>IFERROR(VLOOKUP($B$386,$4:$126,MATCH($Q390&amp;"/"&amp;N$348,$2:$2,0),FALSE),IFERROR(VLOOKUP($B$386,$4:$126,MATCH($Q389&amp;"/"&amp;N$348,$2:$2,0),FALSE),IFERROR(VLOOKUP($B$386,$4:$126,MATCH($Q388&amp;"/"&amp;N$348,$2:$2,0),FALSE),IFERROR(VLOOKUP($B$386,$4:$126,MATCH($Q387&amp;"/"&amp;N$348,$2:$2,0),FALSE),""))))</f>
        <v>2200651.0299999998</v>
      </c>
      <c r="O390" s="8">
        <f>IFERROR(VLOOKUP($B$386,$4:$126,MATCH($Q390&amp;"/"&amp;O$348,$2:$2,0),FALSE),IFERROR(VLOOKUP($B$386,$4:$126,MATCH($Q389&amp;"/"&amp;O$348,$2:$2,0),FALSE),IFERROR(VLOOKUP($B$386,$4:$126,MATCH($Q388&amp;"/"&amp;O$348,$2:$2,0),FALSE),IFERROR(VLOOKUP($B$386,$4:$126,MATCH($Q387&amp;"/"&amp;O$348,$2:$2,0),FALSE),""))))</f>
        <v>2115253</v>
      </c>
      <c r="P390" s="6"/>
      <c r="Q390" s="9" t="s">
        <v>15</v>
      </c>
    </row>
    <row r="391" spans="1:17" x14ac:dyDescent="0.3">
      <c r="B391" s="12">
        <f t="shared" ref="B391:O391" si="23">+B390/B$402</f>
        <v>9.9690089711025782E-3</v>
      </c>
      <c r="C391" s="12">
        <f t="shared" si="23"/>
        <v>1.3858131809091326E-3</v>
      </c>
      <c r="D391" s="12">
        <f t="shared" si="23"/>
        <v>1.7659315746911997E-3</v>
      </c>
      <c r="E391" s="12">
        <f t="shared" si="23"/>
        <v>1.8356944809589178E-3</v>
      </c>
      <c r="F391" s="12">
        <f t="shared" si="23"/>
        <v>2.167044710424833E-3</v>
      </c>
      <c r="G391" s="12">
        <f t="shared" si="23"/>
        <v>9.4531064497506301E-3</v>
      </c>
      <c r="H391" s="12">
        <f t="shared" si="23"/>
        <v>1.5579009152919619E-2</v>
      </c>
      <c r="I391" s="12">
        <f t="shared" si="23"/>
        <v>2.2863570000933572E-2</v>
      </c>
      <c r="J391" s="12">
        <f t="shared" si="23"/>
        <v>2.1840771163560816E-2</v>
      </c>
      <c r="K391" s="12">
        <f t="shared" si="23"/>
        <v>3.3878400736423016E-2</v>
      </c>
      <c r="L391" s="12">
        <f t="shared" si="23"/>
        <v>3.7256972179086488E-2</v>
      </c>
      <c r="M391" s="12">
        <f t="shared" si="23"/>
        <v>3.6356152942723922E-2</v>
      </c>
      <c r="N391" s="12">
        <f t="shared" si="23"/>
        <v>2.9724807879069122E-2</v>
      </c>
      <c r="O391" s="12">
        <f t="shared" si="23"/>
        <v>3.016146488305731E-2</v>
      </c>
      <c r="P391" s="6"/>
      <c r="Q391" s="11" t="s">
        <v>1747</v>
      </c>
    </row>
    <row r="392" spans="1:17" x14ac:dyDescent="0.3">
      <c r="A392" s="84"/>
      <c r="B392" s="170" t="s">
        <v>791</v>
      </c>
      <c r="C392" s="170"/>
      <c r="D392" s="170"/>
      <c r="E392" s="170"/>
      <c r="F392" s="170"/>
      <c r="G392" s="170"/>
      <c r="H392" s="170"/>
      <c r="I392" s="170"/>
      <c r="J392" s="170"/>
      <c r="K392" s="170"/>
      <c r="L392" s="170"/>
      <c r="M392" s="170"/>
      <c r="N392" s="170"/>
      <c r="O392" s="116"/>
      <c r="P392" s="6"/>
      <c r="Q392" s="3"/>
    </row>
    <row r="393" spans="1:17" x14ac:dyDescent="0.3">
      <c r="B393" s="8">
        <f t="shared" ref="B393:O396" si="24">IFERROR(VLOOKUP($B$392,$4:$126,MATCH($Q393&amp;"/"&amp;B$348,$2:$2,0),FALSE),"")</f>
        <v>12228420</v>
      </c>
      <c r="C393" s="8">
        <f t="shared" si="24"/>
        <v>11834792</v>
      </c>
      <c r="D393" s="8">
        <f t="shared" si="24"/>
        <v>13196509</v>
      </c>
      <c r="E393" s="8">
        <f t="shared" si="24"/>
        <v>13863788</v>
      </c>
      <c r="F393" s="8">
        <f t="shared" si="24"/>
        <v>15958433</v>
      </c>
      <c r="G393" s="8">
        <f t="shared" si="24"/>
        <v>18183915</v>
      </c>
      <c r="H393" s="8">
        <f t="shared" si="24"/>
        <v>20947132</v>
      </c>
      <c r="I393" s="8">
        <f t="shared" si="24"/>
        <v>27465231</v>
      </c>
      <c r="J393" s="8">
        <f t="shared" si="24"/>
        <v>31388088</v>
      </c>
      <c r="K393" s="8">
        <f t="shared" si="24"/>
        <v>37233203</v>
      </c>
      <c r="L393" s="8">
        <f t="shared" si="24"/>
        <v>38345562</v>
      </c>
      <c r="M393" s="8">
        <f t="shared" si="24"/>
        <v>38795103</v>
      </c>
      <c r="N393" s="8">
        <f t="shared" si="24"/>
        <v>46778020</v>
      </c>
      <c r="O393" s="8">
        <f t="shared" si="24"/>
        <v>45900242</v>
      </c>
      <c r="P393" s="6"/>
      <c r="Q393" s="9" t="s">
        <v>12</v>
      </c>
    </row>
    <row r="394" spans="1:17" x14ac:dyDescent="0.3">
      <c r="B394" s="8">
        <f t="shared" si="24"/>
        <v>12017184</v>
      </c>
      <c r="C394" s="8">
        <f t="shared" si="24"/>
        <v>12355697</v>
      </c>
      <c r="D394" s="8">
        <f t="shared" si="24"/>
        <v>13320210</v>
      </c>
      <c r="E394" s="8">
        <f t="shared" si="24"/>
        <v>14696428</v>
      </c>
      <c r="F394" s="8">
        <f t="shared" si="24"/>
        <v>16278497</v>
      </c>
      <c r="G394" s="8">
        <f t="shared" si="24"/>
        <v>18304988</v>
      </c>
      <c r="H394" s="8">
        <f t="shared" si="24"/>
        <v>22219384</v>
      </c>
      <c r="I394" s="8">
        <f t="shared" si="24"/>
        <v>28359589</v>
      </c>
      <c r="J394" s="8">
        <f t="shared" si="24"/>
        <v>32567762</v>
      </c>
      <c r="K394" s="8">
        <f t="shared" si="24"/>
        <v>37772057</v>
      </c>
      <c r="L394" s="8">
        <f t="shared" si="24"/>
        <v>38303334</v>
      </c>
      <c r="M394" s="8">
        <f t="shared" si="24"/>
        <v>38952508</v>
      </c>
      <c r="N394" s="8">
        <f t="shared" si="24"/>
        <v>46373069</v>
      </c>
      <c r="O394" s="8">
        <f t="shared" si="24"/>
        <v>45930723</v>
      </c>
      <c r="P394" s="6"/>
      <c r="Q394" s="9" t="s">
        <v>13</v>
      </c>
    </row>
    <row r="395" spans="1:17" x14ac:dyDescent="0.3">
      <c r="B395" s="8">
        <f t="shared" si="24"/>
        <v>11762284</v>
      </c>
      <c r="C395" s="8">
        <f t="shared" si="24"/>
        <v>12591204</v>
      </c>
      <c r="D395" s="8">
        <f t="shared" si="24"/>
        <v>13376656</v>
      </c>
      <c r="E395" s="8">
        <f t="shared" si="24"/>
        <v>15545870</v>
      </c>
      <c r="F395" s="8">
        <f t="shared" si="24"/>
        <v>16965967</v>
      </c>
      <c r="G395" s="8">
        <f t="shared" si="24"/>
        <v>18834902</v>
      </c>
      <c r="H395" s="8">
        <f t="shared" si="24"/>
        <v>23779979</v>
      </c>
      <c r="I395" s="8">
        <f t="shared" si="24"/>
        <v>29419638</v>
      </c>
      <c r="J395" s="8">
        <f t="shared" si="24"/>
        <v>33709985</v>
      </c>
      <c r="K395" s="8">
        <f t="shared" si="24"/>
        <v>38220266</v>
      </c>
      <c r="L395" s="8">
        <f t="shared" si="24"/>
        <v>38368991</v>
      </c>
      <c r="M395" s="8">
        <f t="shared" si="24"/>
        <v>39129985</v>
      </c>
      <c r="N395" s="8">
        <f t="shared" si="24"/>
        <v>46131466</v>
      </c>
      <c r="O395" s="8" t="str">
        <f t="shared" si="24"/>
        <v/>
      </c>
      <c r="P395" s="6"/>
      <c r="Q395" s="9" t="s">
        <v>14</v>
      </c>
    </row>
    <row r="396" spans="1:17" x14ac:dyDescent="0.3">
      <c r="B396" s="8">
        <f t="shared" si="24"/>
        <v>11951814</v>
      </c>
      <c r="C396" s="8">
        <f t="shared" si="24"/>
        <v>13034613.800000001</v>
      </c>
      <c r="D396" s="8">
        <f t="shared" si="24"/>
        <v>13264525.85</v>
      </c>
      <c r="E396" s="8">
        <f t="shared" si="24"/>
        <v>15733981.83</v>
      </c>
      <c r="F396" s="8">
        <f t="shared" si="24"/>
        <v>17397019.609999999</v>
      </c>
      <c r="G396" s="8">
        <f t="shared" si="24"/>
        <v>19668578.32</v>
      </c>
      <c r="H396" s="8">
        <f t="shared" si="24"/>
        <v>26259835.059999999</v>
      </c>
      <c r="I396" s="8">
        <f t="shared" si="24"/>
        <v>30584121.870000001</v>
      </c>
      <c r="J396" s="8">
        <f t="shared" si="24"/>
        <v>34330854.100000001</v>
      </c>
      <c r="K396" s="8">
        <f t="shared" si="24"/>
        <v>38563278.890000001</v>
      </c>
      <c r="L396" s="8">
        <f t="shared" si="24"/>
        <v>39066693.590000004</v>
      </c>
      <c r="M396" s="8">
        <f t="shared" si="24"/>
        <v>39308181.469999999</v>
      </c>
      <c r="N396" s="8">
        <f>IFERROR(VLOOKUP($B$392,$4:$126,MATCH($Q396&amp;"/"&amp;N$348,$2:$2,0),FALSE),IFERROR(VLOOKUP($B$392,$4:$126,MATCH($Q395&amp;"/"&amp;N$348,$2:$2,0),FALSE),IFERROR(VLOOKUP($B$392,$4:$126,MATCH($Q394&amp;"/"&amp;N$348,$2:$2,0),FALSE),IFERROR(VLOOKUP($B$392,$4:$126,MATCH($Q393&amp;"/"&amp;N$348,$2:$2,0),FALSE),""))))</f>
        <v>45783122.710000001</v>
      </c>
      <c r="O396" s="8">
        <f>IFERROR(VLOOKUP($B$392,$4:$126,MATCH($Q396&amp;"/"&amp;O$348,$2:$2,0),FALSE),IFERROR(VLOOKUP($B$392,$4:$126,MATCH($Q395&amp;"/"&amp;O$348,$2:$2,0),FALSE),IFERROR(VLOOKUP($B$392,$4:$126,MATCH($Q394&amp;"/"&amp;O$348,$2:$2,0),FALSE),IFERROR(VLOOKUP($B$392,$4:$126,MATCH($Q393&amp;"/"&amp;O$348,$2:$2,0),FALSE),""))))</f>
        <v>45930723</v>
      </c>
      <c r="P396" s="6"/>
      <c r="Q396" s="9" t="s">
        <v>15</v>
      </c>
    </row>
    <row r="397" spans="1:17" x14ac:dyDescent="0.3">
      <c r="A397" s="85"/>
      <c r="B397" s="12">
        <f t="shared" ref="B397:M397" si="25">+B396/B$402</f>
        <v>0.57776445280789335</v>
      </c>
      <c r="C397" s="12">
        <f t="shared" si="25"/>
        <v>0.56866136435928816</v>
      </c>
      <c r="D397" s="12">
        <f t="shared" si="25"/>
        <v>0.52034752164032649</v>
      </c>
      <c r="E397" s="12">
        <f t="shared" si="25"/>
        <v>0.51894027818912492</v>
      </c>
      <c r="F397" s="12">
        <f t="shared" si="25"/>
        <v>0.5422240048711926</v>
      </c>
      <c r="G397" s="12">
        <f t="shared" si="25"/>
        <v>0.5447704543112929</v>
      </c>
      <c r="H397" s="12">
        <f t="shared" si="25"/>
        <v>0.60138597734814192</v>
      </c>
      <c r="I397" s="12">
        <f t="shared" si="25"/>
        <v>0.63836875224493594</v>
      </c>
      <c r="J397" s="12">
        <f t="shared" si="25"/>
        <v>0.64947400464803151</v>
      </c>
      <c r="K397" s="12">
        <f t="shared" si="25"/>
        <v>0.65388118356801084</v>
      </c>
      <c r="L397" s="12">
        <f t="shared" si="25"/>
        <v>0.62944546672959556</v>
      </c>
      <c r="M397" s="12">
        <f t="shared" si="25"/>
        <v>0.62751190242129473</v>
      </c>
      <c r="N397" s="12">
        <f>+N396/N$402</f>
        <v>0.61840542098971352</v>
      </c>
      <c r="O397" s="12">
        <f>+O396/O$402</f>
        <v>0.65492775040051132</v>
      </c>
      <c r="P397" s="6"/>
      <c r="Q397" s="11" t="s">
        <v>1747</v>
      </c>
    </row>
    <row r="398" spans="1:17" x14ac:dyDescent="0.3">
      <c r="B398" s="171" t="s">
        <v>792</v>
      </c>
      <c r="C398" s="171"/>
      <c r="D398" s="171"/>
      <c r="E398" s="171"/>
      <c r="F398" s="171"/>
      <c r="G398" s="171"/>
      <c r="H398" s="171"/>
      <c r="I398" s="171"/>
      <c r="J398" s="171"/>
      <c r="K398" s="171"/>
      <c r="L398" s="171"/>
      <c r="M398" s="171"/>
      <c r="N398" s="171"/>
      <c r="O398" s="115"/>
      <c r="P398" s="6"/>
      <c r="Q398" s="3"/>
    </row>
    <row r="399" spans="1:17" x14ac:dyDescent="0.3">
      <c r="B399" s="8">
        <f t="shared" ref="B399:O402" si="26">IFERROR(VLOOKUP($B$398,$4:$126,MATCH($Q399&amp;"/"&amp;B$348,$2:$2,0),FALSE),"")</f>
        <v>19163043</v>
      </c>
      <c r="C399" s="8">
        <f t="shared" si="26"/>
        <v>20252279</v>
      </c>
      <c r="D399" s="8">
        <f t="shared" si="26"/>
        <v>22518542</v>
      </c>
      <c r="E399" s="8">
        <f t="shared" si="26"/>
        <v>26684966</v>
      </c>
      <c r="F399" s="8">
        <f t="shared" si="26"/>
        <v>29848321</v>
      </c>
      <c r="G399" s="8">
        <f t="shared" si="26"/>
        <v>34298568</v>
      </c>
      <c r="H399" s="8">
        <f t="shared" si="26"/>
        <v>36417128</v>
      </c>
      <c r="I399" s="8">
        <f t="shared" si="26"/>
        <v>43396985</v>
      </c>
      <c r="J399" s="8">
        <f t="shared" si="26"/>
        <v>48267057</v>
      </c>
      <c r="K399" s="8">
        <f t="shared" si="26"/>
        <v>55277386</v>
      </c>
      <c r="L399" s="8">
        <f t="shared" si="26"/>
        <v>58159228</v>
      </c>
      <c r="M399" s="8">
        <f t="shared" si="26"/>
        <v>60792282</v>
      </c>
      <c r="N399" s="8">
        <f t="shared" si="26"/>
        <v>71516604</v>
      </c>
      <c r="O399" s="8">
        <f t="shared" si="26"/>
        <v>75141403</v>
      </c>
      <c r="P399" s="6"/>
      <c r="Q399" s="9" t="s">
        <v>12</v>
      </c>
    </row>
    <row r="400" spans="1:17" x14ac:dyDescent="0.3">
      <c r="B400" s="8">
        <f t="shared" si="26"/>
        <v>18753801</v>
      </c>
      <c r="C400" s="8">
        <f t="shared" si="26"/>
        <v>19961492</v>
      </c>
      <c r="D400" s="8">
        <f t="shared" si="26"/>
        <v>22003249</v>
      </c>
      <c r="E400" s="8">
        <f t="shared" si="26"/>
        <v>26230746</v>
      </c>
      <c r="F400" s="8">
        <f t="shared" si="26"/>
        <v>28749067</v>
      </c>
      <c r="G400" s="8">
        <f t="shared" si="26"/>
        <v>30029741</v>
      </c>
      <c r="H400" s="8">
        <f t="shared" si="26"/>
        <v>35400715</v>
      </c>
      <c r="I400" s="8">
        <f t="shared" si="26"/>
        <v>40960488</v>
      </c>
      <c r="J400" s="8">
        <f t="shared" si="26"/>
        <v>46894744</v>
      </c>
      <c r="K400" s="8">
        <f t="shared" si="26"/>
        <v>52863861</v>
      </c>
      <c r="L400" s="8">
        <f t="shared" si="26"/>
        <v>55827452</v>
      </c>
      <c r="M400" s="8">
        <f t="shared" si="26"/>
        <v>58444084</v>
      </c>
      <c r="N400" s="8">
        <f t="shared" si="26"/>
        <v>70884784</v>
      </c>
      <c r="O400" s="8">
        <f t="shared" si="26"/>
        <v>70130977</v>
      </c>
      <c r="P400" s="6"/>
      <c r="Q400" s="9" t="s">
        <v>13</v>
      </c>
    </row>
    <row r="401" spans="1:17" x14ac:dyDescent="0.3">
      <c r="B401" s="8">
        <f t="shared" si="26"/>
        <v>19288386</v>
      </c>
      <c r="C401" s="8">
        <f t="shared" si="26"/>
        <v>20481809</v>
      </c>
      <c r="D401" s="8">
        <f t="shared" si="26"/>
        <v>22201030</v>
      </c>
      <c r="E401" s="8">
        <f t="shared" si="26"/>
        <v>25996782</v>
      </c>
      <c r="F401" s="8">
        <f t="shared" si="26"/>
        <v>27441967</v>
      </c>
      <c r="G401" s="8">
        <f t="shared" si="26"/>
        <v>32033129</v>
      </c>
      <c r="H401" s="8">
        <f t="shared" si="26"/>
        <v>37052348</v>
      </c>
      <c r="I401" s="8">
        <f t="shared" si="26"/>
        <v>42633119</v>
      </c>
      <c r="J401" s="8">
        <f t="shared" si="26"/>
        <v>47326696</v>
      </c>
      <c r="K401" s="8">
        <f t="shared" si="26"/>
        <v>54233117</v>
      </c>
      <c r="L401" s="8">
        <f t="shared" si="26"/>
        <v>56701374</v>
      </c>
      <c r="M401" s="8">
        <f t="shared" si="26"/>
        <v>57852576</v>
      </c>
      <c r="N401" s="8">
        <f t="shared" si="26"/>
        <v>67948508</v>
      </c>
      <c r="O401" s="8" t="str">
        <f t="shared" si="26"/>
        <v/>
      </c>
      <c r="P401" s="6"/>
      <c r="Q401" s="9" t="s">
        <v>14</v>
      </c>
    </row>
    <row r="402" spans="1:17" x14ac:dyDescent="0.3">
      <c r="B402" s="8">
        <f t="shared" si="26"/>
        <v>20686309</v>
      </c>
      <c r="C402" s="8">
        <f t="shared" si="26"/>
        <v>22921574.449999999</v>
      </c>
      <c r="D402" s="8">
        <f t="shared" si="26"/>
        <v>25491667.199999999</v>
      </c>
      <c r="E402" s="8">
        <f t="shared" si="26"/>
        <v>30319446.170000002</v>
      </c>
      <c r="F402" s="8">
        <f t="shared" si="26"/>
        <v>32084561.829999998</v>
      </c>
      <c r="G402" s="8">
        <f t="shared" si="26"/>
        <v>36104341.130000003</v>
      </c>
      <c r="H402" s="8">
        <f t="shared" si="26"/>
        <v>43665526.049999997</v>
      </c>
      <c r="I402" s="8">
        <f t="shared" si="26"/>
        <v>47909804.109999999</v>
      </c>
      <c r="J402" s="8">
        <f t="shared" si="26"/>
        <v>52859473.75</v>
      </c>
      <c r="K402" s="8">
        <f t="shared" si="26"/>
        <v>58975972.789999999</v>
      </c>
      <c r="L402" s="8">
        <f t="shared" si="26"/>
        <v>62065255.299999997</v>
      </c>
      <c r="M402" s="8">
        <f t="shared" si="26"/>
        <v>62641332.090000004</v>
      </c>
      <c r="N402" s="8">
        <f>IFERROR(VLOOKUP($B$398,$4:$126,MATCH($Q402&amp;"/"&amp;N$348,$2:$2,0),FALSE),IFERROR(VLOOKUP($B$398,$4:$126,MATCH($Q401&amp;"/"&amp;N$348,$2:$2,0),FALSE),IFERROR(VLOOKUP($B$398,$4:$126,MATCH($Q400&amp;"/"&amp;N$348,$2:$2,0),FALSE),IFERROR(VLOOKUP($B$398,$4:$126,MATCH($Q399&amp;"/"&amp;N$348,$2:$2,0),FALSE),""))))</f>
        <v>74034154.870000005</v>
      </c>
      <c r="O402" s="8">
        <f>IFERROR(VLOOKUP($B$398,$4:$126,MATCH($Q402&amp;"/"&amp;O$348,$2:$2,0),FALSE),IFERROR(VLOOKUP($B$398,$4:$126,MATCH($Q401&amp;"/"&amp;O$348,$2:$2,0),FALSE),IFERROR(VLOOKUP($B$398,$4:$126,MATCH($Q400&amp;"/"&amp;O$348,$2:$2,0),FALSE),IFERROR(VLOOKUP($B$398,$4:$126,MATCH($Q399&amp;"/"&amp;O$348,$2:$2,0),FALSE),""))))</f>
        <v>70130977</v>
      </c>
      <c r="P402" s="6"/>
      <c r="Q402" s="9" t="s">
        <v>15</v>
      </c>
    </row>
    <row r="403" spans="1:17" x14ac:dyDescent="0.3">
      <c r="B403" s="173" t="s">
        <v>1</v>
      </c>
      <c r="C403" s="173"/>
      <c r="D403" s="173"/>
      <c r="E403" s="173"/>
      <c r="F403" s="173"/>
      <c r="G403" s="173"/>
      <c r="H403" s="173"/>
      <c r="I403" s="173"/>
      <c r="J403" s="173"/>
      <c r="K403" s="173"/>
      <c r="L403" s="173"/>
      <c r="M403" s="173"/>
      <c r="N403" s="173"/>
      <c r="O403" s="117"/>
    </row>
    <row r="404" spans="1:17" x14ac:dyDescent="0.3">
      <c r="B404" s="174" t="s">
        <v>794</v>
      </c>
      <c r="C404" s="174"/>
      <c r="D404" s="174"/>
      <c r="E404" s="174"/>
      <c r="F404" s="174"/>
      <c r="G404" s="174"/>
      <c r="H404" s="174"/>
      <c r="I404" s="174"/>
      <c r="J404" s="174"/>
      <c r="K404" s="174"/>
      <c r="L404" s="174"/>
      <c r="M404" s="174"/>
      <c r="N404" s="174"/>
      <c r="O404" s="118"/>
      <c r="P404" s="6"/>
      <c r="Q404" s="3"/>
    </row>
    <row r="405" spans="1:17" x14ac:dyDescent="0.3">
      <c r="B405" s="8">
        <f t="shared" ref="B405:O408" si="27">IFERROR(VLOOKUP($B$404,$4:$126,MATCH($Q405&amp;"/"&amp;B$348,$2:$2,0),FALSE),"")</f>
        <v>8816938</v>
      </c>
      <c r="C405" s="8">
        <f t="shared" si="27"/>
        <v>8985694</v>
      </c>
      <c r="D405" s="8">
        <f t="shared" si="27"/>
        <v>10727666</v>
      </c>
      <c r="E405" s="8">
        <f t="shared" si="27"/>
        <v>12632709</v>
      </c>
      <c r="F405" s="8">
        <f t="shared" si="27"/>
        <v>14467510</v>
      </c>
      <c r="G405" s="8">
        <f t="shared" si="27"/>
        <v>17223851</v>
      </c>
      <c r="H405" s="8">
        <f t="shared" si="27"/>
        <v>17457624</v>
      </c>
      <c r="I405" s="8">
        <f t="shared" si="27"/>
        <v>19837087</v>
      </c>
      <c r="J405" s="8">
        <f t="shared" si="27"/>
        <v>21445580</v>
      </c>
      <c r="K405" s="8">
        <f t="shared" si="27"/>
        <v>23217637</v>
      </c>
      <c r="L405" s="8">
        <f t="shared" si="27"/>
        <v>25326591</v>
      </c>
      <c r="M405" s="8">
        <f t="shared" si="27"/>
        <v>26533057</v>
      </c>
      <c r="N405" s="8">
        <f t="shared" si="27"/>
        <v>27335937</v>
      </c>
      <c r="O405" s="8">
        <f t="shared" si="27"/>
        <v>28466631</v>
      </c>
      <c r="P405" s="6"/>
      <c r="Q405" s="9" t="s">
        <v>12</v>
      </c>
    </row>
    <row r="406" spans="1:17" x14ac:dyDescent="0.3">
      <c r="B406" s="8">
        <f t="shared" si="27"/>
        <v>8489034</v>
      </c>
      <c r="C406" s="8">
        <f t="shared" si="27"/>
        <v>9344428</v>
      </c>
      <c r="D406" s="8">
        <f t="shared" si="27"/>
        <v>10628963</v>
      </c>
      <c r="E406" s="8">
        <f t="shared" si="27"/>
        <v>12645751</v>
      </c>
      <c r="F406" s="8">
        <f t="shared" si="27"/>
        <v>14391581</v>
      </c>
      <c r="G406" s="8">
        <f t="shared" si="27"/>
        <v>14593305</v>
      </c>
      <c r="H406" s="8">
        <f t="shared" si="27"/>
        <v>16502206</v>
      </c>
      <c r="I406" s="8">
        <f t="shared" si="27"/>
        <v>18450757</v>
      </c>
      <c r="J406" s="8">
        <f t="shared" si="27"/>
        <v>20755826</v>
      </c>
      <c r="K406" s="8">
        <f t="shared" si="27"/>
        <v>20392594</v>
      </c>
      <c r="L406" s="8">
        <f t="shared" si="27"/>
        <v>22808335</v>
      </c>
      <c r="M406" s="8">
        <f t="shared" si="27"/>
        <v>23544189</v>
      </c>
      <c r="N406" s="8">
        <f t="shared" si="27"/>
        <v>24283310</v>
      </c>
      <c r="O406" s="8">
        <f t="shared" si="27"/>
        <v>26546483</v>
      </c>
      <c r="P406" s="6"/>
      <c r="Q406" s="9" t="s">
        <v>13</v>
      </c>
    </row>
    <row r="407" spans="1:17" x14ac:dyDescent="0.3">
      <c r="B407" s="8">
        <f t="shared" si="27"/>
        <v>8462054</v>
      </c>
      <c r="C407" s="8">
        <f t="shared" si="27"/>
        <v>9694818</v>
      </c>
      <c r="D407" s="8">
        <f t="shared" si="27"/>
        <v>10829661</v>
      </c>
      <c r="E407" s="8">
        <f t="shared" si="27"/>
        <v>12646257</v>
      </c>
      <c r="F407" s="8">
        <f t="shared" si="27"/>
        <v>13028161</v>
      </c>
      <c r="G407" s="8">
        <f t="shared" si="27"/>
        <v>15345824</v>
      </c>
      <c r="H407" s="8">
        <f t="shared" si="27"/>
        <v>17132877</v>
      </c>
      <c r="I407" s="8">
        <f t="shared" si="27"/>
        <v>19712975</v>
      </c>
      <c r="J407" s="8">
        <f t="shared" si="27"/>
        <v>20888778</v>
      </c>
      <c r="K407" s="8">
        <f t="shared" si="27"/>
        <v>22878419</v>
      </c>
      <c r="L407" s="8">
        <f t="shared" si="27"/>
        <v>22154481</v>
      </c>
      <c r="M407" s="8">
        <f t="shared" si="27"/>
        <v>24007482</v>
      </c>
      <c r="N407" s="8">
        <f t="shared" si="27"/>
        <v>26263104</v>
      </c>
      <c r="O407" s="8" t="str">
        <f t="shared" si="27"/>
        <v/>
      </c>
      <c r="P407" s="6"/>
      <c r="Q407" s="9" t="s">
        <v>14</v>
      </c>
    </row>
    <row r="408" spans="1:17" x14ac:dyDescent="0.3">
      <c r="B408" s="8">
        <f t="shared" si="27"/>
        <v>9663405</v>
      </c>
      <c r="C408" s="8">
        <f t="shared" si="27"/>
        <v>11962367.58</v>
      </c>
      <c r="D408" s="8">
        <f t="shared" si="27"/>
        <v>13307472.880000001</v>
      </c>
      <c r="E408" s="8">
        <f t="shared" si="27"/>
        <v>16295243.65</v>
      </c>
      <c r="F408" s="8">
        <f t="shared" si="27"/>
        <v>16636377.689999999</v>
      </c>
      <c r="G408" s="8">
        <f t="shared" si="27"/>
        <v>19283624.719999999</v>
      </c>
      <c r="H408" s="8">
        <f t="shared" si="27"/>
        <v>22376173.030000001</v>
      </c>
      <c r="I408" s="8">
        <f t="shared" si="27"/>
        <v>23608904.98</v>
      </c>
      <c r="J408" s="8">
        <f t="shared" si="27"/>
        <v>25819147.309999999</v>
      </c>
      <c r="K408" s="8">
        <f t="shared" si="27"/>
        <v>27428799.309999999</v>
      </c>
      <c r="L408" s="8">
        <f t="shared" si="27"/>
        <v>27159531.640000001</v>
      </c>
      <c r="M408" s="8">
        <f t="shared" si="27"/>
        <v>28354573.260000002</v>
      </c>
      <c r="N408" s="8">
        <f>IFERROR(VLOOKUP($B$404,$4:$126,MATCH($Q408&amp;"/"&amp;N$348,$2:$2,0),FALSE),IFERROR(VLOOKUP($B$404,$4:$126,MATCH($Q407&amp;"/"&amp;N$348,$2:$2,0),FALSE),IFERROR(VLOOKUP($B$404,$4:$126,MATCH($Q406&amp;"/"&amp;N$348,$2:$2,0),FALSE),IFERROR(VLOOKUP($B$404,$4:$126,MATCH($Q405&amp;"/"&amp;N$348,$2:$2,0),FALSE),""))))</f>
        <v>29950285.149999999</v>
      </c>
      <c r="O408" s="8">
        <f>IFERROR(VLOOKUP($B$404,$4:$126,MATCH($Q408&amp;"/"&amp;O$348,$2:$2,0),FALSE),IFERROR(VLOOKUP($B$404,$4:$126,MATCH($Q407&amp;"/"&amp;O$348,$2:$2,0),FALSE),IFERROR(VLOOKUP($B$404,$4:$126,MATCH($Q406&amp;"/"&amp;O$348,$2:$2,0),FALSE),IFERROR(VLOOKUP($B$404,$4:$126,MATCH($Q405&amp;"/"&amp;O$348,$2:$2,0),FALSE),""))))</f>
        <v>26546483</v>
      </c>
      <c r="P408" s="6"/>
      <c r="Q408" s="9" t="s">
        <v>15</v>
      </c>
    </row>
    <row r="409" spans="1:17" x14ac:dyDescent="0.3">
      <c r="A409" s="84"/>
      <c r="B409" s="12">
        <f t="shared" ref="B409:M409" si="28">+B408/B$402</f>
        <v>0.46714012635120167</v>
      </c>
      <c r="C409" s="12">
        <f t="shared" si="28"/>
        <v>0.52188245646450349</v>
      </c>
      <c r="D409" s="12">
        <f t="shared" si="28"/>
        <v>0.52203226943116543</v>
      </c>
      <c r="E409" s="12">
        <f t="shared" si="28"/>
        <v>0.53745189007190886</v>
      </c>
      <c r="F409" s="12">
        <f t="shared" si="28"/>
        <v>0.51851659306266429</v>
      </c>
      <c r="G409" s="12">
        <f t="shared" si="28"/>
        <v>0.53410820185212438</v>
      </c>
      <c r="H409" s="12">
        <f t="shared" si="28"/>
        <v>0.51244482900258115</v>
      </c>
      <c r="I409" s="12">
        <f t="shared" si="28"/>
        <v>0.49277815717623064</v>
      </c>
      <c r="J409" s="12">
        <f t="shared" si="28"/>
        <v>0.48844881491087488</v>
      </c>
      <c r="K409" s="12">
        <f t="shared" si="28"/>
        <v>0.46508430488578295</v>
      </c>
      <c r="L409" s="12">
        <f t="shared" si="28"/>
        <v>0.43759638961800906</v>
      </c>
      <c r="M409" s="12">
        <f t="shared" si="28"/>
        <v>0.45264958955951856</v>
      </c>
      <c r="N409" s="12">
        <f>+N408/N$402</f>
        <v>0.4045468635738611</v>
      </c>
      <c r="O409" s="12">
        <f>+O408/O$402</f>
        <v>0.3785272091674981</v>
      </c>
      <c r="P409" s="6"/>
      <c r="Q409" s="11" t="s">
        <v>1747</v>
      </c>
    </row>
    <row r="410" spans="1:17" x14ac:dyDescent="0.3">
      <c r="A410" s="84"/>
      <c r="B410" s="174" t="s">
        <v>797</v>
      </c>
      <c r="C410" s="174"/>
      <c r="D410" s="174"/>
      <c r="E410" s="174"/>
      <c r="F410" s="174"/>
      <c r="G410" s="174"/>
      <c r="H410" s="174"/>
      <c r="I410" s="174"/>
      <c r="J410" s="174"/>
      <c r="K410" s="174"/>
      <c r="L410" s="174"/>
      <c r="M410" s="174"/>
      <c r="N410" s="174"/>
      <c r="O410" s="118"/>
      <c r="P410" s="6"/>
      <c r="Q410" s="3"/>
    </row>
    <row r="411" spans="1:17" x14ac:dyDescent="0.3">
      <c r="B411" s="8">
        <f t="shared" ref="B411:O414" si="29">IFERROR(VLOOKUP($B$410,$4:$126,MATCH($Q411&amp;"/"&amp;B$348,$2:$2,0),FALSE),"")</f>
        <v>10341120</v>
      </c>
      <c r="C411" s="8">
        <f t="shared" si="29"/>
        <v>11276560</v>
      </c>
      <c r="D411" s="8">
        <f t="shared" si="29"/>
        <v>12985746</v>
      </c>
      <c r="E411" s="8">
        <f t="shared" si="29"/>
        <v>16447930</v>
      </c>
      <c r="F411" s="8">
        <f t="shared" si="29"/>
        <v>18914133</v>
      </c>
      <c r="G411" s="8">
        <f t="shared" si="29"/>
        <v>21998367</v>
      </c>
      <c r="H411" s="8">
        <f t="shared" si="29"/>
        <v>23508712</v>
      </c>
      <c r="I411" s="8">
        <f t="shared" si="29"/>
        <v>26174498</v>
      </c>
      <c r="J411" s="8">
        <f t="shared" si="29"/>
        <v>27768911</v>
      </c>
      <c r="K411" s="8">
        <f t="shared" si="29"/>
        <v>34079295</v>
      </c>
      <c r="L411" s="8">
        <f t="shared" si="29"/>
        <v>31994046</v>
      </c>
      <c r="M411" s="8">
        <f t="shared" si="29"/>
        <v>31220544</v>
      </c>
      <c r="N411" s="8">
        <f t="shared" si="29"/>
        <v>35917088</v>
      </c>
      <c r="O411" s="8">
        <f t="shared" si="29"/>
        <v>36485297</v>
      </c>
      <c r="P411" s="6"/>
      <c r="Q411" s="9" t="s">
        <v>12</v>
      </c>
    </row>
    <row r="412" spans="1:17" x14ac:dyDescent="0.3">
      <c r="B412" s="8">
        <f t="shared" si="29"/>
        <v>9976676</v>
      </c>
      <c r="C412" s="8">
        <f t="shared" si="29"/>
        <v>11290433</v>
      </c>
      <c r="D412" s="8">
        <f t="shared" si="29"/>
        <v>12713683</v>
      </c>
      <c r="E412" s="8">
        <f t="shared" si="29"/>
        <v>16320347</v>
      </c>
      <c r="F412" s="8">
        <f t="shared" si="29"/>
        <v>18366781</v>
      </c>
      <c r="G412" s="8">
        <f t="shared" si="29"/>
        <v>18508011</v>
      </c>
      <c r="H412" s="8">
        <f t="shared" si="29"/>
        <v>22816811</v>
      </c>
      <c r="I412" s="8">
        <f t="shared" si="29"/>
        <v>24587990</v>
      </c>
      <c r="J412" s="8">
        <f t="shared" si="29"/>
        <v>27402520</v>
      </c>
      <c r="K412" s="8">
        <f t="shared" si="29"/>
        <v>32616126</v>
      </c>
      <c r="L412" s="8">
        <f t="shared" si="29"/>
        <v>31165248</v>
      </c>
      <c r="M412" s="8">
        <f t="shared" si="29"/>
        <v>30317994</v>
      </c>
      <c r="N412" s="8">
        <f t="shared" si="29"/>
        <v>37177755</v>
      </c>
      <c r="O412" s="8">
        <f t="shared" si="29"/>
        <v>32939231</v>
      </c>
      <c r="P412" s="6"/>
      <c r="Q412" s="9" t="s">
        <v>13</v>
      </c>
    </row>
    <row r="413" spans="1:17" x14ac:dyDescent="0.3">
      <c r="B413" s="8">
        <f t="shared" si="29"/>
        <v>10760459</v>
      </c>
      <c r="C413" s="8">
        <f t="shared" si="29"/>
        <v>11738599</v>
      </c>
      <c r="D413" s="8">
        <f t="shared" si="29"/>
        <v>12888481</v>
      </c>
      <c r="E413" s="8">
        <f t="shared" si="29"/>
        <v>16200076</v>
      </c>
      <c r="F413" s="8">
        <f t="shared" si="29"/>
        <v>17141848</v>
      </c>
      <c r="G413" s="8">
        <f t="shared" si="29"/>
        <v>19400986</v>
      </c>
      <c r="H413" s="8">
        <f t="shared" si="29"/>
        <v>24903280</v>
      </c>
      <c r="I413" s="8">
        <f t="shared" si="29"/>
        <v>26849427</v>
      </c>
      <c r="J413" s="8">
        <f t="shared" si="29"/>
        <v>27829949</v>
      </c>
      <c r="K413" s="8">
        <f t="shared" si="29"/>
        <v>34413810</v>
      </c>
      <c r="L413" s="8">
        <f t="shared" si="29"/>
        <v>30701086</v>
      </c>
      <c r="M413" s="8">
        <f t="shared" si="29"/>
        <v>30089713</v>
      </c>
      <c r="N413" s="8">
        <f t="shared" si="29"/>
        <v>36446558</v>
      </c>
      <c r="O413" s="8" t="str">
        <f t="shared" si="29"/>
        <v/>
      </c>
      <c r="P413" s="6"/>
      <c r="Q413" s="9" t="s">
        <v>14</v>
      </c>
    </row>
    <row r="414" spans="1:17" x14ac:dyDescent="0.3">
      <c r="B414" s="8">
        <f t="shared" si="29"/>
        <v>12010618</v>
      </c>
      <c r="C414" s="8">
        <f t="shared" si="29"/>
        <v>13860233.91</v>
      </c>
      <c r="D414" s="8">
        <f t="shared" si="29"/>
        <v>15948851.01</v>
      </c>
      <c r="E414" s="8">
        <f t="shared" si="29"/>
        <v>20248575.780000001</v>
      </c>
      <c r="F414" s="8">
        <f t="shared" si="29"/>
        <v>21001235.050000001</v>
      </c>
      <c r="G414" s="8">
        <f t="shared" si="29"/>
        <v>24539981.66</v>
      </c>
      <c r="H414" s="8">
        <f t="shared" si="29"/>
        <v>27975485.829999998</v>
      </c>
      <c r="I414" s="8">
        <f t="shared" si="29"/>
        <v>28683831.34</v>
      </c>
      <c r="J414" s="8">
        <f t="shared" si="29"/>
        <v>33704437.829999998</v>
      </c>
      <c r="K414" s="8">
        <f t="shared" si="29"/>
        <v>37117599.68</v>
      </c>
      <c r="L414" s="8">
        <f t="shared" si="29"/>
        <v>34094131.5</v>
      </c>
      <c r="M414" s="8">
        <f t="shared" si="29"/>
        <v>32749275.280000001</v>
      </c>
      <c r="N414" s="8">
        <f>IFERROR(VLOOKUP($B$410,$4:$126,MATCH($Q414&amp;"/"&amp;N$348,$2:$2,0),FALSE),IFERROR(VLOOKUP($B$410,$4:$126,MATCH($Q413&amp;"/"&amp;N$348,$2:$2,0),FALSE),IFERROR(VLOOKUP($B$410,$4:$126,MATCH($Q412&amp;"/"&amp;N$348,$2:$2,0),FALSE),IFERROR(VLOOKUP($B$410,$4:$126,MATCH($Q411&amp;"/"&amp;N$348,$2:$2,0),FALSE),""))))</f>
        <v>40554730.219999999</v>
      </c>
      <c r="O414" s="8">
        <f>IFERROR(VLOOKUP($B$410,$4:$126,MATCH($Q414&amp;"/"&amp;O$348,$2:$2,0),FALSE),IFERROR(VLOOKUP($B$410,$4:$126,MATCH($Q413&amp;"/"&amp;O$348,$2:$2,0),FALSE),IFERROR(VLOOKUP($B$410,$4:$126,MATCH($Q412&amp;"/"&amp;O$348,$2:$2,0),FALSE),IFERROR(VLOOKUP($B$410,$4:$126,MATCH($Q411&amp;"/"&amp;O$348,$2:$2,0),FALSE),""))))</f>
        <v>32939231</v>
      </c>
      <c r="P414" s="6"/>
      <c r="Q414" s="9" t="s">
        <v>15</v>
      </c>
    </row>
    <row r="415" spans="1:17" x14ac:dyDescent="0.3">
      <c r="B415" s="12">
        <f t="shared" ref="B415:M415" si="30">+B414/B$402</f>
        <v>0.58060710588824715</v>
      </c>
      <c r="C415" s="12">
        <f t="shared" si="30"/>
        <v>0.60468070988029365</v>
      </c>
      <c r="D415" s="12">
        <f t="shared" si="30"/>
        <v>0.62564958521033887</v>
      </c>
      <c r="E415" s="12">
        <f t="shared" si="30"/>
        <v>0.66784121538589436</v>
      </c>
      <c r="F415" s="12">
        <f t="shared" si="30"/>
        <v>0.65455888602359646</v>
      </c>
      <c r="G415" s="12">
        <f t="shared" si="30"/>
        <v>0.67969614987958094</v>
      </c>
      <c r="H415" s="12">
        <f t="shared" si="30"/>
        <v>0.64067671595130138</v>
      </c>
      <c r="I415" s="12">
        <f t="shared" si="30"/>
        <v>0.59870483448737277</v>
      </c>
      <c r="J415" s="12">
        <f t="shared" si="30"/>
        <v>0.6376234086136735</v>
      </c>
      <c r="K415" s="12">
        <f t="shared" si="30"/>
        <v>0.62936816340727963</v>
      </c>
      <c r="L415" s="12">
        <f t="shared" si="30"/>
        <v>0.54932717726209046</v>
      </c>
      <c r="M415" s="12">
        <f t="shared" si="30"/>
        <v>0.52280617584803979</v>
      </c>
      <c r="N415" s="12">
        <f>+N414/N$402</f>
        <v>0.54778406387176193</v>
      </c>
      <c r="O415" s="12">
        <f>+O414/O$402</f>
        <v>0.46968162157501386</v>
      </c>
      <c r="P415" s="6"/>
      <c r="Q415" s="11" t="s">
        <v>1747</v>
      </c>
    </row>
    <row r="416" spans="1:17" x14ac:dyDescent="0.3">
      <c r="B416" s="175" t="s">
        <v>2</v>
      </c>
      <c r="C416" s="175"/>
      <c r="D416" s="175"/>
      <c r="E416" s="175"/>
      <c r="F416" s="175"/>
      <c r="G416" s="175"/>
      <c r="H416" s="175"/>
      <c r="I416" s="175"/>
      <c r="J416" s="175"/>
      <c r="K416" s="175"/>
      <c r="L416" s="175"/>
      <c r="M416" s="175"/>
      <c r="N416" s="175"/>
      <c r="O416" s="119"/>
      <c r="P416" s="6"/>
      <c r="Q416" s="3"/>
    </row>
    <row r="417" spans="2:17" x14ac:dyDescent="0.3">
      <c r="B417" s="8">
        <f t="shared" ref="B417:O420" si="31">IFERROR(VLOOKUP($B$416,$4:$126,MATCH($Q417&amp;"/"&amp;B$348,$2:$2,0),FALSE),"")</f>
        <v>27979981</v>
      </c>
      <c r="C417" s="8">
        <f t="shared" si="31"/>
        <v>1103714</v>
      </c>
      <c r="D417" s="8">
        <f t="shared" si="31"/>
        <v>837278</v>
      </c>
      <c r="E417" s="8">
        <f t="shared" si="31"/>
        <v>2098141</v>
      </c>
      <c r="F417" s="8">
        <f t="shared" si="31"/>
        <v>2157298</v>
      </c>
      <c r="G417" s="8">
        <f t="shared" si="31"/>
        <v>2159380</v>
      </c>
      <c r="H417" s="8">
        <f t="shared" si="31"/>
        <v>3228090</v>
      </c>
      <c r="I417" s="8">
        <f t="shared" si="31"/>
        <v>3250314</v>
      </c>
      <c r="J417" s="8">
        <f t="shared" si="31"/>
        <v>3317012</v>
      </c>
      <c r="K417" s="8">
        <f t="shared" si="31"/>
        <v>7539080</v>
      </c>
      <c r="L417" s="8">
        <f t="shared" si="31"/>
        <v>2627731</v>
      </c>
      <c r="M417" s="8">
        <f t="shared" si="31"/>
        <v>680219</v>
      </c>
      <c r="N417" s="8">
        <f t="shared" si="31"/>
        <v>4277752</v>
      </c>
      <c r="O417" s="8">
        <f t="shared" si="31"/>
        <v>2689892</v>
      </c>
      <c r="P417" s="6"/>
      <c r="Q417" s="9" t="s">
        <v>12</v>
      </c>
    </row>
    <row r="418" spans="2:17" x14ac:dyDescent="0.3">
      <c r="B418" s="8">
        <f t="shared" si="31"/>
        <v>224121</v>
      </c>
      <c r="C418" s="8">
        <f t="shared" si="31"/>
        <v>1159765</v>
      </c>
      <c r="D418" s="8">
        <f t="shared" si="31"/>
        <v>895403</v>
      </c>
      <c r="E418" s="8">
        <f t="shared" si="31"/>
        <v>2192680</v>
      </c>
      <c r="F418" s="8">
        <f t="shared" si="31"/>
        <v>2274089</v>
      </c>
      <c r="G418" s="8">
        <f t="shared" si="31"/>
        <v>2104319</v>
      </c>
      <c r="H418" s="8">
        <f t="shared" si="31"/>
        <v>4183334</v>
      </c>
      <c r="I418" s="8">
        <f t="shared" si="31"/>
        <v>3854013</v>
      </c>
      <c r="J418" s="8">
        <f t="shared" si="31"/>
        <v>4439019</v>
      </c>
      <c r="K418" s="8">
        <f t="shared" si="31"/>
        <v>9517503</v>
      </c>
      <c r="L418" s="8">
        <f t="shared" si="31"/>
        <v>5504730</v>
      </c>
      <c r="M418" s="8">
        <f t="shared" si="31"/>
        <v>3696328</v>
      </c>
      <c r="N418" s="8">
        <f t="shared" si="31"/>
        <v>9911195</v>
      </c>
      <c r="O418" s="8">
        <f t="shared" si="31"/>
        <v>2634327</v>
      </c>
      <c r="P418" s="6"/>
      <c r="Q418" s="9" t="s">
        <v>13</v>
      </c>
    </row>
    <row r="419" spans="2:17" x14ac:dyDescent="0.3">
      <c r="B419" s="8">
        <f t="shared" si="31"/>
        <v>1223302</v>
      </c>
      <c r="C419" s="8">
        <f t="shared" si="31"/>
        <v>1110629</v>
      </c>
      <c r="D419" s="8">
        <f t="shared" si="31"/>
        <v>854631</v>
      </c>
      <c r="E419" s="8">
        <f t="shared" si="31"/>
        <v>2161485</v>
      </c>
      <c r="F419" s="8">
        <f t="shared" si="31"/>
        <v>2199970</v>
      </c>
      <c r="G419" s="8">
        <f t="shared" si="31"/>
        <v>2126945</v>
      </c>
      <c r="H419" s="8">
        <f t="shared" si="31"/>
        <v>5663426</v>
      </c>
      <c r="I419" s="8">
        <f t="shared" si="31"/>
        <v>4822753</v>
      </c>
      <c r="J419" s="8">
        <f t="shared" si="31"/>
        <v>4698018</v>
      </c>
      <c r="K419" s="8">
        <f t="shared" si="31"/>
        <v>8745092</v>
      </c>
      <c r="L419" s="8">
        <f t="shared" si="31"/>
        <v>5429345</v>
      </c>
      <c r="M419" s="8">
        <f t="shared" si="31"/>
        <v>3028485</v>
      </c>
      <c r="N419" s="8">
        <f t="shared" si="31"/>
        <v>6715280</v>
      </c>
      <c r="O419" s="8" t="str">
        <f t="shared" si="31"/>
        <v/>
      </c>
      <c r="P419" s="6"/>
      <c r="Q419" s="9" t="s">
        <v>14</v>
      </c>
    </row>
    <row r="420" spans="2:17" x14ac:dyDescent="0.3">
      <c r="B420" s="8">
        <f t="shared" si="31"/>
        <v>1284633</v>
      </c>
      <c r="C420" s="8">
        <f t="shared" si="31"/>
        <v>884859.04</v>
      </c>
      <c r="D420" s="8">
        <f t="shared" si="31"/>
        <v>1276119.27</v>
      </c>
      <c r="E420" s="8">
        <f t="shared" si="31"/>
        <v>2132904.44</v>
      </c>
      <c r="F420" s="8">
        <f t="shared" si="31"/>
        <v>2187977.3199999998</v>
      </c>
      <c r="G420" s="8">
        <f t="shared" si="31"/>
        <v>3166649</v>
      </c>
      <c r="H420" s="8">
        <f t="shared" si="31"/>
        <v>3226390.37</v>
      </c>
      <c r="I420" s="8">
        <f t="shared" si="31"/>
        <v>2614115.0299999998</v>
      </c>
      <c r="J420" s="8">
        <f t="shared" si="31"/>
        <v>5422571.54</v>
      </c>
      <c r="K420" s="8">
        <f t="shared" si="31"/>
        <v>6332018.7400000002</v>
      </c>
      <c r="L420" s="8">
        <f t="shared" si="31"/>
        <v>3582583.74</v>
      </c>
      <c r="M420" s="8">
        <f t="shared" si="31"/>
        <v>842635.34000000008</v>
      </c>
      <c r="N420" s="8">
        <f>IFERROR(VLOOKUP($B$416,$4:$126,MATCH($Q420&amp;"/"&amp;N$348,$2:$2,0),FALSE),IFERROR(VLOOKUP($B$416,$4:$126,MATCH($Q419&amp;"/"&amp;N$348,$2:$2,0),FALSE),IFERROR(VLOOKUP($B$416,$4:$126,MATCH($Q418&amp;"/"&amp;N$348,$2:$2,0),FALSE),IFERROR(VLOOKUP($B$416,$4:$126,MATCH($Q417&amp;"/"&amp;N$348,$2:$2,0),FALSE),""))))</f>
        <v>6552945.8100000005</v>
      </c>
      <c r="O420" s="8">
        <f>IFERROR(VLOOKUP($B$416,$4:$126,MATCH($Q420&amp;"/"&amp;O$348,$2:$2,0),FALSE),IFERROR(VLOOKUP($B$416,$4:$126,MATCH($Q419&amp;"/"&amp;O$348,$2:$2,0),FALSE),IFERROR(VLOOKUP($B$416,$4:$126,MATCH($Q418&amp;"/"&amp;O$348,$2:$2,0),FALSE),IFERROR(VLOOKUP($B$416,$4:$126,MATCH($Q417&amp;"/"&amp;O$348,$2:$2,0),FALSE),""))))</f>
        <v>2634327</v>
      </c>
      <c r="P420" s="6"/>
      <c r="Q420" s="9" t="s">
        <v>15</v>
      </c>
    </row>
    <row r="421" spans="2:17" x14ac:dyDescent="0.3">
      <c r="B421" s="12">
        <f t="shared" ref="B421:M421" si="32">+B420/B$402</f>
        <v>6.2100638639788278E-2</v>
      </c>
      <c r="C421" s="12">
        <f t="shared" si="32"/>
        <v>3.8603763538590609E-2</v>
      </c>
      <c r="D421" s="12">
        <f t="shared" si="32"/>
        <v>5.0060251453463198E-2</v>
      </c>
      <c r="E421" s="12">
        <f t="shared" si="32"/>
        <v>7.0347737489691739E-2</v>
      </c>
      <c r="F421" s="12">
        <f t="shared" si="32"/>
        <v>6.8194084481907349E-2</v>
      </c>
      <c r="G421" s="12">
        <f t="shared" si="32"/>
        <v>8.7708261690690487E-2</v>
      </c>
      <c r="H421" s="12">
        <f t="shared" si="32"/>
        <v>7.3888732413427555E-2</v>
      </c>
      <c r="I421" s="12">
        <f t="shared" si="32"/>
        <v>5.4563258576429186E-2</v>
      </c>
      <c r="J421" s="12">
        <f t="shared" si="32"/>
        <v>0.1025846675214015</v>
      </c>
      <c r="K421" s="12">
        <f t="shared" si="32"/>
        <v>0.10736607537694844</v>
      </c>
      <c r="L421" s="12">
        <f t="shared" si="32"/>
        <v>5.7722855125353856E-2</v>
      </c>
      <c r="M421" s="12">
        <f t="shared" si="32"/>
        <v>1.3451746824115152E-2</v>
      </c>
      <c r="N421" s="12">
        <f>+N420/N$402</f>
        <v>8.8512468623524118E-2</v>
      </c>
      <c r="O421" s="12">
        <f>+O420/O$402</f>
        <v>3.7562958804922969E-2</v>
      </c>
      <c r="P421" s="6"/>
      <c r="Q421" s="11" t="s">
        <v>1747</v>
      </c>
    </row>
    <row r="422" spans="2:17" x14ac:dyDescent="0.3">
      <c r="B422" s="174" t="s">
        <v>3</v>
      </c>
      <c r="C422" s="174"/>
      <c r="D422" s="174"/>
      <c r="E422" s="174"/>
      <c r="F422" s="174"/>
      <c r="G422" s="174"/>
      <c r="H422" s="174"/>
      <c r="I422" s="174"/>
      <c r="J422" s="174"/>
      <c r="K422" s="174"/>
      <c r="L422" s="174"/>
      <c r="M422" s="174"/>
      <c r="N422" s="174"/>
      <c r="O422" s="118"/>
      <c r="P422" s="6"/>
      <c r="Q422" s="3"/>
    </row>
    <row r="423" spans="2:17" x14ac:dyDescent="0.3">
      <c r="B423" s="8">
        <f t="shared" ref="B423:O426" si="33">IFERROR(VLOOKUP($B$422,$4:$126,MATCH($Q423&amp;"/"&amp;B$348,$2:$2,0),FALSE),"")</f>
        <v>0</v>
      </c>
      <c r="C423" s="8">
        <f t="shared" si="33"/>
        <v>0</v>
      </c>
      <c r="D423" s="8">
        <f t="shared" si="33"/>
        <v>0</v>
      </c>
      <c r="E423" s="8">
        <f t="shared" si="33"/>
        <v>0</v>
      </c>
      <c r="F423" s="8">
        <f t="shared" si="33"/>
        <v>0</v>
      </c>
      <c r="G423" s="8">
        <f t="shared" si="33"/>
        <v>0</v>
      </c>
      <c r="H423" s="8">
        <f t="shared" si="33"/>
        <v>0</v>
      </c>
      <c r="I423" s="8">
        <f t="shared" si="33"/>
        <v>2000000</v>
      </c>
      <c r="J423" s="8">
        <f t="shared" si="33"/>
        <v>4000000</v>
      </c>
      <c r="K423" s="8">
        <f t="shared" si="33"/>
        <v>2023765</v>
      </c>
      <c r="L423" s="8">
        <f t="shared" si="33"/>
        <v>5016517</v>
      </c>
      <c r="M423" s="8">
        <f t="shared" si="33"/>
        <v>7001321</v>
      </c>
      <c r="N423" s="8">
        <f t="shared" si="33"/>
        <v>11852020</v>
      </c>
      <c r="O423" s="8">
        <f t="shared" si="33"/>
        <v>5001865</v>
      </c>
      <c r="P423" s="6"/>
      <c r="Q423" s="9" t="s">
        <v>12</v>
      </c>
    </row>
    <row r="424" spans="2:17" x14ac:dyDescent="0.3">
      <c r="B424" s="8">
        <f t="shared" si="33"/>
        <v>0</v>
      </c>
      <c r="C424" s="8">
        <f t="shared" si="33"/>
        <v>0</v>
      </c>
      <c r="D424" s="8">
        <f t="shared" si="33"/>
        <v>0</v>
      </c>
      <c r="E424" s="8">
        <f t="shared" si="33"/>
        <v>0</v>
      </c>
      <c r="F424" s="8">
        <f t="shared" si="33"/>
        <v>0</v>
      </c>
      <c r="G424" s="8">
        <f t="shared" si="33"/>
        <v>0</v>
      </c>
      <c r="H424" s="8">
        <f t="shared" si="33"/>
        <v>0</v>
      </c>
      <c r="I424" s="8">
        <f t="shared" si="33"/>
        <v>2000000</v>
      </c>
      <c r="J424" s="8">
        <f t="shared" si="33"/>
        <v>4000000</v>
      </c>
      <c r="K424" s="8">
        <f t="shared" si="33"/>
        <v>2021981</v>
      </c>
      <c r="L424" s="8">
        <f t="shared" si="33"/>
        <v>5000841</v>
      </c>
      <c r="M424" s="8">
        <f t="shared" si="33"/>
        <v>7001121</v>
      </c>
      <c r="N424" s="8">
        <f t="shared" si="33"/>
        <v>11644585</v>
      </c>
      <c r="O424" s="8">
        <f t="shared" si="33"/>
        <v>5001572</v>
      </c>
      <c r="P424" s="6"/>
      <c r="Q424" s="9" t="s">
        <v>13</v>
      </c>
    </row>
    <row r="425" spans="2:17" x14ac:dyDescent="0.3">
      <c r="B425" s="8">
        <f t="shared" si="33"/>
        <v>0</v>
      </c>
      <c r="C425" s="8">
        <f t="shared" si="33"/>
        <v>0</v>
      </c>
      <c r="D425" s="8">
        <f t="shared" si="33"/>
        <v>0</v>
      </c>
      <c r="E425" s="8">
        <f t="shared" si="33"/>
        <v>0</v>
      </c>
      <c r="F425" s="8">
        <f t="shared" si="33"/>
        <v>0</v>
      </c>
      <c r="G425" s="8">
        <f t="shared" si="33"/>
        <v>0</v>
      </c>
      <c r="H425" s="8">
        <f t="shared" si="33"/>
        <v>0</v>
      </c>
      <c r="I425" s="8">
        <f t="shared" si="33"/>
        <v>2000000</v>
      </c>
      <c r="J425" s="8">
        <f t="shared" si="33"/>
        <v>4000000</v>
      </c>
      <c r="K425" s="8">
        <f t="shared" si="33"/>
        <v>2020261</v>
      </c>
      <c r="L425" s="8">
        <f t="shared" si="33"/>
        <v>7001158</v>
      </c>
      <c r="M425" s="8">
        <f t="shared" si="33"/>
        <v>7000926</v>
      </c>
      <c r="N425" s="8">
        <f t="shared" si="33"/>
        <v>9644022</v>
      </c>
      <c r="O425" s="8" t="str">
        <f t="shared" si="33"/>
        <v/>
      </c>
      <c r="P425" s="6"/>
      <c r="Q425" s="9" t="s">
        <v>14</v>
      </c>
    </row>
    <row r="426" spans="2:17" x14ac:dyDescent="0.3">
      <c r="B426" s="8">
        <f t="shared" si="33"/>
        <v>0</v>
      </c>
      <c r="C426" s="8">
        <f t="shared" si="33"/>
        <v>0</v>
      </c>
      <c r="D426" s="8">
        <f t="shared" si="33"/>
        <v>0</v>
      </c>
      <c r="E426" s="8">
        <f t="shared" si="33"/>
        <v>0</v>
      </c>
      <c r="F426" s="8">
        <f t="shared" si="33"/>
        <v>0</v>
      </c>
      <c r="G426" s="8">
        <f t="shared" si="33"/>
        <v>0</v>
      </c>
      <c r="H426" s="8">
        <f t="shared" si="33"/>
        <v>2000000</v>
      </c>
      <c r="I426" s="8">
        <f t="shared" si="33"/>
        <v>4000000</v>
      </c>
      <c r="J426" s="8">
        <f t="shared" si="33"/>
        <v>2000000</v>
      </c>
      <c r="K426" s="8">
        <f t="shared" si="33"/>
        <v>2018569.31</v>
      </c>
      <c r="L426" s="8">
        <f t="shared" si="33"/>
        <v>7002261.0099999998</v>
      </c>
      <c r="M426" s="8">
        <f t="shared" si="33"/>
        <v>7002807.1699999999</v>
      </c>
      <c r="N426" s="8">
        <f>IFERROR(VLOOKUP($B$422,$4:$126,MATCH($Q426&amp;"/"&amp;N$348,$2:$2,0),FALSE),IFERROR(VLOOKUP($B$422,$4:$126,MATCH($Q425&amp;"/"&amp;N$348,$2:$2,0),FALSE),IFERROR(VLOOKUP($B$422,$4:$126,MATCH($Q424&amp;"/"&amp;N$348,$2:$2,0),FALSE),IFERROR(VLOOKUP($B$422,$4:$126,MATCH($Q423&amp;"/"&amp;N$348,$2:$2,0),FALSE),""))))</f>
        <v>9623214.3300000001</v>
      </c>
      <c r="O426" s="8">
        <f>IFERROR(VLOOKUP($B$422,$4:$126,MATCH($Q426&amp;"/"&amp;O$348,$2:$2,0),FALSE),IFERROR(VLOOKUP($B$422,$4:$126,MATCH($Q425&amp;"/"&amp;O$348,$2:$2,0),FALSE),IFERROR(VLOOKUP($B$422,$4:$126,MATCH($Q424&amp;"/"&amp;O$348,$2:$2,0),FALSE),IFERROR(VLOOKUP($B$422,$4:$126,MATCH($Q423&amp;"/"&amp;O$348,$2:$2,0),FALSE),""))))</f>
        <v>5001572</v>
      </c>
      <c r="P426" s="6"/>
      <c r="Q426" s="9" t="s">
        <v>15</v>
      </c>
    </row>
    <row r="427" spans="2:17" x14ac:dyDescent="0.3">
      <c r="B427" s="12">
        <f t="shared" ref="B427:M427" si="34">+B426/B$402</f>
        <v>0</v>
      </c>
      <c r="C427" s="12">
        <f t="shared" si="34"/>
        <v>0</v>
      </c>
      <c r="D427" s="12">
        <f t="shared" si="34"/>
        <v>0</v>
      </c>
      <c r="E427" s="12">
        <f t="shared" si="34"/>
        <v>0</v>
      </c>
      <c r="F427" s="12">
        <f t="shared" si="34"/>
        <v>0</v>
      </c>
      <c r="G427" s="12">
        <f t="shared" si="34"/>
        <v>0</v>
      </c>
      <c r="H427" s="12">
        <f t="shared" si="34"/>
        <v>4.5802723130138501E-2</v>
      </c>
      <c r="I427" s="12">
        <f t="shared" si="34"/>
        <v>8.349021821955431E-2</v>
      </c>
      <c r="J427" s="12">
        <f t="shared" si="34"/>
        <v>3.7836169339464903E-2</v>
      </c>
      <c r="K427" s="12">
        <f t="shared" si="34"/>
        <v>3.4226977775977774E-2</v>
      </c>
      <c r="L427" s="12">
        <f t="shared" si="34"/>
        <v>0.11282094911482625</v>
      </c>
      <c r="M427" s="12">
        <f t="shared" si="34"/>
        <v>0.11179211770175496</v>
      </c>
      <c r="N427" s="12">
        <f>+N426/N$402</f>
        <v>0.12998344273528681</v>
      </c>
      <c r="O427" s="12">
        <f>+O426/O$402</f>
        <v>7.1317586235822725E-2</v>
      </c>
      <c r="P427" s="6"/>
      <c r="Q427" s="11" t="s">
        <v>1747</v>
      </c>
    </row>
    <row r="428" spans="2:17" x14ac:dyDescent="0.3">
      <c r="B428" s="174" t="s">
        <v>4</v>
      </c>
      <c r="C428" s="174"/>
      <c r="D428" s="174"/>
      <c r="E428" s="174"/>
      <c r="F428" s="174"/>
      <c r="G428" s="174"/>
      <c r="H428" s="174"/>
      <c r="I428" s="174"/>
      <c r="J428" s="174"/>
      <c r="K428" s="174"/>
      <c r="L428" s="174"/>
      <c r="M428" s="174"/>
      <c r="N428" s="174"/>
      <c r="O428" s="118"/>
      <c r="P428" s="6"/>
      <c r="Q428" s="3"/>
    </row>
    <row r="429" spans="2:17" x14ac:dyDescent="0.3">
      <c r="B429" s="8">
        <f t="shared" ref="B429:O432" si="35">IFERROR(VLOOKUP($B$428,$4:$126,MATCH($Q429&amp;"/"&amp;B$348,$2:$2,0),FALSE),"")</f>
        <v>27979981</v>
      </c>
      <c r="C429" s="8">
        <f t="shared" si="35"/>
        <v>1103714</v>
      </c>
      <c r="D429" s="8">
        <f t="shared" si="35"/>
        <v>837278</v>
      </c>
      <c r="E429" s="8">
        <f t="shared" si="35"/>
        <v>2098141</v>
      </c>
      <c r="F429" s="8">
        <f t="shared" si="35"/>
        <v>2157298</v>
      </c>
      <c r="G429" s="8">
        <f t="shared" si="35"/>
        <v>2159380</v>
      </c>
      <c r="H429" s="8">
        <f t="shared" si="35"/>
        <v>3228090</v>
      </c>
      <c r="I429" s="8">
        <f t="shared" si="35"/>
        <v>5250314</v>
      </c>
      <c r="J429" s="8">
        <f t="shared" si="35"/>
        <v>7317012</v>
      </c>
      <c r="K429" s="8">
        <f t="shared" si="35"/>
        <v>9562845</v>
      </c>
      <c r="L429" s="8">
        <f t="shared" si="35"/>
        <v>7644248</v>
      </c>
      <c r="M429" s="8">
        <f t="shared" si="35"/>
        <v>7681540</v>
      </c>
      <c r="N429" s="8">
        <f t="shared" si="35"/>
        <v>16129772</v>
      </c>
      <c r="O429" s="8">
        <f t="shared" si="35"/>
        <v>7691757</v>
      </c>
      <c r="P429" s="6"/>
      <c r="Q429" s="9" t="s">
        <v>12</v>
      </c>
    </row>
    <row r="430" spans="2:17" x14ac:dyDescent="0.3">
      <c r="B430" s="8">
        <f t="shared" si="35"/>
        <v>224121</v>
      </c>
      <c r="C430" s="8">
        <f t="shared" si="35"/>
        <v>1159765</v>
      </c>
      <c r="D430" s="8">
        <f t="shared" si="35"/>
        <v>895403</v>
      </c>
      <c r="E430" s="8">
        <f t="shared" si="35"/>
        <v>2192680</v>
      </c>
      <c r="F430" s="8">
        <f t="shared" si="35"/>
        <v>2274089</v>
      </c>
      <c r="G430" s="8">
        <f t="shared" si="35"/>
        <v>2104319</v>
      </c>
      <c r="H430" s="8">
        <f t="shared" si="35"/>
        <v>4183334</v>
      </c>
      <c r="I430" s="8">
        <f t="shared" si="35"/>
        <v>5854013</v>
      </c>
      <c r="J430" s="8">
        <f t="shared" si="35"/>
        <v>8439019</v>
      </c>
      <c r="K430" s="8">
        <f t="shared" si="35"/>
        <v>11539484</v>
      </c>
      <c r="L430" s="8">
        <f t="shared" si="35"/>
        <v>10505571</v>
      </c>
      <c r="M430" s="8">
        <f t="shared" si="35"/>
        <v>10697449</v>
      </c>
      <c r="N430" s="8">
        <f t="shared" si="35"/>
        <v>21555780</v>
      </c>
      <c r="O430" s="8">
        <f t="shared" si="35"/>
        <v>7635899</v>
      </c>
      <c r="P430" s="6"/>
      <c r="Q430" s="9" t="s">
        <v>13</v>
      </c>
    </row>
    <row r="431" spans="2:17" x14ac:dyDescent="0.3">
      <c r="B431" s="8">
        <f t="shared" si="35"/>
        <v>1223302</v>
      </c>
      <c r="C431" s="8">
        <f t="shared" si="35"/>
        <v>1110629</v>
      </c>
      <c r="D431" s="8">
        <f t="shared" si="35"/>
        <v>854631</v>
      </c>
      <c r="E431" s="8">
        <f t="shared" si="35"/>
        <v>2161485</v>
      </c>
      <c r="F431" s="8">
        <f t="shared" si="35"/>
        <v>2199970</v>
      </c>
      <c r="G431" s="8">
        <f t="shared" si="35"/>
        <v>2126945</v>
      </c>
      <c r="H431" s="8">
        <f t="shared" si="35"/>
        <v>5663426</v>
      </c>
      <c r="I431" s="8">
        <f t="shared" si="35"/>
        <v>6822753</v>
      </c>
      <c r="J431" s="8">
        <f t="shared" si="35"/>
        <v>8698018</v>
      </c>
      <c r="K431" s="8">
        <f t="shared" si="35"/>
        <v>10765353</v>
      </c>
      <c r="L431" s="8">
        <f t="shared" si="35"/>
        <v>12430503</v>
      </c>
      <c r="M431" s="8">
        <f t="shared" si="35"/>
        <v>10029411</v>
      </c>
      <c r="N431" s="8">
        <f t="shared" si="35"/>
        <v>16359302</v>
      </c>
      <c r="O431" s="8" t="str">
        <f t="shared" si="35"/>
        <v/>
      </c>
      <c r="P431" s="6"/>
      <c r="Q431" s="9" t="s">
        <v>14</v>
      </c>
    </row>
    <row r="432" spans="2:17" x14ac:dyDescent="0.3">
      <c r="B432" s="8">
        <f t="shared" si="35"/>
        <v>1284633</v>
      </c>
      <c r="C432" s="8">
        <f t="shared" si="35"/>
        <v>884859.04</v>
      </c>
      <c r="D432" s="8">
        <f t="shared" si="35"/>
        <v>1276119.27</v>
      </c>
      <c r="E432" s="8">
        <f t="shared" si="35"/>
        <v>2132904.44</v>
      </c>
      <c r="F432" s="8">
        <f t="shared" si="35"/>
        <v>2187977.3199999998</v>
      </c>
      <c r="G432" s="8">
        <f t="shared" si="35"/>
        <v>3166649</v>
      </c>
      <c r="H432" s="8">
        <f t="shared" si="35"/>
        <v>5226390.37</v>
      </c>
      <c r="I432" s="8">
        <f t="shared" si="35"/>
        <v>6614115.0299999993</v>
      </c>
      <c r="J432" s="8">
        <f t="shared" si="35"/>
        <v>7422571.54</v>
      </c>
      <c r="K432" s="8">
        <f t="shared" si="35"/>
        <v>8350588.0500000007</v>
      </c>
      <c r="L432" s="8">
        <f t="shared" si="35"/>
        <v>10584844.75</v>
      </c>
      <c r="M432" s="8">
        <f t="shared" si="35"/>
        <v>7845442.5099999998</v>
      </c>
      <c r="N432" s="8">
        <f>IFERROR(VLOOKUP($B$428,$4:$126,MATCH($Q432&amp;"/"&amp;N$348,$2:$2,0),FALSE),IFERROR(VLOOKUP($B$428,$4:$126,MATCH($Q431&amp;"/"&amp;N$348,$2:$2,0),FALSE),IFERROR(VLOOKUP($B$428,$4:$126,MATCH($Q430&amp;"/"&amp;N$348,$2:$2,0),FALSE),IFERROR(VLOOKUP($B$428,$4:$126,MATCH($Q429&amp;"/"&amp;N$348,$2:$2,0),FALSE),""))))</f>
        <v>16176160.140000001</v>
      </c>
      <c r="O432" s="8">
        <f>IFERROR(VLOOKUP($B$428,$4:$126,MATCH($Q432&amp;"/"&amp;O$348,$2:$2,0),FALSE),IFERROR(VLOOKUP($B$428,$4:$126,MATCH($Q431&amp;"/"&amp;O$348,$2:$2,0),FALSE),IFERROR(VLOOKUP($B$428,$4:$126,MATCH($Q430&amp;"/"&amp;O$348,$2:$2,0),FALSE),IFERROR(VLOOKUP($B$428,$4:$126,MATCH($Q429&amp;"/"&amp;O$348,$2:$2,0),FALSE),""))))</f>
        <v>7635899</v>
      </c>
      <c r="P432" s="6"/>
      <c r="Q432" s="9" t="s">
        <v>15</v>
      </c>
    </row>
    <row r="433" spans="1:17" s="87" customFormat="1" x14ac:dyDescent="0.3">
      <c r="A433" s="86"/>
      <c r="B433" s="13">
        <f t="shared" ref="B433:O433" si="36">+B432/B$457</f>
        <v>0.1506366362668965</v>
      </c>
      <c r="C433" s="13">
        <f t="shared" si="36"/>
        <v>0.10129971512924472</v>
      </c>
      <c r="D433" s="13">
        <f t="shared" si="36"/>
        <v>0.13907000407041437</v>
      </c>
      <c r="E433" s="13">
        <f t="shared" si="36"/>
        <v>0.22032930929116981</v>
      </c>
      <c r="F433" s="13">
        <f t="shared" si="36"/>
        <v>0.20531690470526126</v>
      </c>
      <c r="G433" s="13">
        <f t="shared" si="36"/>
        <v>0.28731827229222734</v>
      </c>
      <c r="H433" s="13">
        <f t="shared" si="36"/>
        <v>0.40873601819773941</v>
      </c>
      <c r="I433" s="13">
        <f t="shared" si="36"/>
        <v>0.46555473955144394</v>
      </c>
      <c r="J433" s="13">
        <f t="shared" si="36"/>
        <v>0.47212998134119588</v>
      </c>
      <c r="K433" s="13">
        <f t="shared" si="36"/>
        <v>0.47573797895668662</v>
      </c>
      <c r="L433" s="13">
        <f t="shared" si="36"/>
        <v>0.56515682210053086</v>
      </c>
      <c r="M433" s="13">
        <f t="shared" si="36"/>
        <v>0.38756242007618136</v>
      </c>
      <c r="N433" s="13">
        <f t="shared" si="36"/>
        <v>0.72737335582294693</v>
      </c>
      <c r="O433" s="13">
        <f t="shared" si="36"/>
        <v>0.34128161433165755</v>
      </c>
      <c r="P433" s="6"/>
      <c r="Q433" s="14" t="s">
        <v>16</v>
      </c>
    </row>
    <row r="434" spans="1:17" x14ac:dyDescent="0.3">
      <c r="A434" s="84"/>
      <c r="B434" s="174" t="s">
        <v>799</v>
      </c>
      <c r="C434" s="174"/>
      <c r="D434" s="174"/>
      <c r="E434" s="174"/>
      <c r="F434" s="174"/>
      <c r="G434" s="174"/>
      <c r="H434" s="174"/>
      <c r="I434" s="174"/>
      <c r="J434" s="174"/>
      <c r="K434" s="174"/>
      <c r="L434" s="174"/>
      <c r="M434" s="174"/>
      <c r="N434" s="174"/>
      <c r="O434" s="118"/>
      <c r="P434" s="6"/>
      <c r="Q434" s="3"/>
    </row>
    <row r="435" spans="1:17" x14ac:dyDescent="0.3">
      <c r="B435" s="8">
        <f t="shared" ref="B435:O438" si="37">IFERROR(VLOOKUP($B$434,$4:$126,MATCH($Q435&amp;"/"&amp;B$348,$2:$2,0),FALSE),"")</f>
        <v>137730</v>
      </c>
      <c r="C435" s="8">
        <f t="shared" si="37"/>
        <v>150793</v>
      </c>
      <c r="D435" s="8">
        <f t="shared" si="37"/>
        <v>325555</v>
      </c>
      <c r="E435" s="8">
        <f t="shared" si="37"/>
        <v>375910</v>
      </c>
      <c r="F435" s="8">
        <f t="shared" si="37"/>
        <v>389778</v>
      </c>
      <c r="G435" s="8">
        <f t="shared" si="37"/>
        <v>428527</v>
      </c>
      <c r="H435" s="8">
        <f t="shared" si="37"/>
        <v>615807</v>
      </c>
      <c r="I435" s="8">
        <f t="shared" si="37"/>
        <v>2896296</v>
      </c>
      <c r="J435" s="8">
        <f t="shared" si="37"/>
        <v>5037153</v>
      </c>
      <c r="K435" s="8">
        <f t="shared" si="37"/>
        <v>3651350</v>
      </c>
      <c r="L435" s="8">
        <f t="shared" si="37"/>
        <v>6635147</v>
      </c>
      <c r="M435" s="8">
        <f t="shared" si="37"/>
        <v>8733751</v>
      </c>
      <c r="N435" s="8">
        <f t="shared" si="37"/>
        <v>12887853</v>
      </c>
      <c r="O435" s="8">
        <f t="shared" si="37"/>
        <v>14141460</v>
      </c>
      <c r="P435" s="6"/>
      <c r="Q435" s="9" t="s">
        <v>12</v>
      </c>
    </row>
    <row r="436" spans="1:17" x14ac:dyDescent="0.3">
      <c r="B436" s="8">
        <f t="shared" si="37"/>
        <v>141258</v>
      </c>
      <c r="C436" s="8">
        <f t="shared" si="37"/>
        <v>157330</v>
      </c>
      <c r="D436" s="8">
        <f t="shared" si="37"/>
        <v>310240</v>
      </c>
      <c r="E436" s="8">
        <f t="shared" si="37"/>
        <v>376632</v>
      </c>
      <c r="F436" s="8">
        <f t="shared" si="37"/>
        <v>389121</v>
      </c>
      <c r="G436" s="8">
        <f t="shared" si="37"/>
        <v>430871</v>
      </c>
      <c r="H436" s="8">
        <f t="shared" si="37"/>
        <v>679515</v>
      </c>
      <c r="I436" s="8">
        <f t="shared" si="37"/>
        <v>2893828</v>
      </c>
      <c r="J436" s="8">
        <f t="shared" si="37"/>
        <v>5058759</v>
      </c>
      <c r="K436" s="8">
        <f t="shared" si="37"/>
        <v>3710086</v>
      </c>
      <c r="L436" s="8">
        <f t="shared" si="37"/>
        <v>6646479</v>
      </c>
      <c r="M436" s="8">
        <f t="shared" si="37"/>
        <v>8861261</v>
      </c>
      <c r="N436" s="8">
        <f t="shared" si="37"/>
        <v>12702076</v>
      </c>
      <c r="O436" s="8">
        <f t="shared" si="37"/>
        <v>14334975</v>
      </c>
      <c r="P436" s="6"/>
      <c r="Q436" s="9" t="s">
        <v>13</v>
      </c>
    </row>
    <row r="437" spans="1:17" x14ac:dyDescent="0.3">
      <c r="B437" s="8">
        <f t="shared" si="37"/>
        <v>144402</v>
      </c>
      <c r="C437" s="8">
        <f t="shared" si="37"/>
        <v>323100</v>
      </c>
      <c r="D437" s="8">
        <f t="shared" si="37"/>
        <v>310319</v>
      </c>
      <c r="E437" s="8">
        <f t="shared" si="37"/>
        <v>373880</v>
      </c>
      <c r="F437" s="8">
        <f t="shared" si="37"/>
        <v>387009</v>
      </c>
      <c r="G437" s="8">
        <f t="shared" si="37"/>
        <v>514998</v>
      </c>
      <c r="H437" s="8">
        <f t="shared" si="37"/>
        <v>842126</v>
      </c>
      <c r="I437" s="8">
        <f t="shared" si="37"/>
        <v>2975780</v>
      </c>
      <c r="J437" s="8">
        <f t="shared" si="37"/>
        <v>5390294</v>
      </c>
      <c r="K437" s="8">
        <f t="shared" si="37"/>
        <v>3705289</v>
      </c>
      <c r="L437" s="8">
        <f t="shared" si="37"/>
        <v>8667052</v>
      </c>
      <c r="M437" s="8">
        <f t="shared" si="37"/>
        <v>8995334</v>
      </c>
      <c r="N437" s="8">
        <f t="shared" si="37"/>
        <v>10722737</v>
      </c>
      <c r="O437" s="8" t="str">
        <f t="shared" si="37"/>
        <v/>
      </c>
      <c r="P437" s="6"/>
      <c r="Q437" s="9" t="s">
        <v>14</v>
      </c>
    </row>
    <row r="438" spans="1:17" x14ac:dyDescent="0.3">
      <c r="B438" s="8">
        <f t="shared" si="37"/>
        <v>147666</v>
      </c>
      <c r="C438" s="8">
        <f t="shared" si="37"/>
        <v>326281.02</v>
      </c>
      <c r="D438" s="8">
        <f t="shared" si="37"/>
        <v>366723.34</v>
      </c>
      <c r="E438" s="8">
        <f t="shared" si="37"/>
        <v>390340.6</v>
      </c>
      <c r="F438" s="8">
        <f t="shared" si="37"/>
        <v>426740.45</v>
      </c>
      <c r="G438" s="8">
        <f t="shared" si="37"/>
        <v>542961.56999999995</v>
      </c>
      <c r="H438" s="8">
        <f t="shared" si="37"/>
        <v>2903326.7</v>
      </c>
      <c r="I438" s="8">
        <f t="shared" si="37"/>
        <v>5019018.21</v>
      </c>
      <c r="J438" s="8">
        <f t="shared" si="37"/>
        <v>3413393.03</v>
      </c>
      <c r="K438" s="8">
        <f t="shared" si="37"/>
        <v>3847567.16</v>
      </c>
      <c r="L438" s="8">
        <f t="shared" si="37"/>
        <v>8714497.5500000007</v>
      </c>
      <c r="M438" s="8">
        <f t="shared" si="37"/>
        <v>9157682.6600000001</v>
      </c>
      <c r="N438" s="8">
        <f>IFERROR(VLOOKUP($B$434,$4:$126,MATCH($Q438&amp;"/"&amp;N$348,$2:$2,0),FALSE),IFERROR(VLOOKUP($B$434,$4:$126,MATCH($Q437&amp;"/"&amp;N$348,$2:$2,0),FALSE),IFERROR(VLOOKUP($B$434,$4:$126,MATCH($Q436&amp;"/"&amp;N$348,$2:$2,0),FALSE),IFERROR(VLOOKUP($B$434,$4:$126,MATCH($Q435&amp;"/"&amp;N$348,$2:$2,0),FALSE),""))))</f>
        <v>10768906.34</v>
      </c>
      <c r="O438" s="8">
        <f>IFERROR(VLOOKUP($B$434,$4:$126,MATCH($Q438&amp;"/"&amp;O$348,$2:$2,0),FALSE),IFERROR(VLOOKUP($B$434,$4:$126,MATCH($Q437&amp;"/"&amp;O$348,$2:$2,0),FALSE),IFERROR(VLOOKUP($B$434,$4:$126,MATCH($Q436&amp;"/"&amp;O$348,$2:$2,0),FALSE),IFERROR(VLOOKUP($B$434,$4:$126,MATCH($Q435&amp;"/"&amp;O$348,$2:$2,0),FALSE),""))))</f>
        <v>14334975</v>
      </c>
      <c r="P438" s="6"/>
      <c r="Q438" s="9" t="s">
        <v>15</v>
      </c>
    </row>
    <row r="439" spans="1:17" x14ac:dyDescent="0.3">
      <c r="B439" s="12">
        <f t="shared" ref="B439:M439" si="38">+B438/B$402</f>
        <v>7.1383444963526357E-3</v>
      </c>
      <c r="C439" s="12">
        <f t="shared" si="38"/>
        <v>1.4234668770757151E-2</v>
      </c>
      <c r="D439" s="12">
        <f t="shared" si="38"/>
        <v>1.4386008460050821E-2</v>
      </c>
      <c r="E439" s="12">
        <f t="shared" si="38"/>
        <v>1.2874265506413766E-2</v>
      </c>
      <c r="F439" s="12">
        <f t="shared" si="38"/>
        <v>1.3300491752422353E-2</v>
      </c>
      <c r="G439" s="12">
        <f t="shared" si="38"/>
        <v>1.5038678258799176E-2</v>
      </c>
      <c r="H439" s="12">
        <f t="shared" si="38"/>
        <v>6.6490134498219347E-2</v>
      </c>
      <c r="I439" s="12">
        <f t="shared" si="38"/>
        <v>0.10475973140020421</v>
      </c>
      <c r="J439" s="12">
        <f t="shared" si="38"/>
        <v>6.4574858352614603E-2</v>
      </c>
      <c r="K439" s="12">
        <f t="shared" si="38"/>
        <v>6.5239570930017726E-2</v>
      </c>
      <c r="L439" s="12">
        <f t="shared" si="38"/>
        <v>0.14040863133289974</v>
      </c>
      <c r="M439" s="12">
        <f t="shared" si="38"/>
        <v>0.14619233586608102</v>
      </c>
      <c r="N439" s="12">
        <f>+N438/N$402</f>
        <v>0.14545862458901057</v>
      </c>
      <c r="O439" s="12">
        <f>+O438/O$402</f>
        <v>0.20440289887876509</v>
      </c>
      <c r="P439" s="6"/>
      <c r="Q439" s="11" t="s">
        <v>1747</v>
      </c>
    </row>
    <row r="440" spans="1:17" x14ac:dyDescent="0.3">
      <c r="B440" s="173" t="s">
        <v>800</v>
      </c>
      <c r="C440" s="173"/>
      <c r="D440" s="173"/>
      <c r="E440" s="173"/>
      <c r="F440" s="173"/>
      <c r="G440" s="173"/>
      <c r="H440" s="173"/>
      <c r="I440" s="173"/>
      <c r="J440" s="173"/>
      <c r="K440" s="173"/>
      <c r="L440" s="173"/>
      <c r="M440" s="173"/>
      <c r="N440" s="173"/>
      <c r="O440" s="117"/>
      <c r="P440" s="6"/>
      <c r="Q440" s="3"/>
    </row>
    <row r="441" spans="1:17" x14ac:dyDescent="0.3">
      <c r="B441" s="8">
        <f t="shared" ref="B441:O444" si="39">IFERROR(VLOOKUP($B$440,$4:$126,MATCH($Q441&amp;"/"&amp;B$348,$2:$2,0),FALSE),"")</f>
        <v>10478850</v>
      </c>
      <c r="C441" s="8">
        <f t="shared" si="39"/>
        <v>11427353</v>
      </c>
      <c r="D441" s="8">
        <f t="shared" si="39"/>
        <v>13311301</v>
      </c>
      <c r="E441" s="8">
        <f t="shared" si="39"/>
        <v>16823840</v>
      </c>
      <c r="F441" s="8">
        <f t="shared" si="39"/>
        <v>19303911</v>
      </c>
      <c r="G441" s="8">
        <f t="shared" si="39"/>
        <v>22426894</v>
      </c>
      <c r="H441" s="8">
        <f t="shared" si="39"/>
        <v>24124519</v>
      </c>
      <c r="I441" s="8">
        <f t="shared" si="39"/>
        <v>29070794</v>
      </c>
      <c r="J441" s="8">
        <f t="shared" si="39"/>
        <v>32806064</v>
      </c>
      <c r="K441" s="8">
        <f t="shared" si="39"/>
        <v>37730645</v>
      </c>
      <c r="L441" s="8">
        <f t="shared" si="39"/>
        <v>38629193</v>
      </c>
      <c r="M441" s="8">
        <f t="shared" si="39"/>
        <v>39954295</v>
      </c>
      <c r="N441" s="8">
        <f t="shared" si="39"/>
        <v>48804941</v>
      </c>
      <c r="O441" s="8">
        <f t="shared" si="39"/>
        <v>50626757</v>
      </c>
      <c r="P441" s="6"/>
      <c r="Q441" s="9" t="s">
        <v>12</v>
      </c>
    </row>
    <row r="442" spans="1:17" x14ac:dyDescent="0.3">
      <c r="B442" s="8">
        <f t="shared" si="39"/>
        <v>10117934</v>
      </c>
      <c r="C442" s="8">
        <f t="shared" si="39"/>
        <v>11447763</v>
      </c>
      <c r="D442" s="8">
        <f t="shared" si="39"/>
        <v>13023923</v>
      </c>
      <c r="E442" s="8">
        <f t="shared" si="39"/>
        <v>16696979</v>
      </c>
      <c r="F442" s="8">
        <f t="shared" si="39"/>
        <v>18755902</v>
      </c>
      <c r="G442" s="8">
        <f t="shared" si="39"/>
        <v>18938882</v>
      </c>
      <c r="H442" s="8">
        <f t="shared" si="39"/>
        <v>23496326</v>
      </c>
      <c r="I442" s="8">
        <f t="shared" si="39"/>
        <v>27481818</v>
      </c>
      <c r="J442" s="8">
        <f t="shared" si="39"/>
        <v>32461279</v>
      </c>
      <c r="K442" s="8">
        <f t="shared" si="39"/>
        <v>36326212</v>
      </c>
      <c r="L442" s="8">
        <f t="shared" si="39"/>
        <v>37811727</v>
      </c>
      <c r="M442" s="8">
        <f t="shared" si="39"/>
        <v>39179255</v>
      </c>
      <c r="N442" s="8">
        <f t="shared" si="39"/>
        <v>49879831</v>
      </c>
      <c r="O442" s="8">
        <f t="shared" si="39"/>
        <v>47274206</v>
      </c>
      <c r="P442" s="6"/>
      <c r="Q442" s="9" t="s">
        <v>13</v>
      </c>
    </row>
    <row r="443" spans="1:17" x14ac:dyDescent="0.3">
      <c r="B443" s="8">
        <f t="shared" si="39"/>
        <v>10904861</v>
      </c>
      <c r="C443" s="8">
        <f t="shared" si="39"/>
        <v>12061699</v>
      </c>
      <c r="D443" s="8">
        <f t="shared" si="39"/>
        <v>13198800</v>
      </c>
      <c r="E443" s="8">
        <f t="shared" si="39"/>
        <v>16573956</v>
      </c>
      <c r="F443" s="8">
        <f t="shared" si="39"/>
        <v>17528857</v>
      </c>
      <c r="G443" s="8">
        <f t="shared" si="39"/>
        <v>19915984</v>
      </c>
      <c r="H443" s="8">
        <f t="shared" si="39"/>
        <v>25745406</v>
      </c>
      <c r="I443" s="8">
        <f t="shared" si="39"/>
        <v>29825207</v>
      </c>
      <c r="J443" s="8">
        <f t="shared" si="39"/>
        <v>33220243</v>
      </c>
      <c r="K443" s="8">
        <f t="shared" si="39"/>
        <v>38119099</v>
      </c>
      <c r="L443" s="8">
        <f t="shared" si="39"/>
        <v>39368138</v>
      </c>
      <c r="M443" s="8">
        <f t="shared" si="39"/>
        <v>39085047</v>
      </c>
      <c r="N443" s="8">
        <f t="shared" si="39"/>
        <v>47169295</v>
      </c>
      <c r="O443" s="8" t="str">
        <f t="shared" si="39"/>
        <v/>
      </c>
      <c r="P443" s="6"/>
      <c r="Q443" s="9" t="s">
        <v>14</v>
      </c>
    </row>
    <row r="444" spans="1:17" x14ac:dyDescent="0.3">
      <c r="B444" s="8">
        <f t="shared" si="39"/>
        <v>12158284</v>
      </c>
      <c r="C444" s="8">
        <f t="shared" si="39"/>
        <v>14186514.93</v>
      </c>
      <c r="D444" s="8">
        <f t="shared" si="39"/>
        <v>16315574.359999999</v>
      </c>
      <c r="E444" s="8">
        <f t="shared" si="39"/>
        <v>20638916.379999999</v>
      </c>
      <c r="F444" s="8">
        <f t="shared" si="39"/>
        <v>21427975.5</v>
      </c>
      <c r="G444" s="8">
        <f t="shared" si="39"/>
        <v>25082943.239999998</v>
      </c>
      <c r="H444" s="8">
        <f t="shared" si="39"/>
        <v>30878812.530000001</v>
      </c>
      <c r="I444" s="8">
        <f t="shared" si="39"/>
        <v>33702849.549999997</v>
      </c>
      <c r="J444" s="8">
        <f t="shared" si="39"/>
        <v>37117830.869999997</v>
      </c>
      <c r="K444" s="8">
        <f t="shared" si="39"/>
        <v>40965166.840000004</v>
      </c>
      <c r="L444" s="8">
        <f t="shared" si="39"/>
        <v>42808629.049999997</v>
      </c>
      <c r="M444" s="8">
        <f t="shared" si="39"/>
        <v>41906957.939999998</v>
      </c>
      <c r="N444" s="8">
        <f>IFERROR(VLOOKUP($B$440,$4:$126,MATCH($Q444&amp;"/"&amp;N$348,$2:$2,0),FALSE),IFERROR(VLOOKUP($B$440,$4:$126,MATCH($Q443&amp;"/"&amp;N$348,$2:$2,0),FALSE),IFERROR(VLOOKUP($B$440,$4:$126,MATCH($Q442&amp;"/"&amp;N$348,$2:$2,0),FALSE),IFERROR(VLOOKUP($B$440,$4:$126,MATCH($Q441&amp;"/"&amp;N$348,$2:$2,0),FALSE),""))))</f>
        <v>51323636.549999997</v>
      </c>
      <c r="O444" s="8">
        <f>IFERROR(VLOOKUP($B$440,$4:$126,MATCH($Q444&amp;"/"&amp;O$348,$2:$2,0),FALSE),IFERROR(VLOOKUP($B$440,$4:$126,MATCH($Q443&amp;"/"&amp;O$348,$2:$2,0),FALSE),IFERROR(VLOOKUP($B$440,$4:$126,MATCH($Q442&amp;"/"&amp;O$348,$2:$2,0),FALSE),IFERROR(VLOOKUP($B$440,$4:$126,MATCH($Q441&amp;"/"&amp;O$348,$2:$2,0),FALSE),""))))</f>
        <v>47274206</v>
      </c>
      <c r="P444" s="6"/>
      <c r="Q444" s="9" t="s">
        <v>15</v>
      </c>
    </row>
    <row r="445" spans="1:17" x14ac:dyDescent="0.3">
      <c r="B445" s="12">
        <f t="shared" ref="B445:M445" si="40">+B444/B$402</f>
        <v>0.5877454503845998</v>
      </c>
      <c r="C445" s="12">
        <f t="shared" si="40"/>
        <v>0.61891537865105073</v>
      </c>
      <c r="D445" s="12">
        <f t="shared" si="40"/>
        <v>0.64003559406267474</v>
      </c>
      <c r="E445" s="12">
        <f t="shared" si="40"/>
        <v>0.68071548089230804</v>
      </c>
      <c r="F445" s="12">
        <f t="shared" si="40"/>
        <v>0.66785937777601878</v>
      </c>
      <c r="G445" s="12">
        <f t="shared" si="40"/>
        <v>0.69473482841535505</v>
      </c>
      <c r="H445" s="12">
        <f t="shared" si="40"/>
        <v>0.70716685044952077</v>
      </c>
      <c r="I445" s="12">
        <f t="shared" si="40"/>
        <v>0.70346456588757689</v>
      </c>
      <c r="J445" s="12">
        <f t="shared" si="40"/>
        <v>0.70219826715546896</v>
      </c>
      <c r="K445" s="12">
        <f t="shared" si="40"/>
        <v>0.6946077343372975</v>
      </c>
      <c r="L445" s="12">
        <f t="shared" si="40"/>
        <v>0.68973580859499017</v>
      </c>
      <c r="M445" s="12">
        <f t="shared" si="40"/>
        <v>0.66899851171412084</v>
      </c>
      <c r="N445" s="12">
        <f>+N444/N$402</f>
        <v>0.69324268832569969</v>
      </c>
      <c r="O445" s="12">
        <f>+O444/O$402</f>
        <v>0.67408452045377898</v>
      </c>
      <c r="P445" s="6"/>
      <c r="Q445" s="11" t="s">
        <v>1747</v>
      </c>
    </row>
    <row r="446" spans="1:17" x14ac:dyDescent="0.3">
      <c r="B446" s="176" t="s">
        <v>17</v>
      </c>
      <c r="C446" s="176"/>
      <c r="D446" s="176"/>
      <c r="E446" s="176"/>
      <c r="F446" s="176"/>
      <c r="G446" s="176"/>
      <c r="H446" s="176"/>
      <c r="I446" s="176"/>
      <c r="J446" s="176"/>
      <c r="K446" s="176"/>
      <c r="L446" s="176"/>
      <c r="M446" s="176"/>
      <c r="N446" s="176"/>
      <c r="O446" s="120"/>
      <c r="P446" s="6"/>
      <c r="Q446" s="11"/>
    </row>
    <row r="447" spans="1:17" x14ac:dyDescent="0.3">
      <c r="B447" s="177" t="s">
        <v>801</v>
      </c>
      <c r="C447" s="177"/>
      <c r="D447" s="177"/>
      <c r="E447" s="177"/>
      <c r="F447" s="177"/>
      <c r="G447" s="177"/>
      <c r="H447" s="177"/>
      <c r="I447" s="177"/>
      <c r="J447" s="177"/>
      <c r="K447" s="177"/>
      <c r="L447" s="177"/>
      <c r="M447" s="177"/>
      <c r="N447" s="177"/>
      <c r="O447" s="121"/>
    </row>
    <row r="448" spans="1:17" x14ac:dyDescent="0.3">
      <c r="B448" s="8">
        <f t="shared" ref="B448:O451" si="41">IFERROR(VLOOKUP($B$447,$4:$126,MATCH($Q448&amp;"/"&amp;B$348,$2:$2,0),FALSE),"")</f>
        <v>2754041</v>
      </c>
      <c r="C448" s="8">
        <f t="shared" si="41"/>
        <v>2894774</v>
      </c>
      <c r="D448" s="8">
        <f t="shared" si="41"/>
        <v>3277089</v>
      </c>
      <c r="E448" s="8">
        <f t="shared" si="41"/>
        <v>3930974</v>
      </c>
      <c r="F448" s="8">
        <f t="shared" si="41"/>
        <v>4614258</v>
      </c>
      <c r="G448" s="8">
        <f t="shared" si="41"/>
        <v>5942083</v>
      </c>
      <c r="H448" s="8">
        <f t="shared" si="41"/>
        <v>6361477</v>
      </c>
      <c r="I448" s="8">
        <f t="shared" si="41"/>
        <v>8395061</v>
      </c>
      <c r="J448" s="8">
        <f t="shared" si="41"/>
        <v>9527801</v>
      </c>
      <c r="K448" s="8">
        <f t="shared" si="41"/>
        <v>11410302</v>
      </c>
      <c r="L448" s="8">
        <f t="shared" si="41"/>
        <v>13306871</v>
      </c>
      <c r="M448" s="8">
        <f t="shared" si="41"/>
        <v>14520041</v>
      </c>
      <c r="N448" s="8">
        <f t="shared" si="41"/>
        <v>16280712</v>
      </c>
      <c r="O448" s="8">
        <f t="shared" si="41"/>
        <v>18245064</v>
      </c>
      <c r="P448" s="6"/>
      <c r="Q448" s="9" t="s">
        <v>12</v>
      </c>
    </row>
    <row r="449" spans="1:18" x14ac:dyDescent="0.3">
      <c r="B449" s="8">
        <f t="shared" si="41"/>
        <v>2705715</v>
      </c>
      <c r="C449" s="8">
        <f t="shared" si="41"/>
        <v>2583577</v>
      </c>
      <c r="D449" s="8">
        <f t="shared" si="41"/>
        <v>3049174</v>
      </c>
      <c r="E449" s="8">
        <f t="shared" si="41"/>
        <v>3603615</v>
      </c>
      <c r="F449" s="8">
        <f t="shared" si="41"/>
        <v>4063013</v>
      </c>
      <c r="G449" s="8">
        <f t="shared" si="41"/>
        <v>5161298</v>
      </c>
      <c r="H449" s="8">
        <f t="shared" si="41"/>
        <v>5973198</v>
      </c>
      <c r="I449" s="8">
        <f t="shared" si="41"/>
        <v>7547740</v>
      </c>
      <c r="J449" s="8">
        <f t="shared" si="41"/>
        <v>8500291</v>
      </c>
      <c r="K449" s="8">
        <f t="shared" si="41"/>
        <v>10289571</v>
      </c>
      <c r="L449" s="8">
        <f t="shared" si="41"/>
        <v>11731876</v>
      </c>
      <c r="M449" s="8">
        <f t="shared" si="41"/>
        <v>13016524</v>
      </c>
      <c r="N449" s="8">
        <f t="shared" si="41"/>
        <v>14772291</v>
      </c>
      <c r="O449" s="8">
        <f t="shared" si="41"/>
        <v>16652181</v>
      </c>
      <c r="P449" s="6"/>
      <c r="Q449" s="9" t="s">
        <v>13</v>
      </c>
    </row>
    <row r="450" spans="1:18" x14ac:dyDescent="0.3">
      <c r="B450" s="8">
        <f t="shared" si="41"/>
        <v>2453373</v>
      </c>
      <c r="C450" s="8">
        <f t="shared" si="41"/>
        <v>2489958</v>
      </c>
      <c r="D450" s="8">
        <f t="shared" si="41"/>
        <v>3072078</v>
      </c>
      <c r="E450" s="8">
        <f t="shared" si="41"/>
        <v>3492674</v>
      </c>
      <c r="F450" s="8">
        <f t="shared" si="41"/>
        <v>3982958</v>
      </c>
      <c r="G450" s="8">
        <f t="shared" si="41"/>
        <v>6185431</v>
      </c>
      <c r="H450" s="8">
        <f t="shared" si="41"/>
        <v>5375698</v>
      </c>
      <c r="I450" s="8">
        <f t="shared" si="41"/>
        <v>6874775</v>
      </c>
      <c r="J450" s="8">
        <f t="shared" si="41"/>
        <v>8180398</v>
      </c>
      <c r="K450" s="8">
        <f t="shared" si="41"/>
        <v>9816350</v>
      </c>
      <c r="L450" s="8">
        <f t="shared" si="41"/>
        <v>11169203</v>
      </c>
      <c r="M450" s="8">
        <f t="shared" si="41"/>
        <v>12579154</v>
      </c>
      <c r="N450" s="8">
        <f t="shared" si="41"/>
        <v>14424646</v>
      </c>
      <c r="O450" s="8" t="str">
        <f t="shared" si="41"/>
        <v/>
      </c>
      <c r="P450" s="6"/>
      <c r="Q450" s="9" t="s">
        <v>14</v>
      </c>
    </row>
    <row r="451" spans="1:18" x14ac:dyDescent="0.3">
      <c r="B451" s="8">
        <f t="shared" si="41"/>
        <v>2597873</v>
      </c>
      <c r="C451" s="8">
        <f t="shared" si="41"/>
        <v>2804907.44</v>
      </c>
      <c r="D451" s="8">
        <f t="shared" si="41"/>
        <v>3245940.78</v>
      </c>
      <c r="E451" s="8">
        <f t="shared" si="41"/>
        <v>3750377.72</v>
      </c>
      <c r="F451" s="8">
        <f t="shared" si="41"/>
        <v>4726293.37</v>
      </c>
      <c r="G451" s="8">
        <f t="shared" si="41"/>
        <v>5090879.13</v>
      </c>
      <c r="H451" s="8">
        <f t="shared" si="41"/>
        <v>6855770.0599999996</v>
      </c>
      <c r="I451" s="8">
        <f t="shared" si="41"/>
        <v>8273610.75</v>
      </c>
      <c r="J451" s="8">
        <f t="shared" si="41"/>
        <v>9788030.3599999994</v>
      </c>
      <c r="K451" s="8">
        <f t="shared" si="41"/>
        <v>11679290.27</v>
      </c>
      <c r="L451" s="8">
        <f t="shared" si="41"/>
        <v>13001626.84</v>
      </c>
      <c r="M451" s="8">
        <f t="shared" si="41"/>
        <v>14569745.810000001</v>
      </c>
      <c r="N451" s="8">
        <f>IFERROR(VLOOKUP($B$447,$4:$126,MATCH($Q451&amp;"/"&amp;N$348,$2:$2,0),FALSE),IFERROR(VLOOKUP($B$447,$4:$126,MATCH($Q450&amp;"/"&amp;N$348,$2:$2,0),FALSE),IFERROR(VLOOKUP($B$447,$4:$126,MATCH($Q449&amp;"/"&amp;N$348,$2:$2,0),FALSE),IFERROR(VLOOKUP($B$447,$4:$126,MATCH($Q448&amp;"/"&amp;N$348,$2:$2,0),FALSE),""))))</f>
        <v>16511320.42</v>
      </c>
      <c r="O451" s="8">
        <f>IFERROR(VLOOKUP($B$447,$4:$126,MATCH($Q451&amp;"/"&amp;O$348,$2:$2,0),FALSE),IFERROR(VLOOKUP($B$447,$4:$126,MATCH($Q450&amp;"/"&amp;O$348,$2:$2,0),FALSE),IFERROR(VLOOKUP($B$447,$4:$126,MATCH($Q449&amp;"/"&amp;O$348,$2:$2,0),FALSE),IFERROR(VLOOKUP($B$447,$4:$126,MATCH($Q448&amp;"/"&amp;O$348,$2:$2,0),FALSE),""))))</f>
        <v>16652181</v>
      </c>
      <c r="P451" s="6"/>
      <c r="Q451" s="9" t="s">
        <v>15</v>
      </c>
    </row>
    <row r="452" spans="1:18" x14ac:dyDescent="0.3">
      <c r="A452" s="85"/>
      <c r="B452" s="12">
        <f t="shared" ref="B452:M452" si="42">+B451/B$402</f>
        <v>0.1255841726042089</v>
      </c>
      <c r="C452" s="12">
        <f t="shared" si="42"/>
        <v>0.12236975457852983</v>
      </c>
      <c r="D452" s="12">
        <f t="shared" si="42"/>
        <v>0.12733340485474406</v>
      </c>
      <c r="E452" s="12">
        <f t="shared" si="42"/>
        <v>0.1236954560110291</v>
      </c>
      <c r="F452" s="12">
        <f t="shared" si="42"/>
        <v>0.14730739958495487</v>
      </c>
      <c r="G452" s="12">
        <f t="shared" si="42"/>
        <v>0.14100462633203575</v>
      </c>
      <c r="H452" s="12">
        <f t="shared" si="42"/>
        <v>0.15700646895103648</v>
      </c>
      <c r="I452" s="12">
        <f t="shared" si="42"/>
        <v>0.17269139174528761</v>
      </c>
      <c r="J452" s="12">
        <f t="shared" si="42"/>
        <v>0.18517078710039181</v>
      </c>
      <c r="K452" s="12">
        <f t="shared" si="42"/>
        <v>0.19803472020016169</v>
      </c>
      <c r="L452" s="12">
        <f t="shared" si="42"/>
        <v>0.20948317665262225</v>
      </c>
      <c r="M452" s="12">
        <f t="shared" si="42"/>
        <v>0.23258997412550075</v>
      </c>
      <c r="N452" s="12">
        <f>+N451/N$402</f>
        <v>0.22302301483677353</v>
      </c>
      <c r="O452" s="12">
        <f>+O451/O$402</f>
        <v>0.23744401849699029</v>
      </c>
      <c r="P452" s="6"/>
      <c r="Q452" s="11" t="s">
        <v>1747</v>
      </c>
    </row>
    <row r="453" spans="1:18" x14ac:dyDescent="0.3">
      <c r="B453" s="176" t="s">
        <v>802</v>
      </c>
      <c r="C453" s="176"/>
      <c r="D453" s="176"/>
      <c r="E453" s="176"/>
      <c r="F453" s="176"/>
      <c r="G453" s="176"/>
      <c r="H453" s="176"/>
      <c r="I453" s="176"/>
      <c r="J453" s="176"/>
      <c r="K453" s="176"/>
      <c r="L453" s="176"/>
      <c r="M453" s="176"/>
      <c r="N453" s="176"/>
      <c r="O453" s="120"/>
    </row>
    <row r="454" spans="1:18" x14ac:dyDescent="0.3">
      <c r="B454" s="8">
        <f t="shared" ref="B454:O457" si="43">IFERROR(VLOOKUP($B$453,$4:$126,MATCH($Q454&amp;"/"&amp;B$348,$2:$2,0),FALSE),"")</f>
        <v>8684193</v>
      </c>
      <c r="C454" s="8">
        <f t="shared" si="43"/>
        <v>8824926</v>
      </c>
      <c r="D454" s="8">
        <f t="shared" si="43"/>
        <v>9207241</v>
      </c>
      <c r="E454" s="8">
        <f t="shared" si="43"/>
        <v>9861126</v>
      </c>
      <c r="F454" s="8">
        <f t="shared" si="43"/>
        <v>10544410</v>
      </c>
      <c r="G454" s="8">
        <f t="shared" si="43"/>
        <v>11871674</v>
      </c>
      <c r="H454" s="8">
        <f t="shared" si="43"/>
        <v>12292609</v>
      </c>
      <c r="I454" s="8">
        <f t="shared" si="43"/>
        <v>14326191</v>
      </c>
      <c r="J454" s="8">
        <f t="shared" si="43"/>
        <v>15460993</v>
      </c>
      <c r="K454" s="8">
        <f t="shared" si="43"/>
        <v>17336732</v>
      </c>
      <c r="L454" s="8">
        <f t="shared" si="43"/>
        <v>19077598</v>
      </c>
      <c r="M454" s="8">
        <f t="shared" si="43"/>
        <v>20332020</v>
      </c>
      <c r="N454" s="8">
        <f t="shared" si="43"/>
        <v>22168667</v>
      </c>
      <c r="O454" s="8">
        <f t="shared" si="43"/>
        <v>24031002</v>
      </c>
      <c r="P454" s="6"/>
      <c r="Q454" s="9" t="s">
        <v>12</v>
      </c>
    </row>
    <row r="455" spans="1:18" x14ac:dyDescent="0.3">
      <c r="B455" s="8">
        <f t="shared" si="43"/>
        <v>8635867</v>
      </c>
      <c r="C455" s="8">
        <f t="shared" si="43"/>
        <v>8513729</v>
      </c>
      <c r="D455" s="8">
        <f t="shared" si="43"/>
        <v>8979326</v>
      </c>
      <c r="E455" s="8">
        <f t="shared" si="43"/>
        <v>9533767</v>
      </c>
      <c r="F455" s="8">
        <f t="shared" si="43"/>
        <v>9993165</v>
      </c>
      <c r="G455" s="8">
        <f t="shared" si="43"/>
        <v>11090859</v>
      </c>
      <c r="H455" s="8">
        <f t="shared" si="43"/>
        <v>11904389</v>
      </c>
      <c r="I455" s="8">
        <f t="shared" si="43"/>
        <v>13478670</v>
      </c>
      <c r="J455" s="8">
        <f t="shared" si="43"/>
        <v>14433465</v>
      </c>
      <c r="K455" s="8">
        <f t="shared" si="43"/>
        <v>16214647</v>
      </c>
      <c r="L455" s="8">
        <f t="shared" si="43"/>
        <v>17564565</v>
      </c>
      <c r="M455" s="8">
        <f t="shared" si="43"/>
        <v>18746815</v>
      </c>
      <c r="N455" s="8">
        <f t="shared" si="43"/>
        <v>20518335</v>
      </c>
      <c r="O455" s="8">
        <f t="shared" si="43"/>
        <v>22374188</v>
      </c>
      <c r="P455" s="6"/>
      <c r="Q455" s="9" t="s">
        <v>13</v>
      </c>
    </row>
    <row r="456" spans="1:18" x14ac:dyDescent="0.3">
      <c r="B456" s="8">
        <f t="shared" si="43"/>
        <v>8383525</v>
      </c>
      <c r="C456" s="8">
        <f t="shared" si="43"/>
        <v>8420110</v>
      </c>
      <c r="D456" s="8">
        <f t="shared" si="43"/>
        <v>9002230</v>
      </c>
      <c r="E456" s="8">
        <f t="shared" si="43"/>
        <v>9422826</v>
      </c>
      <c r="F456" s="8">
        <f t="shared" si="43"/>
        <v>9913110</v>
      </c>
      <c r="G456" s="8">
        <f t="shared" si="43"/>
        <v>12117145</v>
      </c>
      <c r="H456" s="8">
        <f t="shared" si="43"/>
        <v>11306942</v>
      </c>
      <c r="I456" s="8">
        <f t="shared" si="43"/>
        <v>12807912</v>
      </c>
      <c r="J456" s="8">
        <f t="shared" si="43"/>
        <v>14106453</v>
      </c>
      <c r="K456" s="8">
        <f t="shared" si="43"/>
        <v>15716194</v>
      </c>
      <c r="L456" s="8">
        <f t="shared" si="43"/>
        <v>16912190</v>
      </c>
      <c r="M456" s="8">
        <f t="shared" si="43"/>
        <v>18266584</v>
      </c>
      <c r="N456" s="8">
        <f t="shared" si="43"/>
        <v>20297386</v>
      </c>
      <c r="O456" s="8" t="str">
        <f t="shared" si="43"/>
        <v/>
      </c>
      <c r="P456" s="6"/>
      <c r="Q456" s="9" t="s">
        <v>14</v>
      </c>
    </row>
    <row r="457" spans="1:18" x14ac:dyDescent="0.3">
      <c r="B457" s="8">
        <f t="shared" si="43"/>
        <v>8528025</v>
      </c>
      <c r="C457" s="8">
        <f t="shared" si="43"/>
        <v>8735059.5099999998</v>
      </c>
      <c r="D457" s="8">
        <f t="shared" si="43"/>
        <v>9176092.8499999996</v>
      </c>
      <c r="E457" s="8">
        <f t="shared" si="43"/>
        <v>9680529.7799999993</v>
      </c>
      <c r="F457" s="8">
        <f t="shared" si="43"/>
        <v>10656586.33</v>
      </c>
      <c r="G457" s="8">
        <f t="shared" si="43"/>
        <v>11021397.890000001</v>
      </c>
      <c r="H457" s="8">
        <f t="shared" si="43"/>
        <v>12786713.52</v>
      </c>
      <c r="I457" s="8">
        <f t="shared" si="43"/>
        <v>14206954.560000001</v>
      </c>
      <c r="J457" s="8">
        <f t="shared" si="43"/>
        <v>15721457.720000001</v>
      </c>
      <c r="K457" s="8">
        <f t="shared" si="43"/>
        <v>17552914.460000001</v>
      </c>
      <c r="L457" s="8">
        <f t="shared" si="43"/>
        <v>18729040.039999999</v>
      </c>
      <c r="M457" s="8">
        <f t="shared" si="43"/>
        <v>20243042.420000002</v>
      </c>
      <c r="N457" s="8">
        <f>IFERROR(VLOOKUP($B$453,$4:$126,MATCH($Q457&amp;"/"&amp;N$348,$2:$2,0),FALSE),IFERROR(VLOOKUP($B$453,$4:$126,MATCH($Q456&amp;"/"&amp;N$348,$2:$2,0),FALSE),IFERROR(VLOOKUP($B$453,$4:$126,MATCH($Q455&amp;"/"&amp;N$348,$2:$2,0),FALSE),IFERROR(VLOOKUP($B$453,$4:$126,MATCH($Q454&amp;"/"&amp;N$348,$2:$2,0),FALSE),""))))</f>
        <v>22239143.09</v>
      </c>
      <c r="O457" s="8">
        <f>IFERROR(VLOOKUP($B$453,$4:$126,MATCH($Q457&amp;"/"&amp;O$348,$2:$2,0),FALSE),IFERROR(VLOOKUP($B$453,$4:$126,MATCH($Q456&amp;"/"&amp;O$348,$2:$2,0),FALSE),IFERROR(VLOOKUP($B$453,$4:$126,MATCH($Q455&amp;"/"&amp;O$348,$2:$2,0),FALSE),IFERROR(VLOOKUP($B$453,$4:$126,MATCH($Q454&amp;"/"&amp;O$348,$2:$2,0),FALSE),""))))</f>
        <v>22374188</v>
      </c>
      <c r="P457" s="6"/>
      <c r="Q457" s="9" t="s">
        <v>15</v>
      </c>
    </row>
    <row r="458" spans="1:18" x14ac:dyDescent="0.3">
      <c r="A458" s="85"/>
      <c r="B458" s="12">
        <f t="shared" ref="B458:M458" si="44">+B457/B$402</f>
        <v>0.4122545496154002</v>
      </c>
      <c r="C458" s="12">
        <f t="shared" si="44"/>
        <v>0.38108462091267908</v>
      </c>
      <c r="D458" s="12">
        <f t="shared" si="44"/>
        <v>0.3599644063296103</v>
      </c>
      <c r="E458" s="12">
        <f t="shared" si="44"/>
        <v>0.31928451877787051</v>
      </c>
      <c r="F458" s="12">
        <f t="shared" si="44"/>
        <v>0.33214062222398133</v>
      </c>
      <c r="G458" s="12">
        <f t="shared" si="44"/>
        <v>0.30526517158464483</v>
      </c>
      <c r="H458" s="12">
        <f t="shared" si="44"/>
        <v>0.29283314955047934</v>
      </c>
      <c r="I458" s="12">
        <f t="shared" si="44"/>
        <v>0.29653543411242306</v>
      </c>
      <c r="J458" s="12">
        <f t="shared" si="44"/>
        <v>0.29741986827857891</v>
      </c>
      <c r="K458" s="12">
        <f t="shared" si="44"/>
        <v>0.29762823111883085</v>
      </c>
      <c r="L458" s="12">
        <f t="shared" si="44"/>
        <v>0.30176368323099445</v>
      </c>
      <c r="M458" s="12">
        <f t="shared" si="44"/>
        <v>0.32315791737819027</v>
      </c>
      <c r="N458" s="12">
        <f>+N457/N$402</f>
        <v>0.30039031483577733</v>
      </c>
      <c r="O458" s="12">
        <f>+O457/O$402</f>
        <v>0.3190343120415961</v>
      </c>
      <c r="P458" s="6"/>
      <c r="Q458" s="11" t="s">
        <v>1747</v>
      </c>
    </row>
    <row r="459" spans="1:18" x14ac:dyDescent="0.3">
      <c r="B459" s="171" t="s">
        <v>18</v>
      </c>
      <c r="C459" s="171"/>
      <c r="D459" s="171"/>
      <c r="E459" s="171"/>
      <c r="F459" s="171"/>
      <c r="G459" s="171"/>
      <c r="H459" s="171"/>
      <c r="I459" s="171"/>
      <c r="J459" s="171"/>
      <c r="K459" s="171"/>
      <c r="L459" s="171"/>
      <c r="M459" s="171"/>
      <c r="N459" s="171"/>
      <c r="O459" s="115"/>
      <c r="P459" s="6"/>
      <c r="Q459" s="15"/>
    </row>
    <row r="460" spans="1:18" x14ac:dyDescent="0.3">
      <c r="B460" s="171" t="s">
        <v>864</v>
      </c>
      <c r="C460" s="171"/>
      <c r="D460" s="171"/>
      <c r="E460" s="171"/>
      <c r="F460" s="171"/>
      <c r="G460" s="171"/>
      <c r="H460" s="171"/>
      <c r="I460" s="171"/>
      <c r="J460" s="171"/>
      <c r="K460" s="171"/>
      <c r="L460" s="171"/>
      <c r="M460" s="171"/>
      <c r="N460" s="171"/>
      <c r="O460" s="115"/>
      <c r="P460" s="6"/>
      <c r="Q460" s="9"/>
    </row>
    <row r="461" spans="1:18" x14ac:dyDescent="0.3">
      <c r="B461" s="7">
        <f t="shared" ref="B461:O464" si="45">IFERROR(VLOOKUP($B$460,$130:$216,MATCH($Q461&amp;"/"&amp;B$348,$128:$128,0),FALSE),"")</f>
        <v>18618668</v>
      </c>
      <c r="C461" s="7">
        <f t="shared" si="45"/>
        <v>18417926</v>
      </c>
      <c r="D461" s="7">
        <f t="shared" si="45"/>
        <v>21347967</v>
      </c>
      <c r="E461" s="7">
        <f t="shared" si="45"/>
        <v>23647324</v>
      </c>
      <c r="F461" s="7">
        <f t="shared" si="45"/>
        <v>27801905</v>
      </c>
      <c r="G461" s="7">
        <f t="shared" si="45"/>
        <v>31304355</v>
      </c>
      <c r="H461" s="7">
        <f t="shared" si="45"/>
        <v>35218135</v>
      </c>
      <c r="I461" s="7">
        <f t="shared" si="45"/>
        <v>39587865</v>
      </c>
      <c r="J461" s="7">
        <f t="shared" si="45"/>
        <v>42370482</v>
      </c>
      <c r="K461" s="7">
        <f t="shared" si="45"/>
        <v>46313350</v>
      </c>
      <c r="L461" s="7">
        <f t="shared" si="45"/>
        <v>48029795</v>
      </c>
      <c r="M461" s="7">
        <f t="shared" si="45"/>
        <v>51604589</v>
      </c>
      <c r="N461" s="7">
        <f t="shared" si="45"/>
        <v>56148135</v>
      </c>
      <c r="O461" s="7">
        <f t="shared" si="45"/>
        <v>55878287</v>
      </c>
      <c r="P461" s="17"/>
      <c r="Q461" s="9" t="s">
        <v>12</v>
      </c>
      <c r="R461" s="88"/>
    </row>
    <row r="462" spans="1:18" x14ac:dyDescent="0.3">
      <c r="B462" s="7">
        <f t="shared" si="45"/>
        <v>18595450</v>
      </c>
      <c r="C462" s="7">
        <f t="shared" si="45"/>
        <v>18923961</v>
      </c>
      <c r="D462" s="7">
        <f t="shared" si="45"/>
        <v>21620700</v>
      </c>
      <c r="E462" s="7">
        <f t="shared" si="45"/>
        <v>23650855</v>
      </c>
      <c r="F462" s="7">
        <f t="shared" si="45"/>
        <v>27787805</v>
      </c>
      <c r="G462" s="7">
        <f t="shared" si="45"/>
        <v>31439293</v>
      </c>
      <c r="H462" s="7">
        <f t="shared" si="45"/>
        <v>34748679</v>
      </c>
      <c r="I462" s="7">
        <f t="shared" si="45"/>
        <v>37934504</v>
      </c>
      <c r="J462" s="7">
        <f t="shared" si="45"/>
        <v>42902923</v>
      </c>
      <c r="K462" s="7">
        <f t="shared" si="45"/>
        <v>45204255</v>
      </c>
      <c r="L462" s="7">
        <f t="shared" si="45"/>
        <v>46130979</v>
      </c>
      <c r="M462" s="7">
        <f t="shared" si="45"/>
        <v>51806333</v>
      </c>
      <c r="N462" s="7">
        <f t="shared" si="45"/>
        <v>51078872</v>
      </c>
      <c r="O462" s="7">
        <f t="shared" si="45"/>
        <v>54722719</v>
      </c>
      <c r="P462" s="17"/>
      <c r="Q462" s="9" t="s">
        <v>13</v>
      </c>
    </row>
    <row r="463" spans="1:18" x14ac:dyDescent="0.3">
      <c r="B463" s="7">
        <f t="shared" si="45"/>
        <v>18026245</v>
      </c>
      <c r="C463" s="7">
        <f t="shared" si="45"/>
        <v>19201286</v>
      </c>
      <c r="D463" s="7">
        <f t="shared" si="45"/>
        <v>21069482</v>
      </c>
      <c r="E463" s="7">
        <f t="shared" si="45"/>
        <v>24199949</v>
      </c>
      <c r="F463" s="7">
        <f t="shared" si="45"/>
        <v>27599007</v>
      </c>
      <c r="G463" s="7">
        <f t="shared" si="45"/>
        <v>31088377</v>
      </c>
      <c r="H463" s="7">
        <f t="shared" si="45"/>
        <v>33743902</v>
      </c>
      <c r="I463" s="7">
        <f t="shared" si="45"/>
        <v>37263504</v>
      </c>
      <c r="J463" s="7">
        <f t="shared" si="45"/>
        <v>42039199</v>
      </c>
      <c r="K463" s="7">
        <f t="shared" si="45"/>
        <v>45654348</v>
      </c>
      <c r="L463" s="7">
        <f t="shared" si="45"/>
        <v>46772238</v>
      </c>
      <c r="M463" s="7">
        <f t="shared" si="45"/>
        <v>50784967</v>
      </c>
      <c r="N463" s="7">
        <f t="shared" si="45"/>
        <v>53870898</v>
      </c>
      <c r="O463" s="7" t="str">
        <f t="shared" si="45"/>
        <v/>
      </c>
      <c r="P463" s="17"/>
      <c r="Q463" s="9" t="s">
        <v>14</v>
      </c>
    </row>
    <row r="464" spans="1:18" x14ac:dyDescent="0.3">
      <c r="B464" s="18">
        <f t="shared" si="45"/>
        <v>18376603</v>
      </c>
      <c r="C464" s="18">
        <f t="shared" si="45"/>
        <v>21463870.149999999</v>
      </c>
      <c r="D464" s="18">
        <f t="shared" si="45"/>
        <v>24149436.600000001</v>
      </c>
      <c r="E464" s="18">
        <f t="shared" si="45"/>
        <v>27603428.059999999</v>
      </c>
      <c r="F464" s="18">
        <f t="shared" si="45"/>
        <v>31144043.129999999</v>
      </c>
      <c r="G464" s="18">
        <f t="shared" si="45"/>
        <v>35254599.990000002</v>
      </c>
      <c r="H464" s="18">
        <f t="shared" si="45"/>
        <v>38117647.079999998</v>
      </c>
      <c r="I464" s="18">
        <f t="shared" si="45"/>
        <v>40431459.289999999</v>
      </c>
      <c r="J464" s="18">
        <f t="shared" si="45"/>
        <v>44779970.68</v>
      </c>
      <c r="K464" s="18">
        <f t="shared" si="45"/>
        <v>48632005.670000002</v>
      </c>
      <c r="L464" s="18">
        <f t="shared" si="45"/>
        <v>51063825.520000003</v>
      </c>
      <c r="M464" s="18">
        <f t="shared" si="45"/>
        <v>55575950.880000003</v>
      </c>
      <c r="N464" s="18">
        <f t="shared" si="45"/>
        <v>56799234.390000001</v>
      </c>
      <c r="O464" s="18" t="str">
        <f t="shared" si="45"/>
        <v/>
      </c>
      <c r="P464" s="17"/>
      <c r="Q464" s="9" t="s">
        <v>19</v>
      </c>
    </row>
    <row r="465" spans="1:17" x14ac:dyDescent="0.3">
      <c r="B465" s="16">
        <f>SUM(B461:B464)</f>
        <v>73616966</v>
      </c>
      <c r="C465" s="16">
        <f t="shared" ref="C465:M465" si="46">SUM(C461:C464)</f>
        <v>78007043.150000006</v>
      </c>
      <c r="D465" s="16">
        <f t="shared" si="46"/>
        <v>88187585.599999994</v>
      </c>
      <c r="E465" s="16">
        <f t="shared" si="46"/>
        <v>99101556.060000002</v>
      </c>
      <c r="F465" s="16">
        <f t="shared" si="46"/>
        <v>114332760.13</v>
      </c>
      <c r="G465" s="16">
        <f t="shared" si="46"/>
        <v>129086624.99000001</v>
      </c>
      <c r="H465" s="16">
        <f t="shared" si="46"/>
        <v>141828363.07999998</v>
      </c>
      <c r="I465" s="16">
        <f t="shared" si="46"/>
        <v>155217332.28999999</v>
      </c>
      <c r="J465" s="16">
        <f t="shared" si="46"/>
        <v>172092574.68000001</v>
      </c>
      <c r="K465" s="16">
        <f t="shared" si="46"/>
        <v>185803958.67000002</v>
      </c>
      <c r="L465" s="16">
        <f t="shared" si="46"/>
        <v>191996837.52000001</v>
      </c>
      <c r="M465" s="16">
        <f t="shared" si="46"/>
        <v>209771839.88</v>
      </c>
      <c r="N465" s="16">
        <f>IF(N462="",N461*4,IF(N463="",(N462+N461)*2,IF(N464="",((N463+N462+N461)/3)*4,SUM(N461:N464))))</f>
        <v>217897139.38999999</v>
      </c>
      <c r="O465" s="16">
        <f>IF(O462="",O461*4,IF(O463="",(O462+O461)*2,IF(O464="",((O463+O462+O461)/3)*4,SUM(O461:O464))))</f>
        <v>221202012</v>
      </c>
      <c r="P465" s="6"/>
      <c r="Q465" s="9" t="s">
        <v>15</v>
      </c>
    </row>
    <row r="466" spans="1:17" s="87" customFormat="1" x14ac:dyDescent="0.3">
      <c r="A466" s="86"/>
      <c r="B466" s="19"/>
      <c r="C466" s="20">
        <f t="shared" ref="C466:M466" si="47">C465/B465-1</f>
        <v>5.9634040745444539E-2</v>
      </c>
      <c r="D466" s="20">
        <f t="shared" si="47"/>
        <v>0.13050799054674833</v>
      </c>
      <c r="E466" s="20">
        <f t="shared" si="47"/>
        <v>0.12375858104907689</v>
      </c>
      <c r="F466" s="20">
        <f t="shared" si="47"/>
        <v>0.15369288511250434</v>
      </c>
      <c r="G466" s="20">
        <f t="shared" si="47"/>
        <v>0.12904319674627285</v>
      </c>
      <c r="H466" s="20">
        <f t="shared" si="47"/>
        <v>9.8706880677893905E-2</v>
      </c>
      <c r="I466" s="20">
        <f t="shared" si="47"/>
        <v>9.4402621021916433E-2</v>
      </c>
      <c r="J466" s="20">
        <f t="shared" si="47"/>
        <v>0.1087200903470702</v>
      </c>
      <c r="K466" s="20">
        <f t="shared" si="47"/>
        <v>7.9674465998871957E-2</v>
      </c>
      <c r="L466" s="20">
        <f t="shared" si="47"/>
        <v>3.3330177108868542E-2</v>
      </c>
      <c r="M466" s="20">
        <f t="shared" si="47"/>
        <v>9.2579662194427481E-2</v>
      </c>
      <c r="N466" s="12">
        <f>N465/M465-1</f>
        <v>3.8733986004261034E-2</v>
      </c>
      <c r="O466" s="12">
        <f>O465/N465-1</f>
        <v>1.5167122520524767E-2</v>
      </c>
      <c r="P466" s="17"/>
      <c r="Q466" s="14" t="s">
        <v>20</v>
      </c>
    </row>
    <row r="467" spans="1:17" x14ac:dyDescent="0.3">
      <c r="B467" s="171" t="s">
        <v>783</v>
      </c>
      <c r="C467" s="171"/>
      <c r="D467" s="171"/>
      <c r="E467" s="171"/>
      <c r="F467" s="171"/>
      <c r="G467" s="171"/>
      <c r="H467" s="171"/>
      <c r="I467" s="171"/>
      <c r="J467" s="171"/>
      <c r="K467" s="171"/>
      <c r="L467" s="171"/>
      <c r="M467" s="171"/>
      <c r="N467" s="171"/>
      <c r="O467" s="115"/>
      <c r="P467" s="6"/>
      <c r="Q467" s="9"/>
    </row>
    <row r="468" spans="1:17" x14ac:dyDescent="0.3">
      <c r="B468" s="7">
        <f t="shared" ref="B468:O471" si="48">IFERROR(VLOOKUP($B$467,$130:$216,MATCH($Q468&amp;"/"&amp;B$348,$128:$128,0),FALSE),"")</f>
        <v>125158</v>
      </c>
      <c r="C468" s="7">
        <f t="shared" si="48"/>
        <v>114610</v>
      </c>
      <c r="D468" s="7">
        <f t="shared" si="48"/>
        <v>125154</v>
      </c>
      <c r="E468" s="7">
        <f t="shared" si="48"/>
        <v>157518</v>
      </c>
      <c r="F468" s="7">
        <f t="shared" si="48"/>
        <v>151069</v>
      </c>
      <c r="G468" s="7">
        <f t="shared" si="48"/>
        <v>164033</v>
      </c>
      <c r="H468" s="7">
        <f t="shared" si="48"/>
        <v>152817</v>
      </c>
      <c r="I468" s="7">
        <f t="shared" si="48"/>
        <v>187923</v>
      </c>
      <c r="J468" s="7">
        <f t="shared" si="48"/>
        <v>207852</v>
      </c>
      <c r="K468" s="7">
        <f t="shared" si="48"/>
        <v>249479</v>
      </c>
      <c r="L468" s="7">
        <f t="shared" si="48"/>
        <v>279774</v>
      </c>
      <c r="M468" s="7">
        <f t="shared" si="48"/>
        <v>194117</v>
      </c>
      <c r="N468" s="7">
        <f t="shared" si="48"/>
        <v>159392</v>
      </c>
      <c r="O468" s="7">
        <f t="shared" si="48"/>
        <v>219109</v>
      </c>
      <c r="P468" s="6"/>
      <c r="Q468" s="9" t="s">
        <v>12</v>
      </c>
    </row>
    <row r="469" spans="1:17" x14ac:dyDescent="0.3">
      <c r="B469" s="7">
        <f t="shared" si="48"/>
        <v>89361</v>
      </c>
      <c r="C469" s="7">
        <f t="shared" si="48"/>
        <v>83895</v>
      </c>
      <c r="D469" s="7">
        <f t="shared" si="48"/>
        <v>107687</v>
      </c>
      <c r="E469" s="7">
        <f t="shared" si="48"/>
        <v>137581</v>
      </c>
      <c r="F469" s="7">
        <f t="shared" si="48"/>
        <v>163923</v>
      </c>
      <c r="G469" s="7">
        <f t="shared" si="48"/>
        <v>147144</v>
      </c>
      <c r="H469" s="7">
        <f t="shared" si="48"/>
        <v>189445</v>
      </c>
      <c r="I469" s="7">
        <f t="shared" si="48"/>
        <v>155380</v>
      </c>
      <c r="J469" s="7">
        <f t="shared" si="48"/>
        <v>169290</v>
      </c>
      <c r="K469" s="7">
        <f t="shared" si="48"/>
        <v>225868</v>
      </c>
      <c r="L469" s="7">
        <f t="shared" si="48"/>
        <v>273649</v>
      </c>
      <c r="M469" s="7">
        <f t="shared" si="48"/>
        <v>203154</v>
      </c>
      <c r="N469" s="7">
        <f t="shared" si="48"/>
        <v>151335</v>
      </c>
      <c r="O469" s="7">
        <f t="shared" si="48"/>
        <v>232690</v>
      </c>
      <c r="P469" s="6"/>
      <c r="Q469" s="9" t="s">
        <v>13</v>
      </c>
    </row>
    <row r="470" spans="1:17" x14ac:dyDescent="0.3">
      <c r="B470" s="7">
        <f t="shared" si="48"/>
        <v>215310</v>
      </c>
      <c r="C470" s="7">
        <f t="shared" si="48"/>
        <v>90642</v>
      </c>
      <c r="D470" s="7">
        <f t="shared" si="48"/>
        <v>121899</v>
      </c>
      <c r="E470" s="7">
        <f t="shared" si="48"/>
        <v>144197</v>
      </c>
      <c r="F470" s="7">
        <f t="shared" si="48"/>
        <v>172132</v>
      </c>
      <c r="G470" s="7">
        <f t="shared" si="48"/>
        <v>156684</v>
      </c>
      <c r="H470" s="7">
        <f t="shared" si="48"/>
        <v>193314</v>
      </c>
      <c r="I470" s="7">
        <f t="shared" si="48"/>
        <v>142119</v>
      </c>
      <c r="J470" s="7">
        <f t="shared" si="48"/>
        <v>163477</v>
      </c>
      <c r="K470" s="7">
        <f t="shared" si="48"/>
        <v>224219</v>
      </c>
      <c r="L470" s="7">
        <f t="shared" si="48"/>
        <v>155367</v>
      </c>
      <c r="M470" s="7">
        <f t="shared" si="48"/>
        <v>201206</v>
      </c>
      <c r="N470" s="7">
        <f t="shared" si="48"/>
        <v>204102</v>
      </c>
      <c r="O470" s="7" t="str">
        <f t="shared" si="48"/>
        <v/>
      </c>
      <c r="P470" s="6"/>
      <c r="Q470" s="9" t="s">
        <v>14</v>
      </c>
    </row>
    <row r="471" spans="1:17" x14ac:dyDescent="0.3">
      <c r="B471" s="18">
        <f t="shared" si="48"/>
        <v>86760</v>
      </c>
      <c r="C471" s="18">
        <f t="shared" si="48"/>
        <v>98536.28</v>
      </c>
      <c r="D471" s="18">
        <f t="shared" si="48"/>
        <v>104574.17</v>
      </c>
      <c r="E471" s="18">
        <f t="shared" si="48"/>
        <v>129163.2</v>
      </c>
      <c r="F471" s="18">
        <f t="shared" si="48"/>
        <v>135965.06</v>
      </c>
      <c r="G471" s="18">
        <f t="shared" si="48"/>
        <v>226232.73</v>
      </c>
      <c r="H471" s="18">
        <f t="shared" si="48"/>
        <v>167986.78</v>
      </c>
      <c r="I471" s="18">
        <f t="shared" si="48"/>
        <v>214436.36</v>
      </c>
      <c r="J471" s="18">
        <f t="shared" si="48"/>
        <v>156933.10999999999</v>
      </c>
      <c r="K471" s="18">
        <f t="shared" si="48"/>
        <v>250491.07</v>
      </c>
      <c r="L471" s="18">
        <f t="shared" si="48"/>
        <v>224464.87</v>
      </c>
      <c r="M471" s="18">
        <f t="shared" si="48"/>
        <v>256725.36</v>
      </c>
      <c r="N471" s="18">
        <f t="shared" si="48"/>
        <v>275120.12</v>
      </c>
      <c r="O471" s="18" t="str">
        <f t="shared" si="48"/>
        <v/>
      </c>
      <c r="P471" s="6"/>
      <c r="Q471" s="9" t="s">
        <v>19</v>
      </c>
    </row>
    <row r="472" spans="1:17" x14ac:dyDescent="0.3">
      <c r="B472" s="7">
        <f>SUM(B468:B471)</f>
        <v>516589</v>
      </c>
      <c r="C472" s="112">
        <f t="shared" ref="C472:M472" si="49">SUM(C468:C471)</f>
        <v>387683.28</v>
      </c>
      <c r="D472" s="112">
        <f t="shared" si="49"/>
        <v>459314.17</v>
      </c>
      <c r="E472" s="112">
        <f t="shared" si="49"/>
        <v>568459.19999999995</v>
      </c>
      <c r="F472" s="112">
        <f t="shared" si="49"/>
        <v>623089.06000000006</v>
      </c>
      <c r="G472" s="112">
        <f t="shared" si="49"/>
        <v>694093.73</v>
      </c>
      <c r="H472" s="112">
        <f t="shared" si="49"/>
        <v>703562.78</v>
      </c>
      <c r="I472" s="112">
        <f t="shared" si="49"/>
        <v>699858.36</v>
      </c>
      <c r="J472" s="112">
        <f t="shared" si="49"/>
        <v>697552.11</v>
      </c>
      <c r="K472" s="112">
        <f t="shared" si="49"/>
        <v>950057.07000000007</v>
      </c>
      <c r="L472" s="112">
        <f t="shared" si="49"/>
        <v>933254.87</v>
      </c>
      <c r="M472" s="112">
        <f t="shared" si="49"/>
        <v>855202.36</v>
      </c>
      <c r="N472" s="112">
        <f>IF(N469="",N468*4,IF(N470="",(N469+N468)*2,IF(N471="",((N470+N469+N468)/3)*4,SUM(N468:N471))))</f>
        <v>789949.12</v>
      </c>
      <c r="O472" s="112">
        <f>IF(O469="",O468*4,IF(O470="",(O469+O468)*2,IF(O471="",((O470+O469+O468)/3)*4,SUM(O468:O471))))</f>
        <v>903598</v>
      </c>
      <c r="P472" s="6"/>
      <c r="Q472" s="9" t="s">
        <v>15</v>
      </c>
    </row>
    <row r="473" spans="1:17" x14ac:dyDescent="0.3">
      <c r="B473" s="171" t="s">
        <v>865</v>
      </c>
      <c r="C473" s="171"/>
      <c r="D473" s="171"/>
      <c r="E473" s="171"/>
      <c r="F473" s="171"/>
      <c r="G473" s="171"/>
      <c r="H473" s="171"/>
      <c r="I473" s="171"/>
      <c r="J473" s="171"/>
      <c r="K473" s="171"/>
      <c r="L473" s="171"/>
      <c r="M473" s="171"/>
      <c r="N473" s="171"/>
      <c r="O473" s="115"/>
      <c r="P473" s="6"/>
      <c r="Q473" s="9"/>
    </row>
    <row r="474" spans="1:17" x14ac:dyDescent="0.3">
      <c r="B474" s="7">
        <f t="shared" ref="B474:O477" si="50">IFERROR(VLOOKUP($B$473,$130:$216,MATCH($Q474&amp;"/"&amp;B$348,$128:$128,0),FALSE),"")</f>
        <v>0</v>
      </c>
      <c r="C474" s="7">
        <f t="shared" si="50"/>
        <v>3783</v>
      </c>
      <c r="D474" s="7">
        <f t="shared" si="50"/>
        <v>6290</v>
      </c>
      <c r="E474" s="7">
        <f t="shared" si="50"/>
        <v>0</v>
      </c>
      <c r="F474" s="7">
        <f t="shared" si="50"/>
        <v>0</v>
      </c>
      <c r="G474" s="7">
        <f t="shared" si="50"/>
        <v>0</v>
      </c>
      <c r="H474" s="7">
        <f t="shared" si="50"/>
        <v>0</v>
      </c>
      <c r="I474" s="7">
        <f t="shared" si="50"/>
        <v>0</v>
      </c>
      <c r="J474" s="7">
        <f t="shared" si="50"/>
        <v>0</v>
      </c>
      <c r="K474" s="7">
        <f t="shared" si="50"/>
        <v>0</v>
      </c>
      <c r="L474" s="7">
        <f t="shared" si="50"/>
        <v>0</v>
      </c>
      <c r="M474" s="7">
        <f t="shared" si="50"/>
        <v>0</v>
      </c>
      <c r="N474" s="7">
        <f t="shared" si="50"/>
        <v>0</v>
      </c>
      <c r="O474" s="7">
        <f t="shared" si="50"/>
        <v>0</v>
      </c>
      <c r="P474" s="6"/>
      <c r="Q474" s="9" t="s">
        <v>12</v>
      </c>
    </row>
    <row r="475" spans="1:17" x14ac:dyDescent="0.3">
      <c r="B475" s="7">
        <f t="shared" si="50"/>
        <v>0</v>
      </c>
      <c r="C475" s="7">
        <f t="shared" si="50"/>
        <v>0</v>
      </c>
      <c r="D475" s="7">
        <f t="shared" si="50"/>
        <v>3331</v>
      </c>
      <c r="E475" s="7">
        <f t="shared" si="50"/>
        <v>0</v>
      </c>
      <c r="F475" s="7">
        <f t="shared" si="50"/>
        <v>0</v>
      </c>
      <c r="G475" s="7">
        <f t="shared" si="50"/>
        <v>0</v>
      </c>
      <c r="H475" s="7">
        <f t="shared" si="50"/>
        <v>0</v>
      </c>
      <c r="I475" s="7">
        <f t="shared" si="50"/>
        <v>0</v>
      </c>
      <c r="J475" s="7">
        <f t="shared" si="50"/>
        <v>0</v>
      </c>
      <c r="K475" s="7">
        <f t="shared" si="50"/>
        <v>0</v>
      </c>
      <c r="L475" s="7">
        <f t="shared" si="50"/>
        <v>0</v>
      </c>
      <c r="M475" s="7">
        <f t="shared" si="50"/>
        <v>0</v>
      </c>
      <c r="N475" s="7">
        <f t="shared" si="50"/>
        <v>0</v>
      </c>
      <c r="O475" s="7">
        <f t="shared" si="50"/>
        <v>0</v>
      </c>
      <c r="P475" s="6"/>
      <c r="Q475" s="9" t="s">
        <v>13</v>
      </c>
    </row>
    <row r="476" spans="1:17" x14ac:dyDescent="0.3">
      <c r="B476" s="7">
        <f t="shared" si="50"/>
        <v>3361</v>
      </c>
      <c r="C476" s="7">
        <f t="shared" si="50"/>
        <v>0</v>
      </c>
      <c r="D476" s="7">
        <f t="shared" si="50"/>
        <v>3423</v>
      </c>
      <c r="E476" s="7">
        <f t="shared" si="50"/>
        <v>0</v>
      </c>
      <c r="F476" s="7">
        <f t="shared" si="50"/>
        <v>0</v>
      </c>
      <c r="G476" s="7">
        <f t="shared" si="50"/>
        <v>0</v>
      </c>
      <c r="H476" s="7">
        <f t="shared" si="50"/>
        <v>0</v>
      </c>
      <c r="I476" s="7">
        <f t="shared" si="50"/>
        <v>0</v>
      </c>
      <c r="J476" s="7">
        <f t="shared" si="50"/>
        <v>0</v>
      </c>
      <c r="K476" s="7">
        <f t="shared" si="50"/>
        <v>0</v>
      </c>
      <c r="L476" s="7">
        <f t="shared" si="50"/>
        <v>0</v>
      </c>
      <c r="M476" s="7">
        <f t="shared" si="50"/>
        <v>0</v>
      </c>
      <c r="N476" s="7">
        <f t="shared" si="50"/>
        <v>0</v>
      </c>
      <c r="O476" s="7" t="str">
        <f t="shared" si="50"/>
        <v/>
      </c>
      <c r="P476" s="6"/>
      <c r="Q476" s="9" t="s">
        <v>14</v>
      </c>
    </row>
    <row r="477" spans="1:17" x14ac:dyDescent="0.3">
      <c r="B477" s="18">
        <f t="shared" si="50"/>
        <v>7343</v>
      </c>
      <c r="C477" s="18">
        <f t="shared" si="50"/>
        <v>2493.9699999999998</v>
      </c>
      <c r="D477" s="18">
        <f t="shared" si="50"/>
        <v>3669.67</v>
      </c>
      <c r="E477" s="18">
        <f t="shared" si="50"/>
        <v>0</v>
      </c>
      <c r="F477" s="18">
        <f t="shared" si="50"/>
        <v>0</v>
      </c>
      <c r="G477" s="18">
        <f t="shared" si="50"/>
        <v>0</v>
      </c>
      <c r="H477" s="18">
        <f t="shared" si="50"/>
        <v>0</v>
      </c>
      <c r="I477" s="18">
        <f t="shared" si="50"/>
        <v>0</v>
      </c>
      <c r="J477" s="18">
        <f t="shared" si="50"/>
        <v>0</v>
      </c>
      <c r="K477" s="18">
        <f t="shared" si="50"/>
        <v>0</v>
      </c>
      <c r="L477" s="18">
        <f t="shared" si="50"/>
        <v>0</v>
      </c>
      <c r="M477" s="18">
        <f t="shared" si="50"/>
        <v>0</v>
      </c>
      <c r="N477" s="18">
        <f t="shared" si="50"/>
        <v>0</v>
      </c>
      <c r="O477" s="18" t="str">
        <f t="shared" si="50"/>
        <v/>
      </c>
      <c r="P477" s="6"/>
      <c r="Q477" s="9" t="s">
        <v>19</v>
      </c>
    </row>
    <row r="478" spans="1:17" x14ac:dyDescent="0.3">
      <c r="B478" s="7">
        <f>SUM(B474:B477)</f>
        <v>10704</v>
      </c>
      <c r="C478" s="112">
        <f t="shared" ref="C478:M478" si="51">SUM(C474:C477)</f>
        <v>6276.9699999999993</v>
      </c>
      <c r="D478" s="112">
        <f t="shared" si="51"/>
        <v>16713.669999999998</v>
      </c>
      <c r="E478" s="112">
        <f t="shared" si="51"/>
        <v>0</v>
      </c>
      <c r="F478" s="112">
        <f t="shared" si="51"/>
        <v>0</v>
      </c>
      <c r="G478" s="112">
        <f t="shared" si="51"/>
        <v>0</v>
      </c>
      <c r="H478" s="112">
        <f t="shared" si="51"/>
        <v>0</v>
      </c>
      <c r="I478" s="112">
        <f t="shared" si="51"/>
        <v>0</v>
      </c>
      <c r="J478" s="112">
        <f t="shared" si="51"/>
        <v>0</v>
      </c>
      <c r="K478" s="112">
        <f t="shared" si="51"/>
        <v>0</v>
      </c>
      <c r="L478" s="112">
        <f t="shared" si="51"/>
        <v>0</v>
      </c>
      <c r="M478" s="112">
        <f t="shared" si="51"/>
        <v>0</v>
      </c>
      <c r="N478" s="112">
        <f>IF(N475="",N474*4,IF(N476="",(N475+N474)*2,IF(N477="",((N476+N475+N474)/3)*4,SUM(N474:N477))))</f>
        <v>0</v>
      </c>
      <c r="O478" s="112">
        <f>IF(O475="",O474*4,IF(O476="",(O475+O474)*2,IF(O477="",((O476+O475+O474)/3)*4,SUM(O474:O477))))</f>
        <v>0</v>
      </c>
      <c r="P478" s="6"/>
      <c r="Q478" s="9" t="s">
        <v>15</v>
      </c>
    </row>
    <row r="479" spans="1:17" x14ac:dyDescent="0.3">
      <c r="B479" s="171" t="s">
        <v>873</v>
      </c>
      <c r="C479" s="171"/>
      <c r="D479" s="171"/>
      <c r="E479" s="171"/>
      <c r="F479" s="171"/>
      <c r="G479" s="171"/>
      <c r="H479" s="171"/>
      <c r="I479" s="171"/>
      <c r="J479" s="171"/>
      <c r="K479" s="171"/>
      <c r="L479" s="171"/>
      <c r="M479" s="171"/>
      <c r="N479" s="171"/>
      <c r="O479" s="115"/>
      <c r="P479" s="6"/>
      <c r="Q479" s="9"/>
    </row>
    <row r="480" spans="1:17" x14ac:dyDescent="0.3">
      <c r="B480" s="7" t="str">
        <f t="shared" ref="B480:O483" si="52">IFERROR(VLOOKUP($B$479,$130:$216,MATCH($Q480&amp;"/"&amp;B$348,$128:$128,0),FALSE),"")</f>
        <v/>
      </c>
      <c r="C480" s="7" t="str">
        <f t="shared" si="52"/>
        <v/>
      </c>
      <c r="D480" s="7" t="str">
        <f t="shared" si="52"/>
        <v/>
      </c>
      <c r="E480" s="7" t="str">
        <f t="shared" si="52"/>
        <v/>
      </c>
      <c r="F480" s="7" t="str">
        <f t="shared" si="52"/>
        <v/>
      </c>
      <c r="G480" s="7" t="str">
        <f t="shared" si="52"/>
        <v/>
      </c>
      <c r="H480" s="7" t="str">
        <f t="shared" si="52"/>
        <v/>
      </c>
      <c r="I480" s="7" t="str">
        <f t="shared" si="52"/>
        <v/>
      </c>
      <c r="J480" s="7" t="str">
        <f t="shared" si="52"/>
        <v/>
      </c>
      <c r="K480" s="7" t="str">
        <f t="shared" si="52"/>
        <v/>
      </c>
      <c r="L480" s="7" t="str">
        <f t="shared" si="52"/>
        <v/>
      </c>
      <c r="M480" s="7" t="str">
        <f t="shared" si="52"/>
        <v/>
      </c>
      <c r="N480" s="7" t="str">
        <f t="shared" si="52"/>
        <v/>
      </c>
      <c r="O480" s="7" t="str">
        <f t="shared" si="52"/>
        <v/>
      </c>
      <c r="P480" s="6"/>
      <c r="Q480" s="9" t="s">
        <v>12</v>
      </c>
    </row>
    <row r="481" spans="2:17" x14ac:dyDescent="0.3">
      <c r="B481" s="7" t="str">
        <f t="shared" si="52"/>
        <v/>
      </c>
      <c r="C481" s="7" t="str">
        <f t="shared" si="52"/>
        <v/>
      </c>
      <c r="D481" s="7" t="str">
        <f t="shared" si="52"/>
        <v/>
      </c>
      <c r="E481" s="7" t="str">
        <f t="shared" si="52"/>
        <v/>
      </c>
      <c r="F481" s="7" t="str">
        <f t="shared" si="52"/>
        <v/>
      </c>
      <c r="G481" s="7" t="str">
        <f t="shared" si="52"/>
        <v/>
      </c>
      <c r="H481" s="7" t="str">
        <f t="shared" si="52"/>
        <v/>
      </c>
      <c r="I481" s="7" t="str">
        <f t="shared" si="52"/>
        <v/>
      </c>
      <c r="J481" s="7" t="str">
        <f t="shared" si="52"/>
        <v/>
      </c>
      <c r="K481" s="7" t="str">
        <f t="shared" si="52"/>
        <v/>
      </c>
      <c r="L481" s="7" t="str">
        <f t="shared" si="52"/>
        <v/>
      </c>
      <c r="M481" s="7" t="str">
        <f t="shared" si="52"/>
        <v/>
      </c>
      <c r="N481" s="7" t="str">
        <f t="shared" si="52"/>
        <v/>
      </c>
      <c r="O481" s="7" t="str">
        <f t="shared" si="52"/>
        <v/>
      </c>
      <c r="P481" s="6"/>
      <c r="Q481" s="9" t="s">
        <v>13</v>
      </c>
    </row>
    <row r="482" spans="2:17" x14ac:dyDescent="0.3">
      <c r="B482" s="7" t="str">
        <f t="shared" si="52"/>
        <v/>
      </c>
      <c r="C482" s="7" t="str">
        <f t="shared" si="52"/>
        <v/>
      </c>
      <c r="D482" s="7" t="str">
        <f t="shared" si="52"/>
        <v/>
      </c>
      <c r="E482" s="7" t="str">
        <f t="shared" si="52"/>
        <v/>
      </c>
      <c r="F482" s="7" t="str">
        <f t="shared" si="52"/>
        <v/>
      </c>
      <c r="G482" s="7" t="str">
        <f t="shared" si="52"/>
        <v/>
      </c>
      <c r="H482" s="7" t="str">
        <f t="shared" si="52"/>
        <v/>
      </c>
      <c r="I482" s="7" t="str">
        <f t="shared" si="52"/>
        <v/>
      </c>
      <c r="J482" s="7" t="str">
        <f t="shared" si="52"/>
        <v/>
      </c>
      <c r="K482" s="7" t="str">
        <f t="shared" si="52"/>
        <v/>
      </c>
      <c r="L482" s="7" t="str">
        <f t="shared" si="52"/>
        <v/>
      </c>
      <c r="M482" s="7" t="str">
        <f t="shared" si="52"/>
        <v/>
      </c>
      <c r="N482" s="7" t="str">
        <f t="shared" si="52"/>
        <v/>
      </c>
      <c r="O482" s="7" t="str">
        <f t="shared" si="52"/>
        <v/>
      </c>
      <c r="P482" s="6"/>
      <c r="Q482" s="9" t="s">
        <v>14</v>
      </c>
    </row>
    <row r="483" spans="2:17" x14ac:dyDescent="0.3">
      <c r="B483" s="18" t="str">
        <f t="shared" si="52"/>
        <v/>
      </c>
      <c r="C483" s="18" t="str">
        <f t="shared" si="52"/>
        <v/>
      </c>
      <c r="D483" s="18" t="str">
        <f t="shared" si="52"/>
        <v/>
      </c>
      <c r="E483" s="18" t="str">
        <f t="shared" si="52"/>
        <v/>
      </c>
      <c r="F483" s="18" t="str">
        <f t="shared" si="52"/>
        <v/>
      </c>
      <c r="G483" s="18" t="str">
        <f t="shared" si="52"/>
        <v/>
      </c>
      <c r="H483" s="18" t="str">
        <f t="shared" si="52"/>
        <v/>
      </c>
      <c r="I483" s="18" t="str">
        <f t="shared" si="52"/>
        <v/>
      </c>
      <c r="J483" s="18" t="str">
        <f t="shared" si="52"/>
        <v/>
      </c>
      <c r="K483" s="18" t="str">
        <f t="shared" si="52"/>
        <v/>
      </c>
      <c r="L483" s="18" t="str">
        <f t="shared" si="52"/>
        <v/>
      </c>
      <c r="M483" s="18" t="str">
        <f t="shared" si="52"/>
        <v/>
      </c>
      <c r="N483" s="18" t="str">
        <f t="shared" si="52"/>
        <v/>
      </c>
      <c r="O483" s="18" t="str">
        <f t="shared" si="52"/>
        <v/>
      </c>
      <c r="P483" s="6"/>
      <c r="Q483" s="9" t="s">
        <v>19</v>
      </c>
    </row>
    <row r="484" spans="2:17" x14ac:dyDescent="0.3">
      <c r="B484" s="7">
        <f>SUM(B480:B483)</f>
        <v>0</v>
      </c>
      <c r="C484" s="112">
        <f t="shared" ref="C484:M484" si="53">SUM(C480:C483)</f>
        <v>0</v>
      </c>
      <c r="D484" s="112">
        <f t="shared" si="53"/>
        <v>0</v>
      </c>
      <c r="E484" s="112">
        <f t="shared" si="53"/>
        <v>0</v>
      </c>
      <c r="F484" s="112">
        <f t="shared" si="53"/>
        <v>0</v>
      </c>
      <c r="G484" s="112">
        <f t="shared" si="53"/>
        <v>0</v>
      </c>
      <c r="H484" s="112">
        <f t="shared" si="53"/>
        <v>0</v>
      </c>
      <c r="I484" s="112">
        <f t="shared" si="53"/>
        <v>0</v>
      </c>
      <c r="J484" s="112">
        <f t="shared" si="53"/>
        <v>0</v>
      </c>
      <c r="K484" s="112">
        <f t="shared" si="53"/>
        <v>0</v>
      </c>
      <c r="L484" s="112">
        <f t="shared" si="53"/>
        <v>0</v>
      </c>
      <c r="M484" s="112">
        <f t="shared" si="53"/>
        <v>0</v>
      </c>
      <c r="N484" s="112" t="e">
        <f>IF(N481="",N480*4,IF(N482="",(N481+N480)*2,IF(N483="",((N482+N481+N480)/3)*4,SUM(N480:N483))))</f>
        <v>#VALUE!</v>
      </c>
      <c r="O484" s="112" t="e">
        <f>IF(O481="",O480*4,IF(O482="",(O481+O480)*2,IF(O483="",((O482+O481+O480)/3)*4,SUM(O480:O483))))</f>
        <v>#VALUE!</v>
      </c>
      <c r="P484" s="6"/>
      <c r="Q484" s="9" t="s">
        <v>15</v>
      </c>
    </row>
    <row r="485" spans="2:17" x14ac:dyDescent="0.3">
      <c r="B485" s="171" t="s">
        <v>874</v>
      </c>
      <c r="C485" s="171"/>
      <c r="D485" s="171"/>
      <c r="E485" s="171"/>
      <c r="F485" s="171"/>
      <c r="G485" s="171"/>
      <c r="H485" s="171"/>
      <c r="I485" s="171"/>
      <c r="J485" s="171"/>
      <c r="K485" s="171"/>
      <c r="L485" s="171"/>
      <c r="M485" s="171"/>
      <c r="N485" s="171"/>
      <c r="O485" s="115"/>
      <c r="P485" s="6"/>
      <c r="Q485" s="9"/>
    </row>
    <row r="486" spans="2:17" x14ac:dyDescent="0.3">
      <c r="B486" s="7">
        <f t="shared" ref="B486:O489" si="54">IFERROR(VLOOKUP($B$485,$130:$216,MATCH($Q486&amp;"/"&amp;B$348,$128:$128,0),FALSE),"")</f>
        <v>0</v>
      </c>
      <c r="C486" s="7">
        <f t="shared" si="54"/>
        <v>-317</v>
      </c>
      <c r="D486" s="7">
        <f t="shared" si="54"/>
        <v>0</v>
      </c>
      <c r="E486" s="7">
        <f t="shared" si="54"/>
        <v>0</v>
      </c>
      <c r="F486" s="7">
        <f t="shared" si="54"/>
        <v>0</v>
      </c>
      <c r="G486" s="7">
        <f t="shared" si="54"/>
        <v>0</v>
      </c>
      <c r="H486" s="7">
        <f t="shared" si="54"/>
        <v>0</v>
      </c>
      <c r="I486" s="7">
        <f t="shared" si="54"/>
        <v>0</v>
      </c>
      <c r="J486" s="7">
        <f t="shared" si="54"/>
        <v>0</v>
      </c>
      <c r="K486" s="7">
        <f t="shared" si="54"/>
        <v>0</v>
      </c>
      <c r="L486" s="7">
        <f t="shared" si="54"/>
        <v>0</v>
      </c>
      <c r="M486" s="7">
        <f t="shared" si="54"/>
        <v>0</v>
      </c>
      <c r="N486" s="7">
        <f t="shared" si="54"/>
        <v>0</v>
      </c>
      <c r="O486" s="7">
        <f t="shared" si="54"/>
        <v>0</v>
      </c>
      <c r="P486" s="6"/>
      <c r="Q486" s="9" t="s">
        <v>12</v>
      </c>
    </row>
    <row r="487" spans="2:17" x14ac:dyDescent="0.3">
      <c r="B487" s="7">
        <f t="shared" si="54"/>
        <v>168745</v>
      </c>
      <c r="C487" s="7">
        <f t="shared" si="54"/>
        <v>0</v>
      </c>
      <c r="D487" s="7">
        <f t="shared" si="54"/>
        <v>0</v>
      </c>
      <c r="E487" s="7">
        <f t="shared" si="54"/>
        <v>0</v>
      </c>
      <c r="F487" s="7">
        <f t="shared" si="54"/>
        <v>0</v>
      </c>
      <c r="G487" s="7">
        <f t="shared" si="54"/>
        <v>0</v>
      </c>
      <c r="H487" s="7">
        <f t="shared" si="54"/>
        <v>0</v>
      </c>
      <c r="I487" s="7">
        <f t="shared" si="54"/>
        <v>0</v>
      </c>
      <c r="J487" s="7">
        <f t="shared" si="54"/>
        <v>0</v>
      </c>
      <c r="K487" s="7">
        <f t="shared" si="54"/>
        <v>0</v>
      </c>
      <c r="L487" s="7">
        <f t="shared" si="54"/>
        <v>0</v>
      </c>
      <c r="M487" s="7">
        <f t="shared" si="54"/>
        <v>0</v>
      </c>
      <c r="N487" s="7">
        <f t="shared" si="54"/>
        <v>0</v>
      </c>
      <c r="O487" s="7">
        <f t="shared" si="54"/>
        <v>0</v>
      </c>
      <c r="P487" s="6"/>
      <c r="Q487" s="9" t="s">
        <v>13</v>
      </c>
    </row>
    <row r="488" spans="2:17" x14ac:dyDescent="0.3">
      <c r="B488" s="7">
        <f t="shared" si="54"/>
        <v>-2815</v>
      </c>
      <c r="C488" s="7">
        <f t="shared" si="54"/>
        <v>0</v>
      </c>
      <c r="D488" s="7">
        <f t="shared" si="54"/>
        <v>0</v>
      </c>
      <c r="E488" s="7">
        <f t="shared" si="54"/>
        <v>0</v>
      </c>
      <c r="F488" s="7">
        <f t="shared" si="54"/>
        <v>0</v>
      </c>
      <c r="G488" s="7">
        <f t="shared" si="54"/>
        <v>0</v>
      </c>
      <c r="H488" s="7">
        <f t="shared" si="54"/>
        <v>0</v>
      </c>
      <c r="I488" s="7">
        <f t="shared" si="54"/>
        <v>0</v>
      </c>
      <c r="J488" s="7">
        <f t="shared" si="54"/>
        <v>0</v>
      </c>
      <c r="K488" s="7">
        <f t="shared" si="54"/>
        <v>0</v>
      </c>
      <c r="L488" s="7">
        <f t="shared" si="54"/>
        <v>0</v>
      </c>
      <c r="M488" s="7">
        <f t="shared" si="54"/>
        <v>0</v>
      </c>
      <c r="N488" s="7">
        <f t="shared" si="54"/>
        <v>0</v>
      </c>
      <c r="O488" s="7" t="str">
        <f t="shared" si="54"/>
        <v/>
      </c>
      <c r="P488" s="6"/>
      <c r="Q488" s="9" t="s">
        <v>14</v>
      </c>
    </row>
    <row r="489" spans="2:17" x14ac:dyDescent="0.3">
      <c r="B489" s="18">
        <f t="shared" si="54"/>
        <v>-2248</v>
      </c>
      <c r="C489" s="18">
        <f t="shared" si="54"/>
        <v>0</v>
      </c>
      <c r="D489" s="18">
        <f t="shared" si="54"/>
        <v>0</v>
      </c>
      <c r="E489" s="18">
        <f t="shared" si="54"/>
        <v>0</v>
      </c>
      <c r="F489" s="18">
        <f t="shared" si="54"/>
        <v>0</v>
      </c>
      <c r="G489" s="18">
        <f t="shared" si="54"/>
        <v>0</v>
      </c>
      <c r="H489" s="18">
        <f t="shared" si="54"/>
        <v>0</v>
      </c>
      <c r="I489" s="18">
        <f t="shared" si="54"/>
        <v>0</v>
      </c>
      <c r="J489" s="18">
        <f t="shared" si="54"/>
        <v>0</v>
      </c>
      <c r="K489" s="18">
        <f t="shared" si="54"/>
        <v>0</v>
      </c>
      <c r="L489" s="18">
        <f t="shared" si="54"/>
        <v>0</v>
      </c>
      <c r="M489" s="18">
        <f t="shared" si="54"/>
        <v>0</v>
      </c>
      <c r="N489" s="18">
        <f t="shared" si="54"/>
        <v>0</v>
      </c>
      <c r="O489" s="18" t="str">
        <f t="shared" si="54"/>
        <v/>
      </c>
      <c r="P489" s="6"/>
      <c r="Q489" s="9" t="s">
        <v>19</v>
      </c>
    </row>
    <row r="490" spans="2:17" x14ac:dyDescent="0.3">
      <c r="B490" s="7">
        <f>SUM(B486:B489)</f>
        <v>163682</v>
      </c>
      <c r="C490" s="112">
        <f t="shared" ref="C490:M490" si="55">SUM(C486:C489)</f>
        <v>-317</v>
      </c>
      <c r="D490" s="112">
        <f t="shared" si="55"/>
        <v>0</v>
      </c>
      <c r="E490" s="112">
        <f t="shared" si="55"/>
        <v>0</v>
      </c>
      <c r="F490" s="112">
        <f t="shared" si="55"/>
        <v>0</v>
      </c>
      <c r="G490" s="112">
        <f t="shared" si="55"/>
        <v>0</v>
      </c>
      <c r="H490" s="112">
        <f t="shared" si="55"/>
        <v>0</v>
      </c>
      <c r="I490" s="112">
        <f t="shared" si="55"/>
        <v>0</v>
      </c>
      <c r="J490" s="112">
        <f t="shared" si="55"/>
        <v>0</v>
      </c>
      <c r="K490" s="112">
        <f t="shared" si="55"/>
        <v>0</v>
      </c>
      <c r="L490" s="112">
        <f t="shared" si="55"/>
        <v>0</v>
      </c>
      <c r="M490" s="112">
        <f t="shared" si="55"/>
        <v>0</v>
      </c>
      <c r="N490" s="112">
        <f>IF(N487="",N486*4,IF(N488="",(N487+N486)*2,IF(N489="",((N488+N487+N486)/3)*4,SUM(N486:N489))))</f>
        <v>0</v>
      </c>
      <c r="O490" s="112">
        <f>IF(O487="",O486*4,IF(O488="",(O487+O486)*2,IF(O489="",((O488+O487+O486)/3)*4,SUM(O486:O489))))</f>
        <v>0</v>
      </c>
      <c r="P490" s="6"/>
      <c r="Q490" s="9" t="s">
        <v>15</v>
      </c>
    </row>
    <row r="491" spans="2:17" s="2" customFormat="1" x14ac:dyDescent="0.3">
      <c r="B491" s="171" t="s">
        <v>867</v>
      </c>
      <c r="C491" s="171"/>
      <c r="D491" s="171"/>
      <c r="E491" s="171"/>
      <c r="F491" s="171"/>
      <c r="G491" s="171"/>
      <c r="H491" s="171"/>
      <c r="I491" s="171"/>
      <c r="J491" s="171"/>
      <c r="K491" s="171"/>
      <c r="L491" s="171"/>
      <c r="M491" s="171"/>
      <c r="N491" s="171"/>
      <c r="O491" s="115"/>
      <c r="P491" s="6"/>
      <c r="Q491" s="9"/>
    </row>
    <row r="492" spans="2:17" s="2" customFormat="1" x14ac:dyDescent="0.3">
      <c r="B492" s="7">
        <f t="shared" ref="B492:O495" si="56">IFERROR(VLOOKUP($B$491,$130:$216,MATCH($Q492&amp;"/"&amp;B$348,$128:$128,0),FALSE),"")</f>
        <v>18743826</v>
      </c>
      <c r="C492" s="7">
        <f t="shared" si="56"/>
        <v>18536319</v>
      </c>
      <c r="D492" s="7">
        <f t="shared" si="56"/>
        <v>21479411</v>
      </c>
      <c r="E492" s="7">
        <f t="shared" si="56"/>
        <v>23804842</v>
      </c>
      <c r="F492" s="7">
        <f t="shared" si="56"/>
        <v>27952974</v>
      </c>
      <c r="G492" s="7">
        <f t="shared" si="56"/>
        <v>31468388</v>
      </c>
      <c r="H492" s="7">
        <f t="shared" si="56"/>
        <v>35370952</v>
      </c>
      <c r="I492" s="7">
        <f t="shared" si="56"/>
        <v>39775788</v>
      </c>
      <c r="J492" s="7">
        <f t="shared" si="56"/>
        <v>42578334</v>
      </c>
      <c r="K492" s="7">
        <f t="shared" si="56"/>
        <v>46562829</v>
      </c>
      <c r="L492" s="7">
        <f t="shared" si="56"/>
        <v>48309569</v>
      </c>
      <c r="M492" s="7">
        <f t="shared" si="56"/>
        <v>51798706</v>
      </c>
      <c r="N492" s="7">
        <f t="shared" si="56"/>
        <v>56307527</v>
      </c>
      <c r="O492" s="7">
        <f t="shared" si="56"/>
        <v>56097396</v>
      </c>
      <c r="P492" s="6"/>
      <c r="Q492" s="9" t="s">
        <v>12</v>
      </c>
    </row>
    <row r="493" spans="2:17" s="2" customFormat="1" x14ac:dyDescent="0.3">
      <c r="B493" s="7">
        <f t="shared" si="56"/>
        <v>18684811</v>
      </c>
      <c r="C493" s="7">
        <f t="shared" si="56"/>
        <v>19007856</v>
      </c>
      <c r="D493" s="7">
        <f t="shared" si="56"/>
        <v>21731718</v>
      </c>
      <c r="E493" s="7">
        <f t="shared" si="56"/>
        <v>23788436</v>
      </c>
      <c r="F493" s="7">
        <f t="shared" si="56"/>
        <v>27951728</v>
      </c>
      <c r="G493" s="7">
        <f t="shared" si="56"/>
        <v>31586437</v>
      </c>
      <c r="H493" s="7">
        <f t="shared" si="56"/>
        <v>34938124</v>
      </c>
      <c r="I493" s="7">
        <f t="shared" si="56"/>
        <v>38089884</v>
      </c>
      <c r="J493" s="7">
        <f t="shared" si="56"/>
        <v>43072213</v>
      </c>
      <c r="K493" s="7">
        <f t="shared" si="56"/>
        <v>45430123</v>
      </c>
      <c r="L493" s="7">
        <f t="shared" si="56"/>
        <v>46404628</v>
      </c>
      <c r="M493" s="7">
        <f t="shared" si="56"/>
        <v>52009487</v>
      </c>
      <c r="N493" s="7">
        <f t="shared" si="56"/>
        <v>51230207</v>
      </c>
      <c r="O493" s="7">
        <f t="shared" si="56"/>
        <v>54955409</v>
      </c>
      <c r="P493" s="6"/>
      <c r="Q493" s="9" t="s">
        <v>13</v>
      </c>
    </row>
    <row r="494" spans="2:17" s="2" customFormat="1" x14ac:dyDescent="0.3">
      <c r="B494" s="7">
        <f t="shared" si="56"/>
        <v>18244916</v>
      </c>
      <c r="C494" s="7">
        <f t="shared" si="56"/>
        <v>19291928</v>
      </c>
      <c r="D494" s="7">
        <f t="shared" si="56"/>
        <v>21194804</v>
      </c>
      <c r="E494" s="7">
        <f t="shared" si="56"/>
        <v>24344146</v>
      </c>
      <c r="F494" s="7">
        <f t="shared" si="56"/>
        <v>27771139</v>
      </c>
      <c r="G494" s="7">
        <f t="shared" si="56"/>
        <v>31245061</v>
      </c>
      <c r="H494" s="7">
        <f t="shared" si="56"/>
        <v>33937216</v>
      </c>
      <c r="I494" s="7">
        <f t="shared" si="56"/>
        <v>37405623</v>
      </c>
      <c r="J494" s="7">
        <f t="shared" si="56"/>
        <v>42202676</v>
      </c>
      <c r="K494" s="7">
        <f t="shared" si="56"/>
        <v>45878567</v>
      </c>
      <c r="L494" s="7">
        <f t="shared" si="56"/>
        <v>46927605</v>
      </c>
      <c r="M494" s="7">
        <f t="shared" si="56"/>
        <v>50986173</v>
      </c>
      <c r="N494" s="7">
        <f t="shared" si="56"/>
        <v>54075000</v>
      </c>
      <c r="O494" s="7" t="str">
        <f t="shared" si="56"/>
        <v/>
      </c>
      <c r="P494" s="6"/>
      <c r="Q494" s="9" t="s">
        <v>14</v>
      </c>
    </row>
    <row r="495" spans="2:17" s="2" customFormat="1" x14ac:dyDescent="0.3">
      <c r="B495" s="7">
        <f t="shared" si="56"/>
        <v>18470706</v>
      </c>
      <c r="C495" s="7">
        <f t="shared" si="56"/>
        <v>21572382.300000001</v>
      </c>
      <c r="D495" s="7">
        <f t="shared" si="56"/>
        <v>24257680.440000001</v>
      </c>
      <c r="E495" s="7">
        <f t="shared" si="56"/>
        <v>27732591.25</v>
      </c>
      <c r="F495" s="7">
        <f t="shared" si="56"/>
        <v>31280008.18</v>
      </c>
      <c r="G495" s="7">
        <f t="shared" si="56"/>
        <v>35480832.719999999</v>
      </c>
      <c r="H495" s="7">
        <f t="shared" si="56"/>
        <v>38285633.859999999</v>
      </c>
      <c r="I495" s="7">
        <f t="shared" si="56"/>
        <v>40645895.659999996</v>
      </c>
      <c r="J495" s="7">
        <f t="shared" si="56"/>
        <v>44936903.789999999</v>
      </c>
      <c r="K495" s="7">
        <f t="shared" si="56"/>
        <v>48882496.729999997</v>
      </c>
      <c r="L495" s="7">
        <f t="shared" si="56"/>
        <v>51288290.390000001</v>
      </c>
      <c r="M495" s="7">
        <f t="shared" si="56"/>
        <v>55832676.240000002</v>
      </c>
      <c r="N495" s="7">
        <f t="shared" si="56"/>
        <v>57074354.509999998</v>
      </c>
      <c r="O495" s="7" t="str">
        <f t="shared" si="56"/>
        <v/>
      </c>
      <c r="P495" s="6"/>
      <c r="Q495" s="9" t="s">
        <v>19</v>
      </c>
    </row>
    <row r="496" spans="2:17" s="2" customFormat="1" x14ac:dyDescent="0.3">
      <c r="B496" s="16">
        <f>SUM(B492:B495)</f>
        <v>74144259</v>
      </c>
      <c r="C496" s="16">
        <f t="shared" ref="C496:M496" si="57">SUM(C492:C495)</f>
        <v>78408485.299999997</v>
      </c>
      <c r="D496" s="16">
        <f t="shared" si="57"/>
        <v>88663613.439999998</v>
      </c>
      <c r="E496" s="16">
        <f t="shared" si="57"/>
        <v>99670015.25</v>
      </c>
      <c r="F496" s="16">
        <f t="shared" si="57"/>
        <v>114955849.18000001</v>
      </c>
      <c r="G496" s="16">
        <f t="shared" si="57"/>
        <v>129780718.72</v>
      </c>
      <c r="H496" s="16">
        <f t="shared" si="57"/>
        <v>142531925.86000001</v>
      </c>
      <c r="I496" s="16">
        <f t="shared" si="57"/>
        <v>155917190.66</v>
      </c>
      <c r="J496" s="16">
        <f t="shared" si="57"/>
        <v>172790126.78999999</v>
      </c>
      <c r="K496" s="16">
        <f t="shared" si="57"/>
        <v>186754015.72999999</v>
      </c>
      <c r="L496" s="16">
        <f t="shared" si="57"/>
        <v>192930092.38999999</v>
      </c>
      <c r="M496" s="16">
        <f t="shared" si="57"/>
        <v>210627042.24000001</v>
      </c>
      <c r="N496" s="16">
        <f>IF(N493="",N492*4,IF(N494="",(N493+N492)*2,IF(N495="",((N494+N493+N492)/3)*4,SUM(N492:N495))))</f>
        <v>218687088.50999999</v>
      </c>
      <c r="O496" s="16">
        <f>IF(O493="",O492*4,IF(O494="",(O493+O492)*2,IF(O495="",((O494+O493+O492)/3)*4,SUM(O492:O495))))</f>
        <v>222105610</v>
      </c>
      <c r="P496" s="6"/>
      <c r="Q496" s="9" t="s">
        <v>15</v>
      </c>
    </row>
    <row r="497" spans="1:17" x14ac:dyDescent="0.3">
      <c r="B497" s="173" t="s">
        <v>21</v>
      </c>
      <c r="C497" s="173"/>
      <c r="D497" s="173"/>
      <c r="E497" s="173"/>
      <c r="F497" s="173"/>
      <c r="G497" s="173"/>
      <c r="H497" s="173"/>
      <c r="I497" s="173"/>
      <c r="J497" s="173"/>
      <c r="K497" s="173"/>
      <c r="L497" s="173"/>
      <c r="M497" s="173"/>
      <c r="N497" s="173"/>
      <c r="O497" s="117"/>
      <c r="P497" s="6"/>
      <c r="Q497" s="9"/>
    </row>
    <row r="498" spans="1:17" x14ac:dyDescent="0.3">
      <c r="B498" s="174" t="s">
        <v>868</v>
      </c>
      <c r="C498" s="174"/>
      <c r="D498" s="174"/>
      <c r="E498" s="174"/>
      <c r="F498" s="174"/>
      <c r="G498" s="174"/>
      <c r="H498" s="174"/>
      <c r="I498" s="174"/>
      <c r="J498" s="174"/>
      <c r="K498" s="174"/>
      <c r="L498" s="174"/>
      <c r="M498" s="174"/>
      <c r="N498" s="174"/>
      <c r="O498" s="118"/>
      <c r="P498" s="6"/>
      <c r="Q498" s="9"/>
    </row>
    <row r="499" spans="1:17" x14ac:dyDescent="0.3">
      <c r="B499" s="7">
        <f t="shared" ref="B499:O502" si="58">IFERROR(VLOOKUP($B$498,$130:$216,MATCH($Q499&amp;"/"&amp;B$348,$128:$128,0),FALSE),"")</f>
        <v>16988764</v>
      </c>
      <c r="C499" s="7">
        <f t="shared" si="58"/>
        <v>16979018</v>
      </c>
      <c r="D499" s="7">
        <f t="shared" si="58"/>
        <v>19406374</v>
      </c>
      <c r="E499" s="7">
        <f t="shared" si="58"/>
        <v>21364383</v>
      </c>
      <c r="F499" s="7">
        <f t="shared" si="58"/>
        <v>25100207</v>
      </c>
      <c r="G499" s="7">
        <f t="shared" si="58"/>
        <v>28086786</v>
      </c>
      <c r="H499" s="7">
        <f t="shared" si="58"/>
        <v>31463029</v>
      </c>
      <c r="I499" s="7">
        <f t="shared" si="58"/>
        <v>35010523</v>
      </c>
      <c r="J499" s="7">
        <f t="shared" si="58"/>
        <v>37917713</v>
      </c>
      <c r="K499" s="7">
        <f t="shared" si="58"/>
        <v>40935059</v>
      </c>
      <c r="L499" s="7">
        <f t="shared" si="58"/>
        <v>42439670</v>
      </c>
      <c r="M499" s="7">
        <f t="shared" si="58"/>
        <v>45671705</v>
      </c>
      <c r="N499" s="7">
        <f t="shared" si="58"/>
        <v>49612048</v>
      </c>
      <c r="O499" s="7">
        <f t="shared" si="58"/>
        <v>49333781</v>
      </c>
      <c r="P499" s="6"/>
      <c r="Q499" s="9" t="s">
        <v>12</v>
      </c>
    </row>
    <row r="500" spans="1:17" x14ac:dyDescent="0.3">
      <c r="B500" s="7">
        <f t="shared" si="58"/>
        <v>17036184</v>
      </c>
      <c r="C500" s="7">
        <f t="shared" si="58"/>
        <v>17409634</v>
      </c>
      <c r="D500" s="7">
        <f t="shared" si="58"/>
        <v>19731185</v>
      </c>
      <c r="E500" s="7">
        <f t="shared" si="58"/>
        <v>21529057</v>
      </c>
      <c r="F500" s="7">
        <f t="shared" si="58"/>
        <v>25138349</v>
      </c>
      <c r="G500" s="7">
        <f t="shared" si="58"/>
        <v>28223871</v>
      </c>
      <c r="H500" s="7">
        <f t="shared" si="58"/>
        <v>31321798</v>
      </c>
      <c r="I500" s="7">
        <f t="shared" si="58"/>
        <v>33945083</v>
      </c>
      <c r="J500" s="7">
        <f t="shared" si="58"/>
        <v>38640501</v>
      </c>
      <c r="K500" s="7">
        <f t="shared" si="58"/>
        <v>40329202</v>
      </c>
      <c r="L500" s="7">
        <f t="shared" si="58"/>
        <v>41059263</v>
      </c>
      <c r="M500" s="7">
        <f t="shared" si="58"/>
        <v>46179701</v>
      </c>
      <c r="N500" s="7">
        <f t="shared" si="58"/>
        <v>45450521</v>
      </c>
      <c r="O500" s="7">
        <f t="shared" si="58"/>
        <v>48644306</v>
      </c>
      <c r="P500" s="6"/>
      <c r="Q500" s="9" t="s">
        <v>13</v>
      </c>
    </row>
    <row r="501" spans="1:17" x14ac:dyDescent="0.3">
      <c r="B501" s="7">
        <f t="shared" si="58"/>
        <v>16442511</v>
      </c>
      <c r="C501" s="7">
        <f t="shared" si="58"/>
        <v>17418819</v>
      </c>
      <c r="D501" s="7">
        <f t="shared" si="58"/>
        <v>18991225</v>
      </c>
      <c r="E501" s="7">
        <f t="shared" si="58"/>
        <v>21700887</v>
      </c>
      <c r="F501" s="7">
        <f t="shared" si="58"/>
        <v>24771569</v>
      </c>
      <c r="G501" s="7">
        <f t="shared" si="58"/>
        <v>27787264</v>
      </c>
      <c r="H501" s="7">
        <f t="shared" si="58"/>
        <v>30114285</v>
      </c>
      <c r="I501" s="7">
        <f t="shared" si="58"/>
        <v>32948549</v>
      </c>
      <c r="J501" s="7">
        <f t="shared" si="58"/>
        <v>37293066</v>
      </c>
      <c r="K501" s="7">
        <f t="shared" si="58"/>
        <v>40375023</v>
      </c>
      <c r="L501" s="7">
        <f t="shared" si="58"/>
        <v>41219911</v>
      </c>
      <c r="M501" s="7">
        <f t="shared" si="58"/>
        <v>44576103</v>
      </c>
      <c r="N501" s="7">
        <f t="shared" si="58"/>
        <v>47281597</v>
      </c>
      <c r="O501" s="7" t="str">
        <f t="shared" si="58"/>
        <v/>
      </c>
      <c r="P501" s="6"/>
      <c r="Q501" s="9" t="s">
        <v>14</v>
      </c>
    </row>
    <row r="502" spans="1:17" x14ac:dyDescent="0.3">
      <c r="B502" s="18">
        <f t="shared" si="58"/>
        <v>16818554</v>
      </c>
      <c r="C502" s="18">
        <f t="shared" si="58"/>
        <v>19534819.800000001</v>
      </c>
      <c r="D502" s="18">
        <f t="shared" si="58"/>
        <v>22019560.239999998</v>
      </c>
      <c r="E502" s="18">
        <f t="shared" si="58"/>
        <v>24808081.030000001</v>
      </c>
      <c r="F502" s="18">
        <f t="shared" si="58"/>
        <v>27750327.989999998</v>
      </c>
      <c r="G502" s="18">
        <f t="shared" si="58"/>
        <v>31575336.440000001</v>
      </c>
      <c r="H502" s="18">
        <f t="shared" si="58"/>
        <v>33872099.920000002</v>
      </c>
      <c r="I502" s="18">
        <f t="shared" si="58"/>
        <v>36032860.659999996</v>
      </c>
      <c r="J502" s="18">
        <f t="shared" si="58"/>
        <v>39870995.020000003</v>
      </c>
      <c r="K502" s="18">
        <f t="shared" si="58"/>
        <v>42713050.100000001</v>
      </c>
      <c r="L502" s="18">
        <f t="shared" si="58"/>
        <v>44920084.840000004</v>
      </c>
      <c r="M502" s="18">
        <f t="shared" si="58"/>
        <v>48584642.619999997</v>
      </c>
      <c r="N502" s="18">
        <f t="shared" si="58"/>
        <v>49671597.579999998</v>
      </c>
      <c r="O502" s="18" t="str">
        <f t="shared" si="58"/>
        <v/>
      </c>
      <c r="P502" s="6"/>
      <c r="Q502" s="9" t="s">
        <v>19</v>
      </c>
    </row>
    <row r="503" spans="1:17" x14ac:dyDescent="0.3">
      <c r="B503" s="18">
        <f>SUM(B499:B502)</f>
        <v>67286013</v>
      </c>
      <c r="C503" s="18">
        <f t="shared" ref="C503:M503" si="59">SUM(C499:C502)</f>
        <v>71342290.799999997</v>
      </c>
      <c r="D503" s="18">
        <f t="shared" si="59"/>
        <v>80148344.239999995</v>
      </c>
      <c r="E503" s="18">
        <f t="shared" si="59"/>
        <v>89402408.030000001</v>
      </c>
      <c r="F503" s="18">
        <f t="shared" si="59"/>
        <v>102760452.98999999</v>
      </c>
      <c r="G503" s="18">
        <f t="shared" si="59"/>
        <v>115673257.44</v>
      </c>
      <c r="H503" s="18">
        <f t="shared" si="59"/>
        <v>126771211.92</v>
      </c>
      <c r="I503" s="18">
        <f t="shared" si="59"/>
        <v>137937015.66</v>
      </c>
      <c r="J503" s="18">
        <f t="shared" si="59"/>
        <v>153722275.02000001</v>
      </c>
      <c r="K503" s="18">
        <f t="shared" si="59"/>
        <v>164352334.09999999</v>
      </c>
      <c r="L503" s="18">
        <f t="shared" si="59"/>
        <v>169638928.84</v>
      </c>
      <c r="M503" s="18">
        <f t="shared" si="59"/>
        <v>185012151.62</v>
      </c>
      <c r="N503" s="18">
        <f>IF(N500="",N499*4,IF(N501="",(N500+N499)*2,IF(N502="",((N501+N500+N499)/3)*4,SUM(N499:N502))))</f>
        <v>192015763.57999998</v>
      </c>
      <c r="O503" s="18">
        <f>IF(O500="",O499*4,IF(O501="",(O500+O499)*2,IF(O502="",((O501+O500+O499)/3)*4,SUM(O499:O502))))</f>
        <v>195956174</v>
      </c>
      <c r="P503" s="6"/>
      <c r="Q503" s="9" t="s">
        <v>15</v>
      </c>
    </row>
    <row r="504" spans="1:17" x14ac:dyDescent="0.3">
      <c r="B504" s="21">
        <f>B503/B$465</f>
        <v>0.91400144091784497</v>
      </c>
      <c r="C504" s="22">
        <f>C503/C$465</f>
        <v>0.914562171813328</v>
      </c>
      <c r="D504" s="22">
        <f t="shared" ref="D504:O504" si="60">D503/D$465</f>
        <v>0.90883930764966991</v>
      </c>
      <c r="E504" s="22">
        <f t="shared" si="60"/>
        <v>0.90212920547758346</v>
      </c>
      <c r="F504" s="22">
        <f t="shared" si="60"/>
        <v>0.89878397821550082</v>
      </c>
      <c r="G504" s="22">
        <f t="shared" si="60"/>
        <v>0.89609018323130607</v>
      </c>
      <c r="H504" s="22">
        <f t="shared" si="60"/>
        <v>0.89383540193926647</v>
      </c>
      <c r="I504" s="22">
        <f t="shared" si="60"/>
        <v>0.88867018666630382</v>
      </c>
      <c r="J504" s="22">
        <f t="shared" si="60"/>
        <v>0.89325338589326753</v>
      </c>
      <c r="K504" s="22">
        <f t="shared" si="60"/>
        <v>0.88454699930210035</v>
      </c>
      <c r="L504" s="22">
        <f t="shared" si="60"/>
        <v>0.88355064089182711</v>
      </c>
      <c r="M504" s="22">
        <f t="shared" si="60"/>
        <v>0.88196848407220063</v>
      </c>
      <c r="N504" s="23">
        <f t="shared" si="60"/>
        <v>0.88122204870401444</v>
      </c>
      <c r="O504" s="23">
        <f t="shared" si="60"/>
        <v>0.88586976324609557</v>
      </c>
      <c r="P504" s="6"/>
      <c r="Q504" s="11" t="s">
        <v>1747</v>
      </c>
    </row>
    <row r="505" spans="1:17" s="87" customFormat="1" x14ac:dyDescent="0.3">
      <c r="A505" s="86"/>
      <c r="B505" s="19"/>
      <c r="C505" s="10">
        <f t="shared" ref="C505:M505" si="61">C503/B503-1</f>
        <v>6.0284115808734162E-2</v>
      </c>
      <c r="D505" s="10">
        <f t="shared" si="61"/>
        <v>0.12343384745924069</v>
      </c>
      <c r="E505" s="10">
        <f t="shared" si="61"/>
        <v>0.11546169640497128</v>
      </c>
      <c r="F505" s="10">
        <f t="shared" si="61"/>
        <v>0.14941482287051544</v>
      </c>
      <c r="G505" s="10">
        <f t="shared" si="61"/>
        <v>0.12565927917091413</v>
      </c>
      <c r="H505" s="10">
        <f t="shared" si="61"/>
        <v>9.5942266394257514E-2</v>
      </c>
      <c r="I505" s="10">
        <f t="shared" si="61"/>
        <v>8.8078386022264032E-2</v>
      </c>
      <c r="J505" s="10">
        <f t="shared" si="61"/>
        <v>0.1144381679165003</v>
      </c>
      <c r="K505" s="10">
        <f t="shared" si="61"/>
        <v>6.915106531318882E-2</v>
      </c>
      <c r="L505" s="10">
        <f t="shared" si="61"/>
        <v>3.2166228541563591E-2</v>
      </c>
      <c r="M505" s="10">
        <f t="shared" si="61"/>
        <v>9.062320120224121E-2</v>
      </c>
      <c r="N505" s="10">
        <f>N503/M503-1</f>
        <v>3.7854875469935712E-2</v>
      </c>
      <c r="O505" s="10">
        <f>O503/N503-1</f>
        <v>2.0521286099296265E-2</v>
      </c>
      <c r="P505" s="17"/>
      <c r="Q505" s="14" t="s">
        <v>20</v>
      </c>
    </row>
    <row r="506" spans="1:17" x14ac:dyDescent="0.3">
      <c r="B506" s="176" t="s">
        <v>22</v>
      </c>
      <c r="C506" s="176"/>
      <c r="D506" s="176"/>
      <c r="E506" s="176"/>
      <c r="F506" s="176"/>
      <c r="G506" s="176"/>
      <c r="H506" s="176"/>
      <c r="I506" s="176"/>
      <c r="J506" s="176"/>
      <c r="K506" s="176"/>
      <c r="L506" s="176"/>
      <c r="M506" s="176"/>
      <c r="N506" s="176"/>
      <c r="O506" s="120"/>
      <c r="P506" s="6"/>
      <c r="Q506" s="9"/>
    </row>
    <row r="507" spans="1:17" x14ac:dyDescent="0.3">
      <c r="B507" s="16">
        <f t="shared" ref="B507:O511" si="62">IFERROR(B461-B499,"")</f>
        <v>1629904</v>
      </c>
      <c r="C507" s="16">
        <f t="shared" si="62"/>
        <v>1438908</v>
      </c>
      <c r="D507" s="16">
        <f t="shared" si="62"/>
        <v>1941593</v>
      </c>
      <c r="E507" s="16">
        <f t="shared" si="62"/>
        <v>2282941</v>
      </c>
      <c r="F507" s="16">
        <f t="shared" si="62"/>
        <v>2701698</v>
      </c>
      <c r="G507" s="16">
        <f t="shared" si="62"/>
        <v>3217569</v>
      </c>
      <c r="H507" s="16">
        <f t="shared" si="62"/>
        <v>3755106</v>
      </c>
      <c r="I507" s="16">
        <f t="shared" si="62"/>
        <v>4577342</v>
      </c>
      <c r="J507" s="16">
        <f t="shared" si="62"/>
        <v>4452769</v>
      </c>
      <c r="K507" s="16">
        <f t="shared" si="62"/>
        <v>5378291</v>
      </c>
      <c r="L507" s="16">
        <f t="shared" si="62"/>
        <v>5590125</v>
      </c>
      <c r="M507" s="16">
        <f t="shared" si="62"/>
        <v>5932884</v>
      </c>
      <c r="N507" s="16">
        <f t="shared" si="62"/>
        <v>6536087</v>
      </c>
      <c r="O507" s="16">
        <f t="shared" si="62"/>
        <v>6544506</v>
      </c>
      <c r="P507" s="6"/>
      <c r="Q507" s="9" t="s">
        <v>12</v>
      </c>
    </row>
    <row r="508" spans="1:17" x14ac:dyDescent="0.3">
      <c r="B508" s="7">
        <f t="shared" si="62"/>
        <v>1559266</v>
      </c>
      <c r="C508" s="7">
        <f t="shared" si="62"/>
        <v>1514327</v>
      </c>
      <c r="D508" s="7">
        <f t="shared" si="62"/>
        <v>1889515</v>
      </c>
      <c r="E508" s="7">
        <f t="shared" si="62"/>
        <v>2121798</v>
      </c>
      <c r="F508" s="7">
        <f t="shared" si="62"/>
        <v>2649456</v>
      </c>
      <c r="G508" s="7">
        <f t="shared" si="62"/>
        <v>3215422</v>
      </c>
      <c r="H508" s="7">
        <f t="shared" si="62"/>
        <v>3426881</v>
      </c>
      <c r="I508" s="7">
        <f t="shared" si="62"/>
        <v>3989421</v>
      </c>
      <c r="J508" s="7">
        <f t="shared" si="62"/>
        <v>4262422</v>
      </c>
      <c r="K508" s="7">
        <f t="shared" si="62"/>
        <v>4875053</v>
      </c>
      <c r="L508" s="7">
        <f t="shared" si="62"/>
        <v>5071716</v>
      </c>
      <c r="M508" s="7">
        <f t="shared" si="62"/>
        <v>5626632</v>
      </c>
      <c r="N508" s="7">
        <f t="shared" si="62"/>
        <v>5628351</v>
      </c>
      <c r="O508" s="7">
        <f t="shared" si="62"/>
        <v>6078413</v>
      </c>
      <c r="P508" s="6"/>
      <c r="Q508" s="9" t="s">
        <v>13</v>
      </c>
    </row>
    <row r="509" spans="1:17" x14ac:dyDescent="0.3">
      <c r="B509" s="7">
        <f t="shared" si="62"/>
        <v>1583734</v>
      </c>
      <c r="C509" s="7">
        <f t="shared" si="62"/>
        <v>1782467</v>
      </c>
      <c r="D509" s="7">
        <f t="shared" si="62"/>
        <v>2078257</v>
      </c>
      <c r="E509" s="7">
        <f t="shared" si="62"/>
        <v>2499062</v>
      </c>
      <c r="F509" s="7">
        <f t="shared" si="62"/>
        <v>2827438</v>
      </c>
      <c r="G509" s="7">
        <f t="shared" si="62"/>
        <v>3301113</v>
      </c>
      <c r="H509" s="7">
        <f t="shared" si="62"/>
        <v>3629617</v>
      </c>
      <c r="I509" s="7">
        <f t="shared" si="62"/>
        <v>4314955</v>
      </c>
      <c r="J509" s="7">
        <f t="shared" si="62"/>
        <v>4746133</v>
      </c>
      <c r="K509" s="7">
        <f t="shared" si="62"/>
        <v>5279325</v>
      </c>
      <c r="L509" s="7">
        <f t="shared" si="62"/>
        <v>5552327</v>
      </c>
      <c r="M509" s="7">
        <f t="shared" si="62"/>
        <v>6208864</v>
      </c>
      <c r="N509" s="7">
        <f t="shared" si="62"/>
        <v>6589301</v>
      </c>
      <c r="O509" s="7" t="str">
        <f t="shared" si="62"/>
        <v/>
      </c>
      <c r="P509" s="6"/>
      <c r="Q509" s="9" t="s">
        <v>14</v>
      </c>
    </row>
    <row r="510" spans="1:17" x14ac:dyDescent="0.3">
      <c r="B510" s="18">
        <f t="shared" si="62"/>
        <v>1558049</v>
      </c>
      <c r="C510" s="18">
        <f t="shared" si="62"/>
        <v>1929050.3499999978</v>
      </c>
      <c r="D510" s="18">
        <f t="shared" si="62"/>
        <v>2129876.3600000031</v>
      </c>
      <c r="E510" s="18">
        <f t="shared" si="62"/>
        <v>2795347.0299999975</v>
      </c>
      <c r="F510" s="18">
        <f t="shared" si="62"/>
        <v>3393715.1400000006</v>
      </c>
      <c r="G510" s="18">
        <f t="shared" si="62"/>
        <v>3679263.5500000007</v>
      </c>
      <c r="H510" s="18">
        <f t="shared" si="62"/>
        <v>4245547.1599999964</v>
      </c>
      <c r="I510" s="18">
        <f t="shared" si="62"/>
        <v>4398598.6300000027</v>
      </c>
      <c r="J510" s="18">
        <f t="shared" si="62"/>
        <v>4908975.6599999964</v>
      </c>
      <c r="K510" s="18">
        <f t="shared" si="62"/>
        <v>5918955.5700000003</v>
      </c>
      <c r="L510" s="18">
        <f t="shared" si="62"/>
        <v>6143740.6799999997</v>
      </c>
      <c r="M510" s="18">
        <f t="shared" si="62"/>
        <v>6991308.2600000054</v>
      </c>
      <c r="N510" s="18">
        <f t="shared" si="62"/>
        <v>7127636.8100000024</v>
      </c>
      <c r="O510" s="18" t="str">
        <f t="shared" si="62"/>
        <v/>
      </c>
      <c r="P510" s="6"/>
      <c r="Q510" s="9" t="s">
        <v>19</v>
      </c>
    </row>
    <row r="511" spans="1:17" x14ac:dyDescent="0.3">
      <c r="B511" s="16">
        <f t="shared" si="62"/>
        <v>6330953</v>
      </c>
      <c r="C511" s="16">
        <f t="shared" si="62"/>
        <v>6664752.3500000089</v>
      </c>
      <c r="D511" s="16">
        <f t="shared" si="62"/>
        <v>8039241.3599999994</v>
      </c>
      <c r="E511" s="16">
        <f t="shared" si="62"/>
        <v>9699148.0300000012</v>
      </c>
      <c r="F511" s="16">
        <f t="shared" si="62"/>
        <v>11572307.140000001</v>
      </c>
      <c r="G511" s="16">
        <f t="shared" si="62"/>
        <v>13413367.550000012</v>
      </c>
      <c r="H511" s="16">
        <f t="shared" si="62"/>
        <v>15057151.159999982</v>
      </c>
      <c r="I511" s="16">
        <f t="shared" si="62"/>
        <v>17280316.629999995</v>
      </c>
      <c r="J511" s="16">
        <f t="shared" si="62"/>
        <v>18370299.659999996</v>
      </c>
      <c r="K511" s="16">
        <f t="shared" si="62"/>
        <v>21451624.570000023</v>
      </c>
      <c r="L511" s="16">
        <f t="shared" si="62"/>
        <v>22357908.680000007</v>
      </c>
      <c r="M511" s="16">
        <f t="shared" si="62"/>
        <v>24759688.25999999</v>
      </c>
      <c r="N511" s="16">
        <f t="shared" si="62"/>
        <v>25881375.810000002</v>
      </c>
      <c r="O511" s="16">
        <f t="shared" si="62"/>
        <v>25245838</v>
      </c>
      <c r="P511" s="6"/>
      <c r="Q511" s="9" t="s">
        <v>15</v>
      </c>
    </row>
    <row r="512" spans="1:17" x14ac:dyDescent="0.3">
      <c r="B512" s="10">
        <f t="shared" ref="B512:O512" si="63">B511/B$465</f>
        <v>8.5998559082155063E-2</v>
      </c>
      <c r="C512" s="10">
        <f t="shared" si="63"/>
        <v>8.5437828186671991E-2</v>
      </c>
      <c r="D512" s="10">
        <f t="shared" si="63"/>
        <v>9.1160692350330086E-2</v>
      </c>
      <c r="E512" s="10">
        <f t="shared" si="63"/>
        <v>9.787079452241651E-2</v>
      </c>
      <c r="F512" s="10">
        <f t="shared" si="63"/>
        <v>0.10121602178449919</v>
      </c>
      <c r="G512" s="10">
        <f t="shared" si="63"/>
        <v>0.10390981676869396</v>
      </c>
      <c r="H512" s="10">
        <f t="shared" si="63"/>
        <v>0.10616459806073356</v>
      </c>
      <c r="I512" s="10">
        <f t="shared" si="63"/>
        <v>0.11132981333369621</v>
      </c>
      <c r="J512" s="10">
        <f t="shared" si="63"/>
        <v>0.10674661410673245</v>
      </c>
      <c r="K512" s="10">
        <f t="shared" si="63"/>
        <v>0.11545300069789961</v>
      </c>
      <c r="L512" s="10">
        <f t="shared" si="63"/>
        <v>0.1164493591081729</v>
      </c>
      <c r="M512" s="10">
        <f t="shared" si="63"/>
        <v>0.11803151592779933</v>
      </c>
      <c r="N512" s="10">
        <f t="shared" si="63"/>
        <v>0.11877795129598559</v>
      </c>
      <c r="O512" s="10">
        <f t="shared" si="63"/>
        <v>0.11413023675390439</v>
      </c>
      <c r="P512" s="6"/>
      <c r="Q512" s="24" t="s">
        <v>23</v>
      </c>
    </row>
    <row r="513" spans="1:17" s="87" customFormat="1" x14ac:dyDescent="0.3">
      <c r="A513" s="86"/>
      <c r="B513" s="19"/>
      <c r="C513" s="10">
        <f t="shared" ref="C513:M513" si="64">C511/B511-1</f>
        <v>5.2724976792594802E-2</v>
      </c>
      <c r="D513" s="10">
        <f t="shared" si="64"/>
        <v>0.206232570667084</v>
      </c>
      <c r="E513" s="10">
        <f t="shared" si="64"/>
        <v>0.20647553614437086</v>
      </c>
      <c r="F513" s="10">
        <f t="shared" si="64"/>
        <v>0.19312614924591465</v>
      </c>
      <c r="G513" s="10">
        <f t="shared" si="64"/>
        <v>0.15909190688832786</v>
      </c>
      <c r="H513" s="10">
        <f t="shared" si="64"/>
        <v>0.12254816725722018</v>
      </c>
      <c r="I513" s="10">
        <f t="shared" si="64"/>
        <v>0.1476484792093975</v>
      </c>
      <c r="J513" s="10">
        <f t="shared" si="64"/>
        <v>6.3076565860356038E-2</v>
      </c>
      <c r="K513" s="10">
        <f t="shared" si="64"/>
        <v>0.16773405807360819</v>
      </c>
      <c r="L513" s="10">
        <f t="shared" si="64"/>
        <v>4.2247807714638874E-2</v>
      </c>
      <c r="M513" s="10">
        <f t="shared" si="64"/>
        <v>0.10742416092559082</v>
      </c>
      <c r="N513" s="10">
        <f>N511/M511-1</f>
        <v>4.5302975474539098E-2</v>
      </c>
      <c r="O513" s="10">
        <f>O511/N511-1</f>
        <v>-2.4555796981798994E-2</v>
      </c>
      <c r="P513" s="17"/>
      <c r="Q513" s="14" t="s">
        <v>20</v>
      </c>
    </row>
    <row r="514" spans="1:17" x14ac:dyDescent="0.3">
      <c r="B514" s="173" t="s">
        <v>24</v>
      </c>
      <c r="C514" s="173"/>
      <c r="D514" s="173"/>
      <c r="E514" s="173"/>
      <c r="F514" s="173"/>
      <c r="G514" s="173"/>
      <c r="H514" s="173"/>
      <c r="I514" s="173"/>
      <c r="J514" s="173"/>
      <c r="K514" s="173"/>
      <c r="L514" s="173"/>
      <c r="M514" s="173"/>
      <c r="N514" s="173"/>
      <c r="O514" s="117"/>
      <c r="P514" s="6"/>
      <c r="Q514" s="3"/>
    </row>
    <row r="515" spans="1:17" x14ac:dyDescent="0.3">
      <c r="B515" s="174" t="s">
        <v>870</v>
      </c>
      <c r="C515" s="174"/>
      <c r="D515" s="174"/>
      <c r="E515" s="174"/>
      <c r="F515" s="174"/>
      <c r="G515" s="174"/>
      <c r="H515" s="174"/>
      <c r="I515" s="174"/>
      <c r="J515" s="174"/>
      <c r="K515" s="174"/>
      <c r="L515" s="174"/>
      <c r="M515" s="174"/>
      <c r="N515" s="174"/>
      <c r="O515" s="118"/>
      <c r="P515" s="6"/>
      <c r="Q515" s="3"/>
    </row>
    <row r="516" spans="1:17" x14ac:dyDescent="0.3">
      <c r="B516" s="16">
        <f t="shared" ref="B516:O519" si="65">IFERROR(VLOOKUP($B$515,$130:$216,MATCH($Q516&amp;"/"&amp;B$348,$128:$128,0),FALSE),"")</f>
        <v>0</v>
      </c>
      <c r="C516" s="16">
        <f t="shared" si="65"/>
        <v>0</v>
      </c>
      <c r="D516" s="16">
        <f t="shared" si="65"/>
        <v>1090294</v>
      </c>
      <c r="E516" s="16">
        <f t="shared" si="65"/>
        <v>1102197</v>
      </c>
      <c r="F516" s="16">
        <f t="shared" si="65"/>
        <v>1335879</v>
      </c>
      <c r="G516" s="16">
        <f t="shared" si="65"/>
        <v>1626750</v>
      </c>
      <c r="H516" s="16">
        <f t="shared" si="65"/>
        <v>1730135</v>
      </c>
      <c r="I516" s="16">
        <f t="shared" si="65"/>
        <v>2148611</v>
      </c>
      <c r="J516" s="16">
        <f t="shared" si="65"/>
        <v>2406607</v>
      </c>
      <c r="K516" s="16">
        <f t="shared" si="65"/>
        <v>2638403</v>
      </c>
      <c r="L516" s="16">
        <f t="shared" si="65"/>
        <v>2877673</v>
      </c>
      <c r="M516" s="16">
        <f t="shared" si="65"/>
        <v>3027733</v>
      </c>
      <c r="N516" s="16">
        <f t="shared" si="65"/>
        <v>3162982</v>
      </c>
      <c r="O516" s="16">
        <f t="shared" si="65"/>
        <v>3186810</v>
      </c>
      <c r="P516" s="6"/>
      <c r="Q516" s="9" t="s">
        <v>12</v>
      </c>
    </row>
    <row r="517" spans="1:17" x14ac:dyDescent="0.3">
      <c r="B517" s="7">
        <f t="shared" si="65"/>
        <v>0</v>
      </c>
      <c r="C517" s="7">
        <f t="shared" si="65"/>
        <v>965181</v>
      </c>
      <c r="D517" s="7">
        <f t="shared" si="65"/>
        <v>1109003</v>
      </c>
      <c r="E517" s="7">
        <f t="shared" si="65"/>
        <v>1136072</v>
      </c>
      <c r="F517" s="7">
        <f t="shared" si="65"/>
        <v>1376343</v>
      </c>
      <c r="G517" s="7">
        <f t="shared" si="65"/>
        <v>1655199</v>
      </c>
      <c r="H517" s="7">
        <f t="shared" si="65"/>
        <v>1776808</v>
      </c>
      <c r="I517" s="7">
        <f t="shared" si="65"/>
        <v>2127284</v>
      </c>
      <c r="J517" s="7">
        <f t="shared" si="65"/>
        <v>2398221</v>
      </c>
      <c r="K517" s="7">
        <f t="shared" si="65"/>
        <v>2601094</v>
      </c>
      <c r="L517" s="7">
        <f t="shared" si="65"/>
        <v>2873438</v>
      </c>
      <c r="M517" s="7">
        <f t="shared" si="65"/>
        <v>3219061</v>
      </c>
      <c r="N517" s="7">
        <f t="shared" si="65"/>
        <v>3031492</v>
      </c>
      <c r="O517" s="7">
        <f t="shared" si="65"/>
        <v>3283858</v>
      </c>
      <c r="P517" s="6"/>
      <c r="Q517" s="9" t="s">
        <v>13</v>
      </c>
    </row>
    <row r="518" spans="1:17" x14ac:dyDescent="0.3">
      <c r="B518" s="7">
        <f t="shared" si="65"/>
        <v>0</v>
      </c>
      <c r="C518" s="7">
        <f t="shared" si="65"/>
        <v>1042407</v>
      </c>
      <c r="D518" s="7">
        <f t="shared" si="65"/>
        <v>1154535</v>
      </c>
      <c r="E518" s="7">
        <f t="shared" si="65"/>
        <v>1286504</v>
      </c>
      <c r="F518" s="7">
        <f t="shared" si="65"/>
        <v>1490850</v>
      </c>
      <c r="G518" s="7">
        <f t="shared" si="65"/>
        <v>1701577</v>
      </c>
      <c r="H518" s="7">
        <f t="shared" si="65"/>
        <v>1894256</v>
      </c>
      <c r="I518" s="7">
        <f t="shared" si="65"/>
        <v>2260434</v>
      </c>
      <c r="J518" s="7">
        <f t="shared" si="65"/>
        <v>2455320</v>
      </c>
      <c r="K518" s="7">
        <f t="shared" si="65"/>
        <v>2731816</v>
      </c>
      <c r="L518" s="7">
        <f t="shared" si="65"/>
        <v>2965912</v>
      </c>
      <c r="M518" s="7">
        <f t="shared" si="65"/>
        <v>3236152</v>
      </c>
      <c r="N518" s="7">
        <f t="shared" si="65"/>
        <v>3244207</v>
      </c>
      <c r="O518" s="7" t="str">
        <f t="shared" si="65"/>
        <v/>
      </c>
      <c r="P518" s="6"/>
      <c r="Q518" s="9" t="s">
        <v>14</v>
      </c>
    </row>
    <row r="519" spans="1:17" x14ac:dyDescent="0.3">
      <c r="B519" s="18">
        <f t="shared" si="65"/>
        <v>0</v>
      </c>
      <c r="C519" s="18">
        <f t="shared" si="65"/>
        <v>1046839.52</v>
      </c>
      <c r="D519" s="18">
        <f t="shared" si="65"/>
        <v>1184605.98</v>
      </c>
      <c r="E519" s="18">
        <f t="shared" si="65"/>
        <v>1222721.83</v>
      </c>
      <c r="F519" s="18">
        <f t="shared" si="65"/>
        <v>1554991.7</v>
      </c>
      <c r="G519" s="18">
        <f t="shared" si="65"/>
        <v>1729714</v>
      </c>
      <c r="H519" s="18">
        <f t="shared" si="65"/>
        <v>2064873.66</v>
      </c>
      <c r="I519" s="18">
        <f t="shared" si="65"/>
        <v>2321809.16</v>
      </c>
      <c r="J519" s="18">
        <f t="shared" si="65"/>
        <v>2462200.9300000002</v>
      </c>
      <c r="K519" s="18">
        <f t="shared" si="65"/>
        <v>2763730.79</v>
      </c>
      <c r="L519" s="18">
        <f t="shared" si="65"/>
        <v>3050119.53</v>
      </c>
      <c r="M519" s="18">
        <f t="shared" si="65"/>
        <v>3186119.41</v>
      </c>
      <c r="N519" s="18">
        <f t="shared" si="65"/>
        <v>3246029.87</v>
      </c>
      <c r="O519" s="18" t="str">
        <f t="shared" si="65"/>
        <v/>
      </c>
      <c r="P519" s="6"/>
      <c r="Q519" s="9" t="s">
        <v>19</v>
      </c>
    </row>
    <row r="520" spans="1:17" x14ac:dyDescent="0.3">
      <c r="B520" s="18">
        <f>SUM(B516:B519)</f>
        <v>0</v>
      </c>
      <c r="C520" s="18">
        <f t="shared" ref="C520:M520" si="66">SUM(C516:C519)</f>
        <v>3054427.52</v>
      </c>
      <c r="D520" s="18">
        <f t="shared" si="66"/>
        <v>4538437.9800000004</v>
      </c>
      <c r="E520" s="18">
        <f t="shared" si="66"/>
        <v>4747494.83</v>
      </c>
      <c r="F520" s="18">
        <f t="shared" si="66"/>
        <v>5758063.7000000002</v>
      </c>
      <c r="G520" s="18">
        <f t="shared" si="66"/>
        <v>6713240</v>
      </c>
      <c r="H520" s="18">
        <f t="shared" si="66"/>
        <v>7466072.6600000001</v>
      </c>
      <c r="I520" s="18">
        <f t="shared" si="66"/>
        <v>8858138.1600000001</v>
      </c>
      <c r="J520" s="18">
        <f t="shared" si="66"/>
        <v>9722348.9299999997</v>
      </c>
      <c r="K520" s="18">
        <f t="shared" si="66"/>
        <v>10735043.789999999</v>
      </c>
      <c r="L520" s="18">
        <f t="shared" si="66"/>
        <v>11767142.529999999</v>
      </c>
      <c r="M520" s="18">
        <f t="shared" si="66"/>
        <v>12669065.41</v>
      </c>
      <c r="N520" s="18">
        <f>IF(N517="",N516*4,IF(N518="",(N517+N516)*2,IF(N519="",((N518+N517+N516)/3)*4,SUM(N516:N519))))</f>
        <v>12684710.870000001</v>
      </c>
      <c r="O520" s="18">
        <f>IF(O517="",O516*4,IF(O518="",(O517+O516)*2,IF(O519="",((O518+O517+O516)/3)*4,SUM(O516:O519))))</f>
        <v>12941336</v>
      </c>
      <c r="P520" s="6"/>
      <c r="Q520" s="9" t="s">
        <v>15</v>
      </c>
    </row>
    <row r="521" spans="1:17" x14ac:dyDescent="0.3">
      <c r="B521" s="10">
        <f t="shared" ref="B521:M521" si="67">+B520/(B$465+B$472)</f>
        <v>0</v>
      </c>
      <c r="C521" s="10">
        <f t="shared" si="67"/>
        <v>3.896215548028413E-2</v>
      </c>
      <c r="D521" s="10">
        <f t="shared" si="67"/>
        <v>5.119680430759864E-2</v>
      </c>
      <c r="E521" s="10">
        <f t="shared" si="67"/>
        <v>4.7632127050604406E-2</v>
      </c>
      <c r="F521" s="10">
        <f t="shared" si="67"/>
        <v>5.0089349437826551E-2</v>
      </c>
      <c r="G521" s="10">
        <f t="shared" si="67"/>
        <v>5.1727560659328112E-2</v>
      </c>
      <c r="H521" s="10">
        <f t="shared" si="67"/>
        <v>5.2381756683295269E-2</v>
      </c>
      <c r="I521" s="10">
        <f t="shared" si="67"/>
        <v>5.6813094970936097E-2</v>
      </c>
      <c r="J521" s="10">
        <f t="shared" si="67"/>
        <v>5.6266808240820546E-2</v>
      </c>
      <c r="K521" s="10">
        <f t="shared" si="67"/>
        <v>5.7482264825541356E-2</v>
      </c>
      <c r="L521" s="10">
        <f t="shared" si="67"/>
        <v>6.0991742574886758E-2</v>
      </c>
      <c r="M521" s="10">
        <f t="shared" si="67"/>
        <v>6.0149282234919159E-2</v>
      </c>
      <c r="N521" s="10">
        <f>+N520/(N$465+N$472)</f>
        <v>5.8003931354273633E-2</v>
      </c>
      <c r="O521" s="10">
        <f>+O520/(O$465+O$472)</f>
        <v>5.8266587683219705E-2</v>
      </c>
      <c r="P521" s="6"/>
      <c r="Q521" s="11" t="s">
        <v>1747</v>
      </c>
    </row>
    <row r="522" spans="1:17" s="87" customFormat="1" x14ac:dyDescent="0.3">
      <c r="A522" s="86"/>
      <c r="B522" s="19"/>
      <c r="C522" s="10" t="e">
        <f t="shared" ref="C522:M522" si="68">C520/B520-1</f>
        <v>#DIV/0!</v>
      </c>
      <c r="D522" s="10">
        <f t="shared" si="68"/>
        <v>0.48585551638822344</v>
      </c>
      <c r="E522" s="10">
        <f t="shared" si="68"/>
        <v>4.6063612838000978E-2</v>
      </c>
      <c r="F522" s="10">
        <f t="shared" si="68"/>
        <v>0.21286360621481704</v>
      </c>
      <c r="G522" s="10">
        <f t="shared" si="68"/>
        <v>0.16588498317585465</v>
      </c>
      <c r="H522" s="10">
        <f t="shared" si="68"/>
        <v>0.11214147863028878</v>
      </c>
      <c r="I522" s="10">
        <f t="shared" si="68"/>
        <v>0.18645217685304449</v>
      </c>
      <c r="J522" s="10">
        <f t="shared" si="68"/>
        <v>9.7561220472090593E-2</v>
      </c>
      <c r="K522" s="10">
        <f t="shared" si="68"/>
        <v>0.10416154236916486</v>
      </c>
      <c r="L522" s="10">
        <f t="shared" si="68"/>
        <v>9.6142946427608456E-2</v>
      </c>
      <c r="M522" s="10">
        <f t="shared" si="68"/>
        <v>7.6647569934720661E-2</v>
      </c>
      <c r="N522" s="10">
        <f>N520/M520-1</f>
        <v>1.2349340297550526E-3</v>
      </c>
      <c r="O522" s="10">
        <f>O520/N520-1</f>
        <v>2.0231058683957137E-2</v>
      </c>
      <c r="P522" s="17"/>
      <c r="Q522" s="14" t="s">
        <v>20</v>
      </c>
    </row>
    <row r="523" spans="1:17" x14ac:dyDescent="0.3">
      <c r="B523" s="174" t="s">
        <v>871</v>
      </c>
      <c r="C523" s="174"/>
      <c r="D523" s="174"/>
      <c r="E523" s="174"/>
      <c r="F523" s="174"/>
      <c r="G523" s="174"/>
      <c r="H523" s="174"/>
      <c r="I523" s="174"/>
      <c r="J523" s="174"/>
      <c r="K523" s="174"/>
      <c r="L523" s="174"/>
      <c r="M523" s="174"/>
      <c r="N523" s="174"/>
      <c r="O523" s="118"/>
      <c r="P523" s="6"/>
      <c r="Q523" s="3"/>
    </row>
    <row r="524" spans="1:17" x14ac:dyDescent="0.3">
      <c r="B524" s="16">
        <f t="shared" ref="B524:O527" si="69">IFERROR(VLOOKUP($B$523,$130:$216,MATCH($Q524&amp;"/"&amp;B$348,$128:$128,0),FALSE),"")</f>
        <v>0</v>
      </c>
      <c r="C524" s="16">
        <f t="shared" si="69"/>
        <v>0</v>
      </c>
      <c r="D524" s="16">
        <f t="shared" si="69"/>
        <v>228331</v>
      </c>
      <c r="E524" s="16">
        <f t="shared" si="69"/>
        <v>268561</v>
      </c>
      <c r="F524" s="16">
        <f t="shared" si="69"/>
        <v>326584</v>
      </c>
      <c r="G524" s="16">
        <f t="shared" si="69"/>
        <v>388166</v>
      </c>
      <c r="H524" s="16">
        <f t="shared" si="69"/>
        <v>526926</v>
      </c>
      <c r="I524" s="16">
        <f t="shared" si="69"/>
        <v>593795</v>
      </c>
      <c r="J524" s="16">
        <f t="shared" si="69"/>
        <v>604427</v>
      </c>
      <c r="K524" s="16">
        <f t="shared" si="69"/>
        <v>890251</v>
      </c>
      <c r="L524" s="16">
        <f t="shared" si="69"/>
        <v>888537</v>
      </c>
      <c r="M524" s="16">
        <f t="shared" si="69"/>
        <v>1111056</v>
      </c>
      <c r="N524" s="16">
        <f t="shared" si="69"/>
        <v>1249756</v>
      </c>
      <c r="O524" s="16">
        <f t="shared" si="69"/>
        <v>1255627</v>
      </c>
      <c r="P524" s="6"/>
      <c r="Q524" s="9" t="s">
        <v>12</v>
      </c>
    </row>
    <row r="525" spans="1:17" x14ac:dyDescent="0.3">
      <c r="B525" s="7">
        <f t="shared" si="69"/>
        <v>0</v>
      </c>
      <c r="C525" s="7">
        <f t="shared" si="69"/>
        <v>183678</v>
      </c>
      <c r="D525" s="7">
        <f t="shared" si="69"/>
        <v>208281</v>
      </c>
      <c r="E525" s="7">
        <f t="shared" si="69"/>
        <v>263338</v>
      </c>
      <c r="F525" s="7">
        <f t="shared" si="69"/>
        <v>362875</v>
      </c>
      <c r="G525" s="7">
        <f t="shared" si="69"/>
        <v>427063</v>
      </c>
      <c r="H525" s="7">
        <f t="shared" si="69"/>
        <v>471052</v>
      </c>
      <c r="I525" s="7">
        <f t="shared" si="69"/>
        <v>492349</v>
      </c>
      <c r="J525" s="7">
        <f t="shared" si="69"/>
        <v>557272</v>
      </c>
      <c r="K525" s="7">
        <f t="shared" si="69"/>
        <v>917616</v>
      </c>
      <c r="L525" s="7">
        <f t="shared" si="69"/>
        <v>965532</v>
      </c>
      <c r="M525" s="7">
        <f t="shared" si="69"/>
        <v>1072373</v>
      </c>
      <c r="N525" s="7">
        <f t="shared" si="69"/>
        <v>1119849</v>
      </c>
      <c r="O525" s="7">
        <f t="shared" si="69"/>
        <v>1276626</v>
      </c>
      <c r="P525" s="6"/>
      <c r="Q525" s="9" t="s">
        <v>13</v>
      </c>
    </row>
    <row r="526" spans="1:17" x14ac:dyDescent="0.3">
      <c r="B526" s="7">
        <f t="shared" si="69"/>
        <v>0</v>
      </c>
      <c r="C526" s="7">
        <f t="shared" si="69"/>
        <v>249208</v>
      </c>
      <c r="D526" s="7">
        <f t="shared" si="69"/>
        <v>285028</v>
      </c>
      <c r="E526" s="7">
        <f t="shared" si="69"/>
        <v>318557</v>
      </c>
      <c r="F526" s="7">
        <f t="shared" si="69"/>
        <v>414017</v>
      </c>
      <c r="G526" s="7">
        <f t="shared" si="69"/>
        <v>403452</v>
      </c>
      <c r="H526" s="7">
        <f t="shared" si="69"/>
        <v>481011</v>
      </c>
      <c r="I526" s="7">
        <f t="shared" si="69"/>
        <v>536431</v>
      </c>
      <c r="J526" s="7">
        <f t="shared" si="69"/>
        <v>609348</v>
      </c>
      <c r="K526" s="7">
        <f t="shared" si="69"/>
        <v>883040</v>
      </c>
      <c r="L526" s="7">
        <f t="shared" si="69"/>
        <v>947005</v>
      </c>
      <c r="M526" s="7">
        <f t="shared" si="69"/>
        <v>1193259</v>
      </c>
      <c r="N526" s="7">
        <f t="shared" si="69"/>
        <v>1372436</v>
      </c>
      <c r="O526" s="7" t="str">
        <f t="shared" si="69"/>
        <v/>
      </c>
      <c r="P526" s="6"/>
      <c r="Q526" s="9" t="s">
        <v>14</v>
      </c>
    </row>
    <row r="527" spans="1:17" x14ac:dyDescent="0.3">
      <c r="B527" s="18">
        <f t="shared" si="69"/>
        <v>0</v>
      </c>
      <c r="C527" s="18">
        <f t="shared" si="69"/>
        <v>89721.19</v>
      </c>
      <c r="D527" s="18">
        <f t="shared" si="69"/>
        <v>214079.37</v>
      </c>
      <c r="E527" s="18">
        <f t="shared" si="69"/>
        <v>301825.76</v>
      </c>
      <c r="F527" s="18">
        <f t="shared" si="69"/>
        <v>396623.44</v>
      </c>
      <c r="G527" s="18">
        <f t="shared" si="69"/>
        <v>460097.61</v>
      </c>
      <c r="H527" s="18">
        <f t="shared" si="69"/>
        <v>487578.04</v>
      </c>
      <c r="I527" s="18">
        <f t="shared" si="69"/>
        <v>449149.84</v>
      </c>
      <c r="J527" s="18">
        <f t="shared" si="69"/>
        <v>550065.25</v>
      </c>
      <c r="K527" s="18">
        <f t="shared" si="69"/>
        <v>969136.59</v>
      </c>
      <c r="L527" s="18">
        <f t="shared" si="69"/>
        <v>913122.29</v>
      </c>
      <c r="M527" s="18">
        <f t="shared" si="69"/>
        <v>1364645.56</v>
      </c>
      <c r="N527" s="18">
        <f t="shared" si="69"/>
        <v>1288069.69</v>
      </c>
      <c r="O527" s="18" t="str">
        <f t="shared" si="69"/>
        <v/>
      </c>
      <c r="P527" s="6"/>
      <c r="Q527" s="9" t="s">
        <v>19</v>
      </c>
    </row>
    <row r="528" spans="1:17" x14ac:dyDescent="0.3">
      <c r="B528" s="18">
        <f>SUM(B524:B527)</f>
        <v>0</v>
      </c>
      <c r="C528" s="18">
        <f t="shared" ref="C528:M528" si="70">SUM(C524:C527)</f>
        <v>522607.19</v>
      </c>
      <c r="D528" s="18">
        <f t="shared" si="70"/>
        <v>935719.37</v>
      </c>
      <c r="E528" s="18">
        <f t="shared" si="70"/>
        <v>1152281.76</v>
      </c>
      <c r="F528" s="18">
        <f t="shared" si="70"/>
        <v>1500099.44</v>
      </c>
      <c r="G528" s="18">
        <f t="shared" si="70"/>
        <v>1678778.6099999999</v>
      </c>
      <c r="H528" s="18">
        <f t="shared" si="70"/>
        <v>1966567.04</v>
      </c>
      <c r="I528" s="18">
        <f t="shared" si="70"/>
        <v>2071724.84</v>
      </c>
      <c r="J528" s="18">
        <f t="shared" si="70"/>
        <v>2321112.25</v>
      </c>
      <c r="K528" s="18">
        <f t="shared" si="70"/>
        <v>3660043.59</v>
      </c>
      <c r="L528" s="18">
        <f t="shared" si="70"/>
        <v>3714196.29</v>
      </c>
      <c r="M528" s="18">
        <f t="shared" si="70"/>
        <v>4741333.5600000005</v>
      </c>
      <c r="N528" s="18">
        <f>IF(N525="",N524*4,IF(N526="",(N525+N524)*2,IF(N527="",((N526+N525+N524)/3)*4,SUM(N524:N527))))</f>
        <v>5030110.6899999995</v>
      </c>
      <c r="O528" s="18">
        <f>IF(O525="",O524*4,IF(O526="",(O525+O524)*2,IF(O527="",((O526+O525+O524)/3)*4,SUM(O524:O527))))</f>
        <v>5064506</v>
      </c>
      <c r="P528" s="6"/>
      <c r="Q528" s="9" t="s">
        <v>15</v>
      </c>
    </row>
    <row r="529" spans="1:17" x14ac:dyDescent="0.3">
      <c r="B529" s="10">
        <f t="shared" ref="B529:O529" si="71">+B528/(B$465+B$472)</f>
        <v>0</v>
      </c>
      <c r="C529" s="10">
        <f t="shared" si="71"/>
        <v>6.6663564476705578E-3</v>
      </c>
      <c r="D529" s="10">
        <f t="shared" si="71"/>
        <v>1.0555579184695497E-2</v>
      </c>
      <c r="E529" s="10">
        <f t="shared" si="71"/>
        <v>1.1560967026985483E-2</v>
      </c>
      <c r="F529" s="10">
        <f t="shared" si="71"/>
        <v>1.3049352865208476E-2</v>
      </c>
      <c r="G529" s="10">
        <f t="shared" si="71"/>
        <v>1.2935500947732768E-2</v>
      </c>
      <c r="H529" s="10">
        <f t="shared" si="71"/>
        <v>1.3797379275795609E-2</v>
      </c>
      <c r="I529" s="10">
        <f t="shared" si="71"/>
        <v>1.3287340743911743E-2</v>
      </c>
      <c r="J529" s="10">
        <f t="shared" si="71"/>
        <v>1.3433130081679708E-2</v>
      </c>
      <c r="K529" s="10">
        <f t="shared" si="71"/>
        <v>1.9598205561991947E-2</v>
      </c>
      <c r="L529" s="10">
        <f t="shared" si="71"/>
        <v>1.9251513561149961E-2</v>
      </c>
      <c r="M529" s="10">
        <f t="shared" si="71"/>
        <v>2.2510564216144027E-2</v>
      </c>
      <c r="N529" s="10">
        <f t="shared" si="71"/>
        <v>2.3001406824116118E-2</v>
      </c>
      <c r="O529" s="10">
        <f t="shared" si="71"/>
        <v>2.2802242590810741E-2</v>
      </c>
      <c r="P529" s="6"/>
      <c r="Q529" s="11" t="s">
        <v>1747</v>
      </c>
    </row>
    <row r="530" spans="1:17" s="87" customFormat="1" x14ac:dyDescent="0.3">
      <c r="A530" s="86"/>
      <c r="B530" s="19"/>
      <c r="C530" s="10" t="e">
        <f t="shared" ref="C530:M530" si="72">C528/B528-1</f>
        <v>#DIV/0!</v>
      </c>
      <c r="D530" s="10">
        <f t="shared" si="72"/>
        <v>0.79048315427883797</v>
      </c>
      <c r="E530" s="10">
        <f t="shared" si="72"/>
        <v>0.23143946459075648</v>
      </c>
      <c r="F530" s="10">
        <f t="shared" si="72"/>
        <v>0.30185124166158794</v>
      </c>
      <c r="G530" s="10">
        <f t="shared" si="72"/>
        <v>0.11911155036495447</v>
      </c>
      <c r="H530" s="10">
        <f t="shared" si="72"/>
        <v>0.17142726758950078</v>
      </c>
      <c r="I530" s="10">
        <f t="shared" si="72"/>
        <v>5.3472776600588245E-2</v>
      </c>
      <c r="J530" s="10">
        <f t="shared" si="72"/>
        <v>0.12037670504544407</v>
      </c>
      <c r="K530" s="10">
        <f t="shared" si="72"/>
        <v>0.57684902572032004</v>
      </c>
      <c r="L530" s="10">
        <f t="shared" si="72"/>
        <v>1.4795643458443086E-2</v>
      </c>
      <c r="M530" s="10">
        <f t="shared" si="72"/>
        <v>0.27654361530795679</v>
      </c>
      <c r="N530" s="10">
        <f>N528/M528-1</f>
        <v>6.0906309658584457E-2</v>
      </c>
      <c r="O530" s="10">
        <f>O528/N528-1</f>
        <v>6.8378833230011704E-3</v>
      </c>
      <c r="P530" s="17"/>
      <c r="Q530" s="14" t="s">
        <v>20</v>
      </c>
    </row>
    <row r="531" spans="1:17" x14ac:dyDescent="0.3">
      <c r="B531" s="173" t="s">
        <v>869</v>
      </c>
      <c r="C531" s="173"/>
      <c r="D531" s="173"/>
      <c r="E531" s="173"/>
      <c r="F531" s="173"/>
      <c r="G531" s="173"/>
      <c r="H531" s="173"/>
      <c r="I531" s="173"/>
      <c r="J531" s="173"/>
      <c r="K531" s="173"/>
      <c r="L531" s="173"/>
      <c r="M531" s="173"/>
      <c r="N531" s="173"/>
      <c r="O531" s="117"/>
      <c r="P531" s="6"/>
      <c r="Q531" s="3"/>
    </row>
    <row r="532" spans="1:17" x14ac:dyDescent="0.3">
      <c r="B532" s="16">
        <f t="shared" ref="B532:O535" si="73">IFERROR(VLOOKUP($B$531,$130:$216,MATCH($Q532&amp;"/"&amp;B$348,$128:$128,0),FALSE),"")</f>
        <v>1169494</v>
      </c>
      <c r="C532" s="16">
        <f t="shared" si="73"/>
        <v>1092025</v>
      </c>
      <c r="D532" s="16">
        <f t="shared" si="73"/>
        <v>1318625</v>
      </c>
      <c r="E532" s="16">
        <f t="shared" si="73"/>
        <v>1370758</v>
      </c>
      <c r="F532" s="16">
        <f t="shared" si="73"/>
        <v>1662463</v>
      </c>
      <c r="G532" s="16">
        <f t="shared" si="73"/>
        <v>2014916</v>
      </c>
      <c r="H532" s="16">
        <f t="shared" si="73"/>
        <v>2257061</v>
      </c>
      <c r="I532" s="16">
        <f t="shared" si="73"/>
        <v>2742406</v>
      </c>
      <c r="J532" s="16">
        <f t="shared" si="73"/>
        <v>3011034</v>
      </c>
      <c r="K532" s="16">
        <f t="shared" si="73"/>
        <v>3528654</v>
      </c>
      <c r="L532" s="16">
        <f t="shared" si="73"/>
        <v>3766210</v>
      </c>
      <c r="M532" s="16">
        <f t="shared" si="73"/>
        <v>4138789</v>
      </c>
      <c r="N532" s="16">
        <f t="shared" si="73"/>
        <v>4412738</v>
      </c>
      <c r="O532" s="16">
        <f t="shared" si="73"/>
        <v>4442437</v>
      </c>
      <c r="P532" s="6"/>
      <c r="Q532" s="9" t="s">
        <v>12</v>
      </c>
    </row>
    <row r="533" spans="1:17" x14ac:dyDescent="0.3">
      <c r="B533" s="7">
        <f t="shared" si="73"/>
        <v>1162179</v>
      </c>
      <c r="C533" s="7">
        <f t="shared" si="73"/>
        <v>1148859</v>
      </c>
      <c r="D533" s="7">
        <f t="shared" si="73"/>
        <v>1317284</v>
      </c>
      <c r="E533" s="7">
        <f t="shared" si="73"/>
        <v>1399410</v>
      </c>
      <c r="F533" s="7">
        <f t="shared" si="73"/>
        <v>1739218</v>
      </c>
      <c r="G533" s="7">
        <f t="shared" si="73"/>
        <v>2082262</v>
      </c>
      <c r="H533" s="7">
        <f t="shared" si="73"/>
        <v>2247860</v>
      </c>
      <c r="I533" s="7">
        <f t="shared" si="73"/>
        <v>2619633</v>
      </c>
      <c r="J533" s="7">
        <f t="shared" si="73"/>
        <v>2955493</v>
      </c>
      <c r="K533" s="7">
        <f t="shared" si="73"/>
        <v>3518710</v>
      </c>
      <c r="L533" s="7">
        <f t="shared" si="73"/>
        <v>3838970</v>
      </c>
      <c r="M533" s="7">
        <f t="shared" si="73"/>
        <v>4291434</v>
      </c>
      <c r="N533" s="7">
        <f t="shared" si="73"/>
        <v>4151341</v>
      </c>
      <c r="O533" s="7">
        <f t="shared" si="73"/>
        <v>4560484</v>
      </c>
      <c r="P533" s="6"/>
      <c r="Q533" s="9" t="s">
        <v>13</v>
      </c>
    </row>
    <row r="534" spans="1:17" x14ac:dyDescent="0.3">
      <c r="B534" s="7">
        <f t="shared" si="73"/>
        <v>1115473</v>
      </c>
      <c r="C534" s="7">
        <f t="shared" si="73"/>
        <v>1291615</v>
      </c>
      <c r="D534" s="7">
        <f t="shared" si="73"/>
        <v>1439563</v>
      </c>
      <c r="E534" s="7">
        <f t="shared" si="73"/>
        <v>1605061</v>
      </c>
      <c r="F534" s="7">
        <f t="shared" si="73"/>
        <v>1904867</v>
      </c>
      <c r="G534" s="7">
        <f t="shared" si="73"/>
        <v>2105029</v>
      </c>
      <c r="H534" s="7">
        <f t="shared" si="73"/>
        <v>2375267</v>
      </c>
      <c r="I534" s="7">
        <f t="shared" si="73"/>
        <v>2796865</v>
      </c>
      <c r="J534" s="7">
        <f t="shared" si="73"/>
        <v>3064668</v>
      </c>
      <c r="K534" s="7">
        <f t="shared" si="73"/>
        <v>3614856</v>
      </c>
      <c r="L534" s="7">
        <f t="shared" si="73"/>
        <v>3912917</v>
      </c>
      <c r="M534" s="7">
        <f t="shared" si="73"/>
        <v>4429411</v>
      </c>
      <c r="N534" s="7">
        <f t="shared" si="73"/>
        <v>4616643</v>
      </c>
      <c r="O534" s="7" t="str">
        <f t="shared" si="73"/>
        <v/>
      </c>
      <c r="P534" s="6"/>
      <c r="Q534" s="9" t="s">
        <v>14</v>
      </c>
    </row>
    <row r="535" spans="1:17" x14ac:dyDescent="0.3">
      <c r="B535" s="18">
        <f t="shared" si="73"/>
        <v>1055818</v>
      </c>
      <c r="C535" s="18">
        <f t="shared" si="73"/>
        <v>1136560.71</v>
      </c>
      <c r="D535" s="18">
        <f t="shared" si="73"/>
        <v>1398685.35</v>
      </c>
      <c r="E535" s="18">
        <f t="shared" si="73"/>
        <v>1524547.58</v>
      </c>
      <c r="F535" s="18">
        <f t="shared" si="73"/>
        <v>1951615.14</v>
      </c>
      <c r="G535" s="18">
        <f t="shared" si="73"/>
        <v>2189811.62</v>
      </c>
      <c r="H535" s="18">
        <f t="shared" si="73"/>
        <v>2552451.69</v>
      </c>
      <c r="I535" s="18">
        <f t="shared" si="73"/>
        <v>2770959</v>
      </c>
      <c r="J535" s="18">
        <f t="shared" si="73"/>
        <v>3012266.17</v>
      </c>
      <c r="K535" s="18">
        <f t="shared" si="73"/>
        <v>3732867.38</v>
      </c>
      <c r="L535" s="18">
        <f t="shared" si="73"/>
        <v>3963241.81</v>
      </c>
      <c r="M535" s="18">
        <f t="shared" si="73"/>
        <v>4550764.97</v>
      </c>
      <c r="N535" s="18">
        <f t="shared" si="73"/>
        <v>4534099.5599999996</v>
      </c>
      <c r="O535" s="18" t="str">
        <f t="shared" si="73"/>
        <v/>
      </c>
      <c r="P535" s="6"/>
      <c r="Q535" s="9" t="s">
        <v>19</v>
      </c>
    </row>
    <row r="536" spans="1:17" x14ac:dyDescent="0.3">
      <c r="B536" s="25">
        <f t="shared" ref="B536:M536" si="74">SUM(B532:B535)</f>
        <v>4502964</v>
      </c>
      <c r="C536" s="25">
        <f t="shared" si="74"/>
        <v>4669059.71</v>
      </c>
      <c r="D536" s="25">
        <f t="shared" si="74"/>
        <v>5474157.3499999996</v>
      </c>
      <c r="E536" s="25">
        <f t="shared" si="74"/>
        <v>5899776.5800000001</v>
      </c>
      <c r="F536" s="25">
        <f t="shared" si="74"/>
        <v>7258163.1399999997</v>
      </c>
      <c r="G536" s="25">
        <f t="shared" si="74"/>
        <v>8392018.620000001</v>
      </c>
      <c r="H536" s="25">
        <f t="shared" si="74"/>
        <v>9432639.6899999995</v>
      </c>
      <c r="I536" s="25">
        <f t="shared" si="74"/>
        <v>10929863</v>
      </c>
      <c r="J536" s="25">
        <f t="shared" si="74"/>
        <v>12043461.17</v>
      </c>
      <c r="K536" s="25">
        <f t="shared" si="74"/>
        <v>14395087.379999999</v>
      </c>
      <c r="L536" s="25">
        <f t="shared" si="74"/>
        <v>15481338.810000001</v>
      </c>
      <c r="M536" s="25">
        <f t="shared" si="74"/>
        <v>17410398.969999999</v>
      </c>
      <c r="N536" s="25">
        <f>IF(N533="",N532*4,IF(N534="",(N533+N532)*2,IF(N535="",((N534+N533+N532)/3)*4,SUM(N532:N535))))</f>
        <v>17714821.559999999</v>
      </c>
      <c r="O536" s="25">
        <f>IF(O533="",O532*4,IF(O534="",(O533+O532)*2,IF(O535="",((O534+O533+O532)/3)*4,SUM(O532:O535))))</f>
        <v>18005842</v>
      </c>
      <c r="P536" s="6"/>
      <c r="Q536" s="9" t="s">
        <v>15</v>
      </c>
    </row>
    <row r="537" spans="1:17" x14ac:dyDescent="0.3">
      <c r="B537" s="21">
        <f t="shared" ref="B537:O537" si="75">+B536/(B$465+B$472)</f>
        <v>6.0741239240449212E-2</v>
      </c>
      <c r="C537" s="10">
        <f t="shared" si="75"/>
        <v>5.9558339222844071E-2</v>
      </c>
      <c r="D537" s="10">
        <f t="shared" si="75"/>
        <v>6.1752383492294123E-2</v>
      </c>
      <c r="E537" s="10">
        <f t="shared" si="75"/>
        <v>5.9193093977258811E-2</v>
      </c>
      <c r="F537" s="10">
        <f t="shared" si="75"/>
        <v>6.3138702303035019E-2</v>
      </c>
      <c r="G537" s="10">
        <f t="shared" si="75"/>
        <v>6.466306168411394E-2</v>
      </c>
      <c r="H537" s="10">
        <f t="shared" si="75"/>
        <v>6.6179135888931151E-2</v>
      </c>
      <c r="I537" s="10">
        <f t="shared" si="75"/>
        <v>7.0100435714847836E-2</v>
      </c>
      <c r="J537" s="10">
        <f t="shared" si="75"/>
        <v>6.9699938264626574E-2</v>
      </c>
      <c r="K537" s="10">
        <f t="shared" si="75"/>
        <v>7.7080470387533309E-2</v>
      </c>
      <c r="L537" s="10">
        <f t="shared" si="75"/>
        <v>8.0243256084204476E-2</v>
      </c>
      <c r="M537" s="10">
        <f t="shared" si="75"/>
        <v>8.2659846451063182E-2</v>
      </c>
      <c r="N537" s="10">
        <f t="shared" si="75"/>
        <v>8.1005338178389744E-2</v>
      </c>
      <c r="O537" s="10">
        <f t="shared" si="75"/>
        <v>8.1068830274030446E-2</v>
      </c>
      <c r="P537" s="6"/>
      <c r="Q537" s="11" t="s">
        <v>1747</v>
      </c>
    </row>
    <row r="538" spans="1:17" s="87" customFormat="1" x14ac:dyDescent="0.3">
      <c r="A538" s="86"/>
      <c r="B538" s="19"/>
      <c r="C538" s="10">
        <f t="shared" ref="C538:M538" si="76">C536/B536-1</f>
        <v>3.6885862289816274E-2</v>
      </c>
      <c r="D538" s="10">
        <f t="shared" si="76"/>
        <v>0.1724325003331344</v>
      </c>
      <c r="E538" s="10">
        <f t="shared" si="76"/>
        <v>7.7750638643955039E-2</v>
      </c>
      <c r="F538" s="10">
        <f t="shared" si="76"/>
        <v>0.2302437289921917</v>
      </c>
      <c r="G538" s="10">
        <f t="shared" si="76"/>
        <v>0.15621796563806667</v>
      </c>
      <c r="H538" s="10">
        <f t="shared" si="76"/>
        <v>0.12400128230411367</v>
      </c>
      <c r="I538" s="10">
        <f t="shared" si="76"/>
        <v>0.15872792338154085</v>
      </c>
      <c r="J538" s="10">
        <f t="shared" si="76"/>
        <v>0.10188583059092315</v>
      </c>
      <c r="K538" s="10">
        <f t="shared" si="76"/>
        <v>0.19526165915308868</v>
      </c>
      <c r="L538" s="10">
        <f t="shared" si="76"/>
        <v>7.5459870532581741E-2</v>
      </c>
      <c r="M538" s="10">
        <f t="shared" si="76"/>
        <v>0.12460551271921938</v>
      </c>
      <c r="N538" s="10">
        <f>N536/M536-1</f>
        <v>1.7485101319306473E-2</v>
      </c>
      <c r="O538" s="10">
        <f>O536/N536-1</f>
        <v>1.6428076287097637E-2</v>
      </c>
      <c r="P538" s="17"/>
      <c r="Q538" s="14" t="s">
        <v>20</v>
      </c>
    </row>
    <row r="539" spans="1:17" x14ac:dyDescent="0.3">
      <c r="B539" s="174" t="s">
        <v>7</v>
      </c>
      <c r="C539" s="174"/>
      <c r="D539" s="174"/>
      <c r="E539" s="174"/>
      <c r="F539" s="174"/>
      <c r="G539" s="174"/>
      <c r="H539" s="174"/>
      <c r="I539" s="174"/>
      <c r="J539" s="174"/>
      <c r="K539" s="174"/>
      <c r="L539" s="174"/>
      <c r="M539" s="174"/>
      <c r="N539" s="174"/>
      <c r="O539" s="118"/>
      <c r="P539" s="6"/>
      <c r="Q539" s="3"/>
    </row>
    <row r="540" spans="1:17" x14ac:dyDescent="0.3">
      <c r="B540" s="16">
        <f t="shared" ref="B540:O543" si="77">IFERROR(VLOOKUP($B$539,$130:$216,MATCH($Q540&amp;"/"&amp;B$348,$128:$128,0),FALSE),"")</f>
        <v>2970</v>
      </c>
      <c r="C540" s="16">
        <f t="shared" si="77"/>
        <v>0</v>
      </c>
      <c r="D540" s="16">
        <f t="shared" si="77"/>
        <v>23407</v>
      </c>
      <c r="E540" s="16">
        <f t="shared" si="77"/>
        <v>50433</v>
      </c>
      <c r="F540" s="16">
        <f t="shared" si="77"/>
        <v>35721</v>
      </c>
      <c r="G540" s="16">
        <f t="shared" si="77"/>
        <v>39646</v>
      </c>
      <c r="H540" s="16">
        <f t="shared" si="77"/>
        <v>0</v>
      </c>
      <c r="I540" s="16">
        <f t="shared" si="77"/>
        <v>0</v>
      </c>
      <c r="J540" s="16">
        <f t="shared" si="77"/>
        <v>0</v>
      </c>
      <c r="K540" s="16">
        <f t="shared" si="77"/>
        <v>0</v>
      </c>
      <c r="L540" s="16">
        <f t="shared" si="77"/>
        <v>0</v>
      </c>
      <c r="M540" s="16">
        <f t="shared" si="77"/>
        <v>0</v>
      </c>
      <c r="N540" s="16">
        <f t="shared" si="77"/>
        <v>0</v>
      </c>
      <c r="O540" s="16">
        <f t="shared" si="77"/>
        <v>0</v>
      </c>
      <c r="P540" s="6"/>
      <c r="Q540" s="9" t="s">
        <v>12</v>
      </c>
    </row>
    <row r="541" spans="1:17" x14ac:dyDescent="0.3">
      <c r="B541" s="7">
        <f t="shared" si="77"/>
        <v>2970</v>
      </c>
      <c r="C541" s="7">
        <f t="shared" si="77"/>
        <v>0</v>
      </c>
      <c r="D541" s="7">
        <f t="shared" si="77"/>
        <v>42652</v>
      </c>
      <c r="E541" s="7">
        <f t="shared" si="77"/>
        <v>32894</v>
      </c>
      <c r="F541" s="7">
        <f t="shared" si="77"/>
        <v>31973</v>
      </c>
      <c r="G541" s="7">
        <f t="shared" si="77"/>
        <v>38364</v>
      </c>
      <c r="H541" s="7">
        <f t="shared" si="77"/>
        <v>0</v>
      </c>
      <c r="I541" s="7">
        <f t="shared" si="77"/>
        <v>0</v>
      </c>
      <c r="J541" s="7">
        <f t="shared" si="77"/>
        <v>0</v>
      </c>
      <c r="K541" s="7">
        <f t="shared" si="77"/>
        <v>0</v>
      </c>
      <c r="L541" s="7">
        <f t="shared" si="77"/>
        <v>0</v>
      </c>
      <c r="M541" s="7">
        <f t="shared" si="77"/>
        <v>0</v>
      </c>
      <c r="N541" s="7">
        <f t="shared" si="77"/>
        <v>0</v>
      </c>
      <c r="O541" s="7">
        <f t="shared" si="77"/>
        <v>0</v>
      </c>
      <c r="P541" s="6"/>
      <c r="Q541" s="9" t="s">
        <v>13</v>
      </c>
    </row>
    <row r="542" spans="1:17" x14ac:dyDescent="0.3">
      <c r="B542" s="7">
        <f t="shared" si="77"/>
        <v>2970</v>
      </c>
      <c r="C542" s="7">
        <f t="shared" si="77"/>
        <v>0</v>
      </c>
      <c r="D542" s="7">
        <f t="shared" si="77"/>
        <v>41383</v>
      </c>
      <c r="E542" s="7">
        <f t="shared" si="77"/>
        <v>33069</v>
      </c>
      <c r="F542" s="7">
        <f t="shared" si="77"/>
        <v>35833</v>
      </c>
      <c r="G542" s="7">
        <f t="shared" si="77"/>
        <v>44110</v>
      </c>
      <c r="H542" s="7">
        <f t="shared" si="77"/>
        <v>0</v>
      </c>
      <c r="I542" s="7">
        <f t="shared" si="77"/>
        <v>0</v>
      </c>
      <c r="J542" s="7">
        <f t="shared" si="77"/>
        <v>0</v>
      </c>
      <c r="K542" s="7">
        <f t="shared" si="77"/>
        <v>0</v>
      </c>
      <c r="L542" s="7">
        <f t="shared" si="77"/>
        <v>0</v>
      </c>
      <c r="M542" s="7">
        <f t="shared" si="77"/>
        <v>0</v>
      </c>
      <c r="N542" s="7">
        <f t="shared" si="77"/>
        <v>0</v>
      </c>
      <c r="O542" s="7" t="str">
        <f t="shared" si="77"/>
        <v/>
      </c>
      <c r="P542" s="6"/>
      <c r="Q542" s="9" t="s">
        <v>14</v>
      </c>
    </row>
    <row r="543" spans="1:17" x14ac:dyDescent="0.3">
      <c r="B543" s="18">
        <f t="shared" si="77"/>
        <v>2970</v>
      </c>
      <c r="C543" s="18">
        <f t="shared" si="77"/>
        <v>26189.69</v>
      </c>
      <c r="D543" s="18">
        <f t="shared" si="77"/>
        <v>59027.91</v>
      </c>
      <c r="E543" s="18">
        <f t="shared" si="77"/>
        <v>60061.78</v>
      </c>
      <c r="F543" s="18">
        <f t="shared" si="77"/>
        <v>56972.22</v>
      </c>
      <c r="G543" s="18">
        <f t="shared" si="77"/>
        <v>83664.2</v>
      </c>
      <c r="H543" s="18">
        <f t="shared" si="77"/>
        <v>0</v>
      </c>
      <c r="I543" s="18">
        <f t="shared" si="77"/>
        <v>0</v>
      </c>
      <c r="J543" s="18">
        <f t="shared" si="77"/>
        <v>0</v>
      </c>
      <c r="K543" s="18">
        <f t="shared" si="77"/>
        <v>0</v>
      </c>
      <c r="L543" s="18">
        <f t="shared" si="77"/>
        <v>0</v>
      </c>
      <c r="M543" s="18">
        <f t="shared" si="77"/>
        <v>0</v>
      </c>
      <c r="N543" s="18">
        <f t="shared" si="77"/>
        <v>0</v>
      </c>
      <c r="O543" s="18" t="str">
        <f t="shared" si="77"/>
        <v/>
      </c>
      <c r="P543" s="6"/>
      <c r="Q543" s="9" t="s">
        <v>19</v>
      </c>
    </row>
    <row r="544" spans="1:17" x14ac:dyDescent="0.3">
      <c r="B544" s="18">
        <f>SUM(B540:B543)</f>
        <v>11880</v>
      </c>
      <c r="C544" s="18">
        <f t="shared" ref="C544:M544" si="78">SUM(C540:C543)</f>
        <v>26189.69</v>
      </c>
      <c r="D544" s="18">
        <f t="shared" si="78"/>
        <v>166469.91</v>
      </c>
      <c r="E544" s="18">
        <f t="shared" si="78"/>
        <v>176457.78</v>
      </c>
      <c r="F544" s="18">
        <f t="shared" si="78"/>
        <v>160499.22</v>
      </c>
      <c r="G544" s="18">
        <f t="shared" si="78"/>
        <v>205784.2</v>
      </c>
      <c r="H544" s="18">
        <f t="shared" si="78"/>
        <v>0</v>
      </c>
      <c r="I544" s="18">
        <f t="shared" si="78"/>
        <v>0</v>
      </c>
      <c r="J544" s="18">
        <f t="shared" si="78"/>
        <v>0</v>
      </c>
      <c r="K544" s="18">
        <f t="shared" si="78"/>
        <v>0</v>
      </c>
      <c r="L544" s="18">
        <f t="shared" si="78"/>
        <v>0</v>
      </c>
      <c r="M544" s="18">
        <f t="shared" si="78"/>
        <v>0</v>
      </c>
      <c r="N544" s="18">
        <f>IF(N541="",N540*4,IF(N542="",(N541+N540)*2,IF(N543="",((N542+N541+N540)/3)*4,SUM(N540:N543))))</f>
        <v>0</v>
      </c>
      <c r="O544" s="18">
        <f>IF(O541="",O540*4,IF(O542="",(O541+O540)*2,IF(O543="",((O542+O541+O540)/3)*4,SUM(O540:O543))))</f>
        <v>0</v>
      </c>
      <c r="P544" s="6"/>
      <c r="Q544" s="9" t="s">
        <v>15</v>
      </c>
    </row>
    <row r="545" spans="1:17" x14ac:dyDescent="0.3">
      <c r="B545" s="21">
        <f t="shared" ref="B545:O545" si="79">+B544/(B$465+B$472)</f>
        <v>1.6025131939241278E-4</v>
      </c>
      <c r="C545" s="22">
        <f t="shared" si="79"/>
        <v>3.3407463987243099E-4</v>
      </c>
      <c r="D545" s="22">
        <f t="shared" si="79"/>
        <v>1.877898837206002E-3</v>
      </c>
      <c r="E545" s="22">
        <f t="shared" si="79"/>
        <v>1.7704199155552532E-3</v>
      </c>
      <c r="F545" s="22">
        <f t="shared" si="79"/>
        <v>1.3961814133939851E-3</v>
      </c>
      <c r="G545" s="22">
        <f t="shared" si="79"/>
        <v>1.5856299921098171E-3</v>
      </c>
      <c r="H545" s="22">
        <f t="shared" si="79"/>
        <v>0</v>
      </c>
      <c r="I545" s="22">
        <f t="shared" si="79"/>
        <v>0</v>
      </c>
      <c r="J545" s="22">
        <f t="shared" si="79"/>
        <v>0</v>
      </c>
      <c r="K545" s="22">
        <f t="shared" si="79"/>
        <v>0</v>
      </c>
      <c r="L545" s="22">
        <f t="shared" si="79"/>
        <v>0</v>
      </c>
      <c r="M545" s="22">
        <f t="shared" si="79"/>
        <v>0</v>
      </c>
      <c r="N545" s="23">
        <f t="shared" si="79"/>
        <v>0</v>
      </c>
      <c r="O545" s="23">
        <f t="shared" si="79"/>
        <v>0</v>
      </c>
      <c r="P545" s="6"/>
      <c r="Q545" s="11" t="s">
        <v>1747</v>
      </c>
    </row>
    <row r="546" spans="1:17" x14ac:dyDescent="0.3">
      <c r="B546" s="176" t="s">
        <v>25</v>
      </c>
      <c r="C546" s="176"/>
      <c r="D546" s="176"/>
      <c r="E546" s="176"/>
      <c r="F546" s="176"/>
      <c r="G546" s="176"/>
      <c r="H546" s="176"/>
      <c r="I546" s="176"/>
      <c r="J546" s="176"/>
      <c r="K546" s="176"/>
      <c r="L546" s="176"/>
      <c r="M546" s="176"/>
      <c r="N546" s="176"/>
      <c r="O546" s="120"/>
      <c r="P546" s="6"/>
      <c r="Q546" s="3"/>
    </row>
    <row r="547" spans="1:17" x14ac:dyDescent="0.3">
      <c r="B547" s="16">
        <f t="shared" ref="B547:O551" si="80">IFERROR(B507+B468-B532-B540,"")</f>
        <v>582598</v>
      </c>
      <c r="C547" s="16">
        <f t="shared" si="80"/>
        <v>461493</v>
      </c>
      <c r="D547" s="16">
        <f t="shared" si="80"/>
        <v>724715</v>
      </c>
      <c r="E547" s="16">
        <f t="shared" si="80"/>
        <v>1019268</v>
      </c>
      <c r="F547" s="16">
        <f t="shared" si="80"/>
        <v>1154583</v>
      </c>
      <c r="G547" s="16">
        <f t="shared" si="80"/>
        <v>1327040</v>
      </c>
      <c r="H547" s="16">
        <f t="shared" si="80"/>
        <v>1650862</v>
      </c>
      <c r="I547" s="16">
        <f t="shared" si="80"/>
        <v>2022859</v>
      </c>
      <c r="J547" s="16">
        <f t="shared" si="80"/>
        <v>1649587</v>
      </c>
      <c r="K547" s="16">
        <f t="shared" si="80"/>
        <v>2099116</v>
      </c>
      <c r="L547" s="16">
        <f t="shared" si="80"/>
        <v>2103689</v>
      </c>
      <c r="M547" s="16">
        <f t="shared" si="80"/>
        <v>1988212</v>
      </c>
      <c r="N547" s="16">
        <f t="shared" si="80"/>
        <v>2282741</v>
      </c>
      <c r="O547" s="16">
        <f t="shared" si="80"/>
        <v>2321178</v>
      </c>
      <c r="P547" s="6"/>
      <c r="Q547" s="9" t="s">
        <v>12</v>
      </c>
    </row>
    <row r="548" spans="1:17" x14ac:dyDescent="0.3">
      <c r="B548" s="7">
        <f t="shared" si="80"/>
        <v>483478</v>
      </c>
      <c r="C548" s="7">
        <f t="shared" si="80"/>
        <v>449363</v>
      </c>
      <c r="D548" s="7">
        <f t="shared" si="80"/>
        <v>637266</v>
      </c>
      <c r="E548" s="7">
        <f t="shared" si="80"/>
        <v>827075</v>
      </c>
      <c r="F548" s="7">
        <f t="shared" si="80"/>
        <v>1042188</v>
      </c>
      <c r="G548" s="7">
        <f t="shared" si="80"/>
        <v>1241940</v>
      </c>
      <c r="H548" s="7">
        <f t="shared" si="80"/>
        <v>1368466</v>
      </c>
      <c r="I548" s="7">
        <f t="shared" si="80"/>
        <v>1525168</v>
      </c>
      <c r="J548" s="7">
        <f t="shared" si="80"/>
        <v>1476219</v>
      </c>
      <c r="K548" s="7">
        <f t="shared" si="80"/>
        <v>1582211</v>
      </c>
      <c r="L548" s="7">
        <f t="shared" si="80"/>
        <v>1506395</v>
      </c>
      <c r="M548" s="7">
        <f t="shared" si="80"/>
        <v>1538352</v>
      </c>
      <c r="N548" s="7">
        <f t="shared" si="80"/>
        <v>1628345</v>
      </c>
      <c r="O548" s="7">
        <f t="shared" si="80"/>
        <v>1750619</v>
      </c>
      <c r="P548" s="6"/>
      <c r="Q548" s="9" t="s">
        <v>13</v>
      </c>
    </row>
    <row r="549" spans="1:17" x14ac:dyDescent="0.3">
      <c r="B549" s="7">
        <f t="shared" si="80"/>
        <v>680601</v>
      </c>
      <c r="C549" s="7">
        <f t="shared" si="80"/>
        <v>581494</v>
      </c>
      <c r="D549" s="7">
        <f t="shared" si="80"/>
        <v>719210</v>
      </c>
      <c r="E549" s="7">
        <f t="shared" si="80"/>
        <v>1005129</v>
      </c>
      <c r="F549" s="7">
        <f t="shared" si="80"/>
        <v>1058870</v>
      </c>
      <c r="G549" s="7">
        <f t="shared" si="80"/>
        <v>1308658</v>
      </c>
      <c r="H549" s="7">
        <f t="shared" si="80"/>
        <v>1447664</v>
      </c>
      <c r="I549" s="7">
        <f t="shared" si="80"/>
        <v>1660209</v>
      </c>
      <c r="J549" s="7">
        <f t="shared" si="80"/>
        <v>1844942</v>
      </c>
      <c r="K549" s="7">
        <f t="shared" si="80"/>
        <v>1888688</v>
      </c>
      <c r="L549" s="7">
        <f t="shared" si="80"/>
        <v>1794777</v>
      </c>
      <c r="M549" s="7">
        <f t="shared" si="80"/>
        <v>1980659</v>
      </c>
      <c r="N549" s="7">
        <f t="shared" si="80"/>
        <v>2176760</v>
      </c>
      <c r="O549" s="7" t="str">
        <f t="shared" si="80"/>
        <v/>
      </c>
      <c r="P549" s="6"/>
      <c r="Q549" s="9" t="s">
        <v>14</v>
      </c>
    </row>
    <row r="550" spans="1:17" x14ac:dyDescent="0.3">
      <c r="B550" s="18">
        <f t="shared" si="80"/>
        <v>586021</v>
      </c>
      <c r="C550" s="18">
        <f t="shared" si="80"/>
        <v>864836.22999999789</v>
      </c>
      <c r="D550" s="18">
        <f t="shared" si="80"/>
        <v>776737.27000000293</v>
      </c>
      <c r="E550" s="18">
        <f t="shared" si="80"/>
        <v>1339900.8699999976</v>
      </c>
      <c r="F550" s="18">
        <f t="shared" si="80"/>
        <v>1521092.8400000008</v>
      </c>
      <c r="G550" s="18">
        <f t="shared" si="80"/>
        <v>1632020.4600000007</v>
      </c>
      <c r="H550" s="18">
        <f t="shared" si="80"/>
        <v>1861082.2499999967</v>
      </c>
      <c r="I550" s="18">
        <f t="shared" si="80"/>
        <v>1842075.990000003</v>
      </c>
      <c r="J550" s="18">
        <f t="shared" si="80"/>
        <v>2053642.5999999968</v>
      </c>
      <c r="K550" s="18">
        <f t="shared" si="80"/>
        <v>2436579.2600000007</v>
      </c>
      <c r="L550" s="18">
        <f t="shared" si="80"/>
        <v>2404963.7399999998</v>
      </c>
      <c r="M550" s="18">
        <f t="shared" si="80"/>
        <v>2697268.650000006</v>
      </c>
      <c r="N550" s="18">
        <f t="shared" si="80"/>
        <v>2868657.3700000029</v>
      </c>
      <c r="O550" s="18" t="str">
        <f t="shared" si="80"/>
        <v/>
      </c>
      <c r="P550" s="6"/>
      <c r="Q550" s="9" t="s">
        <v>19</v>
      </c>
    </row>
    <row r="551" spans="1:17" x14ac:dyDescent="0.3">
      <c r="B551" s="25">
        <f t="shared" si="80"/>
        <v>2332698</v>
      </c>
      <c r="C551" s="18">
        <f t="shared" si="80"/>
        <v>2357186.2300000093</v>
      </c>
      <c r="D551" s="18">
        <f t="shared" si="80"/>
        <v>2857928.2699999996</v>
      </c>
      <c r="E551" s="18">
        <f t="shared" si="80"/>
        <v>4191372.8700000006</v>
      </c>
      <c r="F551" s="18">
        <f t="shared" si="80"/>
        <v>4776733.8400000017</v>
      </c>
      <c r="G551" s="18">
        <f t="shared" si="80"/>
        <v>5509658.4600000111</v>
      </c>
      <c r="H551" s="18">
        <f t="shared" si="80"/>
        <v>6328074.2499999814</v>
      </c>
      <c r="I551" s="18">
        <f t="shared" si="80"/>
        <v>7050311.9899999946</v>
      </c>
      <c r="J551" s="18">
        <f t="shared" si="80"/>
        <v>7024390.5999999959</v>
      </c>
      <c r="K551" s="18">
        <f t="shared" si="80"/>
        <v>8006594.260000024</v>
      </c>
      <c r="L551" s="18">
        <f t="shared" si="80"/>
        <v>7809824.7400000077</v>
      </c>
      <c r="M551" s="18">
        <f t="shared" si="80"/>
        <v>8204491.6499999911</v>
      </c>
      <c r="N551" s="18">
        <f t="shared" si="80"/>
        <v>8956503.3700000048</v>
      </c>
      <c r="O551" s="18">
        <f t="shared" si="80"/>
        <v>8143594</v>
      </c>
      <c r="P551" s="6"/>
      <c r="Q551" s="9" t="s">
        <v>15</v>
      </c>
    </row>
    <row r="552" spans="1:17" x14ac:dyDescent="0.3">
      <c r="B552" s="10">
        <f t="shared" ref="B552:O552" si="81">+B551/(B$465+B$472)</f>
        <v>3.1466155912798194E-2</v>
      </c>
      <c r="C552" s="10">
        <f t="shared" si="81"/>
        <v>3.0068173426241639E-2</v>
      </c>
      <c r="D552" s="10">
        <f t="shared" si="81"/>
        <v>3.2239461023623787E-2</v>
      </c>
      <c r="E552" s="10">
        <f t="shared" si="81"/>
        <v>4.2052495517998584E-2</v>
      </c>
      <c r="F552" s="10">
        <f t="shared" si="81"/>
        <v>4.1552768942665769E-2</v>
      </c>
      <c r="G552" s="10">
        <f t="shared" si="81"/>
        <v>4.2453597994683769E-2</v>
      </c>
      <c r="H552" s="10">
        <f t="shared" si="81"/>
        <v>4.4397591710194424E-2</v>
      </c>
      <c r="I552" s="10">
        <f t="shared" si="81"/>
        <v>4.5218310826459177E-2</v>
      </c>
      <c r="J552" s="10">
        <f t="shared" si="81"/>
        <v>4.0652731324962034E-2</v>
      </c>
      <c r="K552" s="10">
        <f t="shared" si="81"/>
        <v>4.2872407472869821E-2</v>
      </c>
      <c r="L552" s="10">
        <f t="shared" si="81"/>
        <v>4.0480075675352799E-2</v>
      </c>
      <c r="M552" s="10">
        <f t="shared" si="81"/>
        <v>3.8952698394023606E-2</v>
      </c>
      <c r="N552" s="10">
        <f t="shared" si="81"/>
        <v>4.0955794102999578E-2</v>
      </c>
      <c r="O552" s="10">
        <f t="shared" si="81"/>
        <v>3.6665413358987195E-2</v>
      </c>
      <c r="P552" s="6"/>
      <c r="Q552" s="11" t="s">
        <v>26</v>
      </c>
    </row>
    <row r="553" spans="1:17" s="87" customFormat="1" x14ac:dyDescent="0.3">
      <c r="A553" s="86"/>
      <c r="B553" s="19"/>
      <c r="C553" s="10">
        <f t="shared" ref="C553:M553" si="82">C551/B551-1</f>
        <v>1.0497814119105664E-2</v>
      </c>
      <c r="D553" s="10">
        <f t="shared" si="82"/>
        <v>0.21243210809015634</v>
      </c>
      <c r="E553" s="10">
        <f t="shared" si="82"/>
        <v>0.46657735045253657</v>
      </c>
      <c r="F553" s="10">
        <f t="shared" si="82"/>
        <v>0.13965852911578369</v>
      </c>
      <c r="G553" s="10">
        <f t="shared" si="82"/>
        <v>0.15343635307091108</v>
      </c>
      <c r="H553" s="10">
        <f t="shared" si="82"/>
        <v>0.14854201870073247</v>
      </c>
      <c r="I553" s="10">
        <f t="shared" si="82"/>
        <v>0.11413231126357526</v>
      </c>
      <c r="J553" s="10">
        <f t="shared" si="82"/>
        <v>-3.676630202573361E-3</v>
      </c>
      <c r="K553" s="10">
        <f t="shared" si="82"/>
        <v>0.13982759728652172</v>
      </c>
      <c r="L553" s="10">
        <f t="shared" si="82"/>
        <v>-2.4575932488930197E-2</v>
      </c>
      <c r="M553" s="10">
        <f t="shared" si="82"/>
        <v>5.05346692325368E-2</v>
      </c>
      <c r="N553" s="10">
        <f>N551/M551-1</f>
        <v>9.1658539258799188E-2</v>
      </c>
      <c r="O553" s="10">
        <f>O551/N551-1</f>
        <v>-9.0761911922331406E-2</v>
      </c>
      <c r="P553" s="17"/>
      <c r="Q553" s="14" t="s">
        <v>20</v>
      </c>
    </row>
    <row r="554" spans="1:17" x14ac:dyDescent="0.3">
      <c r="B554" s="176" t="s">
        <v>27</v>
      </c>
      <c r="C554" s="176"/>
      <c r="D554" s="176"/>
      <c r="E554" s="176"/>
      <c r="F554" s="176"/>
      <c r="G554" s="176"/>
      <c r="H554" s="176"/>
      <c r="I554" s="176"/>
      <c r="J554" s="176"/>
      <c r="K554" s="176"/>
      <c r="L554" s="176"/>
      <c r="M554" s="176"/>
      <c r="N554" s="176"/>
      <c r="O554" s="120"/>
      <c r="P554" s="6"/>
      <c r="Q554" s="11"/>
    </row>
    <row r="555" spans="1:17" x14ac:dyDescent="0.3">
      <c r="B555" s="16">
        <f t="shared" ref="B555:O555" si="83">IFERROR(B547+B593,"")</f>
        <v>804432</v>
      </c>
      <c r="C555" s="16">
        <f t="shared" si="83"/>
        <v>676465</v>
      </c>
      <c r="D555" s="16">
        <f t="shared" si="83"/>
        <v>969398</v>
      </c>
      <c r="E555" s="16">
        <f t="shared" si="83"/>
        <v>1255698</v>
      </c>
      <c r="F555" s="16">
        <f t="shared" si="83"/>
        <v>1434773</v>
      </c>
      <c r="G555" s="16">
        <f t="shared" si="83"/>
        <v>1645094</v>
      </c>
      <c r="H555" s="16">
        <f t="shared" si="83"/>
        <v>1980474</v>
      </c>
      <c r="I555" s="16">
        <f t="shared" si="83"/>
        <v>2449763</v>
      </c>
      <c r="J555" s="16">
        <f t="shared" si="83"/>
        <v>2144260</v>
      </c>
      <c r="K555" s="16">
        <f t="shared" si="83"/>
        <v>2673731</v>
      </c>
      <c r="L555" s="16">
        <f t="shared" si="83"/>
        <v>2726356</v>
      </c>
      <c r="M555" s="16">
        <f t="shared" si="83"/>
        <v>2647277</v>
      </c>
      <c r="N555" s="16">
        <f t="shared" si="83"/>
        <v>3160420</v>
      </c>
      <c r="O555" s="16">
        <f t="shared" si="83"/>
        <v>3206864</v>
      </c>
      <c r="P555" s="6"/>
      <c r="Q555" s="9" t="s">
        <v>12</v>
      </c>
    </row>
    <row r="556" spans="1:17" x14ac:dyDescent="0.3">
      <c r="B556" s="7">
        <f t="shared" ref="B556:O558" si="84">IFERROR(B548+B594-B593,"")</f>
        <v>707257</v>
      </c>
      <c r="C556" s="7">
        <f t="shared" si="84"/>
        <v>668021</v>
      </c>
      <c r="D556" s="7">
        <f t="shared" si="84"/>
        <v>892804</v>
      </c>
      <c r="E556" s="7">
        <f t="shared" si="84"/>
        <v>1066354</v>
      </c>
      <c r="F556" s="7">
        <f t="shared" si="84"/>
        <v>1338309</v>
      </c>
      <c r="G556" s="7">
        <f t="shared" si="84"/>
        <v>1576962</v>
      </c>
      <c r="H556" s="7">
        <f t="shared" si="84"/>
        <v>1708337</v>
      </c>
      <c r="I556" s="7">
        <f t="shared" si="84"/>
        <v>1975890</v>
      </c>
      <c r="J556" s="7">
        <f t="shared" si="84"/>
        <v>1986133</v>
      </c>
      <c r="K556" s="7">
        <f t="shared" si="84"/>
        <v>2179159</v>
      </c>
      <c r="L556" s="7">
        <f t="shared" si="84"/>
        <v>2139825</v>
      </c>
      <c r="M556" s="7">
        <f t="shared" si="84"/>
        <v>2206061</v>
      </c>
      <c r="N556" s="7">
        <f t="shared" si="84"/>
        <v>2520800</v>
      </c>
      <c r="O556" s="7">
        <f t="shared" si="84"/>
        <v>2647629</v>
      </c>
      <c r="P556" s="6"/>
      <c r="Q556" s="9" t="s">
        <v>13</v>
      </c>
    </row>
    <row r="557" spans="1:17" x14ac:dyDescent="0.3">
      <c r="B557" s="7">
        <f t="shared" si="84"/>
        <v>899552</v>
      </c>
      <c r="C557" s="7">
        <f t="shared" si="84"/>
        <v>823511</v>
      </c>
      <c r="D557" s="7">
        <f t="shared" si="84"/>
        <v>981168</v>
      </c>
      <c r="E557" s="7">
        <f t="shared" si="84"/>
        <v>1265918</v>
      </c>
      <c r="F557" s="7">
        <f t="shared" si="84"/>
        <v>1360405</v>
      </c>
      <c r="G557" s="7">
        <f t="shared" si="84"/>
        <v>1657654</v>
      </c>
      <c r="H557" s="7">
        <f t="shared" si="84"/>
        <v>1820572</v>
      </c>
      <c r="I557" s="7">
        <f t="shared" si="84"/>
        <v>2134005</v>
      </c>
      <c r="J557" s="7">
        <f t="shared" si="84"/>
        <v>2383238</v>
      </c>
      <c r="K557" s="7">
        <f t="shared" si="84"/>
        <v>2490328</v>
      </c>
      <c r="L557" s="7">
        <f t="shared" si="84"/>
        <v>2441891</v>
      </c>
      <c r="M557" s="7">
        <f t="shared" si="84"/>
        <v>2675777</v>
      </c>
      <c r="N557" s="7">
        <f t="shared" si="84"/>
        <v>3070609</v>
      </c>
      <c r="O557" s="7" t="str">
        <f t="shared" si="84"/>
        <v/>
      </c>
      <c r="P557" s="6"/>
      <c r="Q557" s="9" t="s">
        <v>14</v>
      </c>
    </row>
    <row r="558" spans="1:17" x14ac:dyDescent="0.3">
      <c r="B558" s="18">
        <f t="shared" si="84"/>
        <v>805242</v>
      </c>
      <c r="C558" s="18">
        <f t="shared" si="84"/>
        <v>1111974.4899999979</v>
      </c>
      <c r="D558" s="18">
        <f t="shared" si="84"/>
        <v>1044485.2500000028</v>
      </c>
      <c r="E558" s="18">
        <f t="shared" si="84"/>
        <v>1615211.3299999973</v>
      </c>
      <c r="F558" s="18">
        <f t="shared" si="84"/>
        <v>1835668.9000000008</v>
      </c>
      <c r="G558" s="18">
        <f t="shared" si="84"/>
        <v>1960865.1600000006</v>
      </c>
      <c r="H558" s="18">
        <f t="shared" si="84"/>
        <v>2259667.1499999966</v>
      </c>
      <c r="I558" s="18">
        <f t="shared" si="84"/>
        <v>2360561.970000003</v>
      </c>
      <c r="J558" s="18">
        <f t="shared" si="84"/>
        <v>2611070.569999997</v>
      </c>
      <c r="K558" s="18">
        <f t="shared" si="84"/>
        <v>3064057.3200000003</v>
      </c>
      <c r="L558" s="18">
        <f t="shared" si="84"/>
        <v>3053012.33</v>
      </c>
      <c r="M558" s="18">
        <f t="shared" si="84"/>
        <v>3398497.7700000061</v>
      </c>
      <c r="N558" s="18">
        <f t="shared" si="84"/>
        <v>3781801.7800000031</v>
      </c>
      <c r="O558" s="18" t="str">
        <f t="shared" si="84"/>
        <v/>
      </c>
      <c r="P558" s="6"/>
      <c r="Q558" s="9" t="s">
        <v>19</v>
      </c>
    </row>
    <row r="559" spans="1:17" x14ac:dyDescent="0.3">
      <c r="B559" s="25">
        <f t="shared" ref="B559:O559" si="85">IFERROR(B551+B596,"")</f>
        <v>3216483</v>
      </c>
      <c r="C559" s="18">
        <f t="shared" si="85"/>
        <v>3279971.4900000095</v>
      </c>
      <c r="D559" s="18">
        <f t="shared" si="85"/>
        <v>3887855.2499999995</v>
      </c>
      <c r="E559" s="18">
        <f t="shared" si="85"/>
        <v>5203181.33</v>
      </c>
      <c r="F559" s="18">
        <f t="shared" si="85"/>
        <v>5969155.9000000022</v>
      </c>
      <c r="G559" s="18">
        <f t="shared" si="85"/>
        <v>6840575.1600000113</v>
      </c>
      <c r="H559" s="18">
        <f t="shared" si="85"/>
        <v>7769050.1499999817</v>
      </c>
      <c r="I559" s="18">
        <f t="shared" si="85"/>
        <v>8920219.9699999951</v>
      </c>
      <c r="J559" s="18">
        <f t="shared" si="85"/>
        <v>9124701.5699999966</v>
      </c>
      <c r="K559" s="18">
        <f t="shared" si="85"/>
        <v>10407275.320000025</v>
      </c>
      <c r="L559" s="18">
        <f t="shared" si="85"/>
        <v>10361084.330000008</v>
      </c>
      <c r="M559" s="18">
        <f t="shared" si="85"/>
        <v>10927612.769999992</v>
      </c>
      <c r="N559" s="18">
        <f t="shared" si="85"/>
        <v>12533630.780000005</v>
      </c>
      <c r="O559" s="18">
        <f t="shared" si="85"/>
        <v>11708986</v>
      </c>
      <c r="P559" s="6"/>
      <c r="Q559" s="9" t="s">
        <v>15</v>
      </c>
    </row>
    <row r="560" spans="1:17" x14ac:dyDescent="0.3">
      <c r="B560" s="10">
        <f t="shared" ref="B560:O560" si="86">+B559/(B$465+B$472)</f>
        <v>4.3387680517951686E-2</v>
      </c>
      <c r="C560" s="10">
        <f t="shared" si="86"/>
        <v>4.1839185355519448E-2</v>
      </c>
      <c r="D560" s="10">
        <f t="shared" si="86"/>
        <v>4.385776896978108E-2</v>
      </c>
      <c r="E560" s="10">
        <f t="shared" si="86"/>
        <v>5.2204078793676709E-2</v>
      </c>
      <c r="F560" s="10">
        <f t="shared" si="86"/>
        <v>5.1925638774014279E-2</v>
      </c>
      <c r="G560" s="10">
        <f t="shared" si="86"/>
        <v>5.2708716883888208E-2</v>
      </c>
      <c r="H560" s="10">
        <f t="shared" si="86"/>
        <v>5.4507438267767633E-2</v>
      </c>
      <c r="I560" s="10">
        <f t="shared" si="86"/>
        <v>5.7211266652590846E-2</v>
      </c>
      <c r="J560" s="10">
        <f t="shared" si="86"/>
        <v>5.2808003208943043E-2</v>
      </c>
      <c r="K560" s="10">
        <f t="shared" si="86"/>
        <v>5.5727183582970935E-2</v>
      </c>
      <c r="L560" s="10">
        <f t="shared" si="86"/>
        <v>5.3703827130583207E-2</v>
      </c>
      <c r="M560" s="10">
        <f t="shared" si="86"/>
        <v>5.1881337998130696E-2</v>
      </c>
      <c r="N560" s="10">
        <f t="shared" si="86"/>
        <v>5.7313080828852295E-2</v>
      </c>
      <c r="O560" s="10">
        <f t="shared" si="86"/>
        <v>5.2718101087135982E-2</v>
      </c>
      <c r="P560" s="6"/>
      <c r="Q560" s="11" t="s">
        <v>28</v>
      </c>
    </row>
    <row r="561" spans="1:17" s="87" customFormat="1" x14ac:dyDescent="0.3">
      <c r="A561" s="86"/>
      <c r="B561" s="19"/>
      <c r="C561" s="10">
        <f t="shared" ref="C561:M561" si="87">C559/B559-1</f>
        <v>1.9738481440756628E-2</v>
      </c>
      <c r="D561" s="10">
        <f t="shared" si="87"/>
        <v>0.18533202555366968</v>
      </c>
      <c r="E561" s="10">
        <f t="shared" si="87"/>
        <v>0.33831662842900356</v>
      </c>
      <c r="F561" s="10">
        <f t="shared" si="87"/>
        <v>0.14721273801926138</v>
      </c>
      <c r="G561" s="10">
        <f t="shared" si="87"/>
        <v>0.14598701635519507</v>
      </c>
      <c r="H561" s="10">
        <f t="shared" si="87"/>
        <v>0.13573054433042286</v>
      </c>
      <c r="I561" s="10">
        <f t="shared" si="87"/>
        <v>0.1481738176191354</v>
      </c>
      <c r="J561" s="10">
        <f t="shared" si="87"/>
        <v>2.2923380890572442E-2</v>
      </c>
      <c r="K561" s="10">
        <f t="shared" si="87"/>
        <v>0.14056062438434669</v>
      </c>
      <c r="L561" s="10">
        <f t="shared" si="87"/>
        <v>-4.4383365078514148E-3</v>
      </c>
      <c r="M561" s="10">
        <f t="shared" si="87"/>
        <v>5.4678489427948174E-2</v>
      </c>
      <c r="N561" s="10">
        <f>N559/M559-1</f>
        <v>0.14696878849963246</v>
      </c>
      <c r="O561" s="10">
        <f>O559/N559-1</f>
        <v>-6.5794564597825511E-2</v>
      </c>
      <c r="P561" s="17"/>
      <c r="Q561" s="14" t="s">
        <v>20</v>
      </c>
    </row>
    <row r="562" spans="1:17" x14ac:dyDescent="0.3">
      <c r="B562" s="174" t="s">
        <v>875</v>
      </c>
      <c r="C562" s="174"/>
      <c r="D562" s="174"/>
      <c r="E562" s="174"/>
      <c r="F562" s="174"/>
      <c r="G562" s="174"/>
      <c r="H562" s="174"/>
      <c r="I562" s="174"/>
      <c r="J562" s="174"/>
      <c r="K562" s="174"/>
      <c r="L562" s="174"/>
      <c r="M562" s="174"/>
      <c r="N562" s="174"/>
      <c r="O562" s="118"/>
      <c r="P562" s="6"/>
      <c r="Q562" s="3"/>
    </row>
    <row r="563" spans="1:17" x14ac:dyDescent="0.3">
      <c r="B563" s="16">
        <f t="shared" ref="B563:O566" si="88">IFERROR(VLOOKUP($B$562,$130:$216,MATCH($Q563&amp;"/"&amp;B$348,$128:$128,0),FALSE),"")</f>
        <v>4572</v>
      </c>
      <c r="C563" s="16">
        <f t="shared" si="88"/>
        <v>12176</v>
      </c>
      <c r="D563" s="16">
        <f t="shared" si="88"/>
        <v>8853</v>
      </c>
      <c r="E563" s="16">
        <f t="shared" si="88"/>
        <v>11001</v>
      </c>
      <c r="F563" s="16">
        <f t="shared" si="88"/>
        <v>20314</v>
      </c>
      <c r="G563" s="16">
        <f t="shared" si="88"/>
        <v>19873</v>
      </c>
      <c r="H563" s="16">
        <f t="shared" si="88"/>
        <v>30956</v>
      </c>
      <c r="I563" s="16">
        <f t="shared" si="88"/>
        <v>53972</v>
      </c>
      <c r="J563" s="16">
        <f t="shared" si="88"/>
        <v>61509</v>
      </c>
      <c r="K563" s="16">
        <f t="shared" si="88"/>
        <v>81091</v>
      </c>
      <c r="L563" s="16">
        <f t="shared" si="88"/>
        <v>77473</v>
      </c>
      <c r="M563" s="16">
        <f t="shared" si="88"/>
        <v>74554</v>
      </c>
      <c r="N563" s="16">
        <f t="shared" si="88"/>
        <v>146674</v>
      </c>
      <c r="O563" s="16">
        <f t="shared" si="88"/>
        <v>129292</v>
      </c>
      <c r="P563" s="6"/>
      <c r="Q563" s="9" t="s">
        <v>12</v>
      </c>
    </row>
    <row r="564" spans="1:17" x14ac:dyDescent="0.3">
      <c r="B564" s="7">
        <f t="shared" si="88"/>
        <v>4657</v>
      </c>
      <c r="C564" s="7">
        <f t="shared" si="88"/>
        <v>11441</v>
      </c>
      <c r="D564" s="7">
        <f t="shared" si="88"/>
        <v>7776</v>
      </c>
      <c r="E564" s="7">
        <f t="shared" si="88"/>
        <v>16099</v>
      </c>
      <c r="F564" s="7">
        <f t="shared" si="88"/>
        <v>21877</v>
      </c>
      <c r="G564" s="7">
        <f t="shared" si="88"/>
        <v>26722</v>
      </c>
      <c r="H564" s="7">
        <f t="shared" si="88"/>
        <v>35132</v>
      </c>
      <c r="I564" s="7">
        <f t="shared" si="88"/>
        <v>56659</v>
      </c>
      <c r="J564" s="7">
        <f t="shared" si="88"/>
        <v>64961</v>
      </c>
      <c r="K564" s="7">
        <f t="shared" si="88"/>
        <v>90081</v>
      </c>
      <c r="L564" s="7">
        <f t="shared" si="88"/>
        <v>83148</v>
      </c>
      <c r="M564" s="7">
        <f t="shared" si="88"/>
        <v>76908</v>
      </c>
      <c r="N564" s="7">
        <f t="shared" si="88"/>
        <v>172870</v>
      </c>
      <c r="O564" s="7">
        <f t="shared" si="88"/>
        <v>142463</v>
      </c>
      <c r="P564" s="6"/>
      <c r="Q564" s="9" t="s">
        <v>13</v>
      </c>
    </row>
    <row r="565" spans="1:17" x14ac:dyDescent="0.3">
      <c r="B565" s="7">
        <f t="shared" si="88"/>
        <v>6202</v>
      </c>
      <c r="C565" s="7">
        <f t="shared" si="88"/>
        <v>15432</v>
      </c>
      <c r="D565" s="7">
        <f t="shared" si="88"/>
        <v>7762</v>
      </c>
      <c r="E565" s="7">
        <f t="shared" si="88"/>
        <v>16464</v>
      </c>
      <c r="F565" s="7">
        <f t="shared" si="88"/>
        <v>21914</v>
      </c>
      <c r="G565" s="7">
        <f t="shared" si="88"/>
        <v>13736</v>
      </c>
      <c r="H565" s="7">
        <f t="shared" si="88"/>
        <v>45731</v>
      </c>
      <c r="I565" s="7">
        <f t="shared" si="88"/>
        <v>62230</v>
      </c>
      <c r="J565" s="7">
        <f t="shared" si="88"/>
        <v>73941</v>
      </c>
      <c r="K565" s="7">
        <f t="shared" si="88"/>
        <v>90648</v>
      </c>
      <c r="L565" s="7">
        <f t="shared" si="88"/>
        <v>85894</v>
      </c>
      <c r="M565" s="7">
        <f t="shared" si="88"/>
        <v>80099</v>
      </c>
      <c r="N565" s="7">
        <f t="shared" si="88"/>
        <v>153606</v>
      </c>
      <c r="O565" s="7" t="str">
        <f t="shared" si="88"/>
        <v/>
      </c>
      <c r="P565" s="6"/>
      <c r="Q565" s="9" t="s">
        <v>14</v>
      </c>
    </row>
    <row r="566" spans="1:17" x14ac:dyDescent="0.3">
      <c r="B566" s="18">
        <f t="shared" si="88"/>
        <v>17443</v>
      </c>
      <c r="C566" s="18">
        <f t="shared" si="88"/>
        <v>10078.01</v>
      </c>
      <c r="D566" s="18">
        <f t="shared" si="88"/>
        <v>10590.55</v>
      </c>
      <c r="E566" s="18">
        <f t="shared" si="88"/>
        <v>19689.21</v>
      </c>
      <c r="F566" s="18">
        <f t="shared" si="88"/>
        <v>21109.919999999998</v>
      </c>
      <c r="G566" s="18">
        <f t="shared" si="88"/>
        <v>23600.32</v>
      </c>
      <c r="H566" s="18">
        <f t="shared" si="88"/>
        <v>55849.84</v>
      </c>
      <c r="I566" s="18">
        <f t="shared" si="88"/>
        <v>64294.8</v>
      </c>
      <c r="J566" s="18">
        <f t="shared" si="88"/>
        <v>78698.78</v>
      </c>
      <c r="K566" s="18">
        <f t="shared" si="88"/>
        <v>86451.62</v>
      </c>
      <c r="L566" s="18">
        <f t="shared" si="88"/>
        <v>89267.98</v>
      </c>
      <c r="M566" s="18">
        <f t="shared" si="88"/>
        <v>78401.53</v>
      </c>
      <c r="N566" s="18">
        <f t="shared" si="88"/>
        <v>146348.01999999999</v>
      </c>
      <c r="O566" s="18" t="str">
        <f t="shared" si="88"/>
        <v/>
      </c>
      <c r="P566" s="6"/>
      <c r="Q566" s="9" t="s">
        <v>19</v>
      </c>
    </row>
    <row r="567" spans="1:17" x14ac:dyDescent="0.3">
      <c r="B567" s="18">
        <f>SUM(B563:B566)</f>
        <v>32874</v>
      </c>
      <c r="C567" s="18">
        <f t="shared" ref="C567:M567" si="89">SUM(C563:C566)</f>
        <v>49127.01</v>
      </c>
      <c r="D567" s="18">
        <f t="shared" si="89"/>
        <v>34981.550000000003</v>
      </c>
      <c r="E567" s="18">
        <f t="shared" si="89"/>
        <v>63253.21</v>
      </c>
      <c r="F567" s="18">
        <f t="shared" si="89"/>
        <v>85214.92</v>
      </c>
      <c r="G567" s="18">
        <f t="shared" si="89"/>
        <v>83931.32</v>
      </c>
      <c r="H567" s="18">
        <f t="shared" si="89"/>
        <v>167668.84</v>
      </c>
      <c r="I567" s="18">
        <f t="shared" si="89"/>
        <v>237155.8</v>
      </c>
      <c r="J567" s="18">
        <f t="shared" si="89"/>
        <v>279109.78000000003</v>
      </c>
      <c r="K567" s="18">
        <f t="shared" si="89"/>
        <v>348271.62</v>
      </c>
      <c r="L567" s="18">
        <f t="shared" si="89"/>
        <v>335782.98</v>
      </c>
      <c r="M567" s="18">
        <f t="shared" si="89"/>
        <v>309962.53000000003</v>
      </c>
      <c r="N567" s="18">
        <f>IF(N564="",N563*4,IF(N565="",(N564+N563)*2,IF(N566="",((N565+N564+N563)/3)*4,SUM(N563:N566))))</f>
        <v>619498.02</v>
      </c>
      <c r="O567" s="18">
        <f>IF(O564="",O563*4,IF(O565="",(O564+O563)*2,IF(O566="",((O565+O564+O563)/3)*4,SUM(O563:O566))))</f>
        <v>543510</v>
      </c>
      <c r="P567" s="6"/>
      <c r="Q567" s="9" t="s">
        <v>15</v>
      </c>
    </row>
    <row r="568" spans="1:17" x14ac:dyDescent="0.3">
      <c r="B568" s="10">
        <f t="shared" ref="B568:O568" si="90">+B567/(B$465+B$472)</f>
        <v>4.4344291866213622E-4</v>
      </c>
      <c r="C568" s="10">
        <f t="shared" si="90"/>
        <v>6.2666217789364128E-4</v>
      </c>
      <c r="D568" s="10">
        <f t="shared" si="90"/>
        <v>3.9461673325025303E-4</v>
      </c>
      <c r="E568" s="10">
        <f t="shared" si="90"/>
        <v>6.3462626984652469E-4</v>
      </c>
      <c r="F568" s="10">
        <f t="shared" si="90"/>
        <v>7.4128389812645431E-4</v>
      </c>
      <c r="G568" s="10">
        <f t="shared" si="90"/>
        <v>6.4671640616415903E-4</v>
      </c>
      <c r="H568" s="10">
        <f t="shared" si="90"/>
        <v>1.1763598856068948E-3</v>
      </c>
      <c r="I568" s="10">
        <f t="shared" si="90"/>
        <v>1.5210368979284837E-3</v>
      </c>
      <c r="J568" s="10">
        <f t="shared" si="90"/>
        <v>1.6153109276852101E-3</v>
      </c>
      <c r="K568" s="10">
        <f t="shared" si="90"/>
        <v>1.8648681722853323E-3</v>
      </c>
      <c r="L568" s="10">
        <f t="shared" si="90"/>
        <v>1.7404386005332381E-3</v>
      </c>
      <c r="M568" s="10">
        <f t="shared" si="90"/>
        <v>1.4716179209638795E-3</v>
      </c>
      <c r="N568" s="10">
        <f t="shared" si="90"/>
        <v>2.8328056503970148E-3</v>
      </c>
      <c r="O568" s="10">
        <f t="shared" si="90"/>
        <v>2.4470791170020426E-3</v>
      </c>
      <c r="P568" s="6"/>
      <c r="Q568" s="11" t="s">
        <v>1747</v>
      </c>
    </row>
    <row r="569" spans="1:17" x14ac:dyDescent="0.3">
      <c r="B569" s="176" t="s">
        <v>29</v>
      </c>
      <c r="C569" s="176"/>
      <c r="D569" s="176"/>
      <c r="E569" s="176"/>
      <c r="F569" s="176"/>
      <c r="G569" s="176"/>
      <c r="H569" s="176"/>
      <c r="I569" s="176"/>
      <c r="J569" s="176"/>
      <c r="K569" s="176"/>
      <c r="L569" s="176"/>
      <c r="M569" s="176"/>
      <c r="N569" s="176"/>
      <c r="O569" s="120"/>
      <c r="P569" s="6"/>
      <c r="Q569" s="3"/>
    </row>
    <row r="570" spans="1:17" x14ac:dyDescent="0.3">
      <c r="B570" s="16">
        <f t="shared" ref="B570:O573" si="91">IFERROR(B547-B563,"")</f>
        <v>578026</v>
      </c>
      <c r="C570" s="16">
        <f t="shared" si="91"/>
        <v>449317</v>
      </c>
      <c r="D570" s="16">
        <f t="shared" si="91"/>
        <v>715862</v>
      </c>
      <c r="E570" s="16">
        <f t="shared" si="91"/>
        <v>1008267</v>
      </c>
      <c r="F570" s="16">
        <f t="shared" si="91"/>
        <v>1134269</v>
      </c>
      <c r="G570" s="16">
        <f t="shared" si="91"/>
        <v>1307167</v>
      </c>
      <c r="H570" s="16">
        <f t="shared" si="91"/>
        <v>1619906</v>
      </c>
      <c r="I570" s="16">
        <f t="shared" si="91"/>
        <v>1968887</v>
      </c>
      <c r="J570" s="16">
        <f t="shared" si="91"/>
        <v>1588078</v>
      </c>
      <c r="K570" s="16">
        <f t="shared" si="91"/>
        <v>2018025</v>
      </c>
      <c r="L570" s="16">
        <f t="shared" si="91"/>
        <v>2026216</v>
      </c>
      <c r="M570" s="16">
        <f t="shared" si="91"/>
        <v>1913658</v>
      </c>
      <c r="N570" s="16">
        <f t="shared" si="91"/>
        <v>2136067</v>
      </c>
      <c r="O570" s="16">
        <f t="shared" si="91"/>
        <v>2191886</v>
      </c>
      <c r="P570" s="6"/>
      <c r="Q570" s="9" t="s">
        <v>12</v>
      </c>
    </row>
    <row r="571" spans="1:17" x14ac:dyDescent="0.3">
      <c r="B571" s="7">
        <f t="shared" si="91"/>
        <v>478821</v>
      </c>
      <c r="C571" s="7">
        <f t="shared" si="91"/>
        <v>437922</v>
      </c>
      <c r="D571" s="7">
        <f t="shared" si="91"/>
        <v>629490</v>
      </c>
      <c r="E571" s="7">
        <f t="shared" si="91"/>
        <v>810976</v>
      </c>
      <c r="F571" s="7">
        <f t="shared" si="91"/>
        <v>1020311</v>
      </c>
      <c r="G571" s="7">
        <f t="shared" si="91"/>
        <v>1215218</v>
      </c>
      <c r="H571" s="7">
        <f t="shared" si="91"/>
        <v>1333334</v>
      </c>
      <c r="I571" s="7">
        <f t="shared" si="91"/>
        <v>1468509</v>
      </c>
      <c r="J571" s="7">
        <f t="shared" si="91"/>
        <v>1411258</v>
      </c>
      <c r="K571" s="7">
        <f t="shared" si="91"/>
        <v>1492130</v>
      </c>
      <c r="L571" s="7">
        <f t="shared" si="91"/>
        <v>1423247</v>
      </c>
      <c r="M571" s="7">
        <f t="shared" si="91"/>
        <v>1461444</v>
      </c>
      <c r="N571" s="7">
        <f t="shared" si="91"/>
        <v>1455475</v>
      </c>
      <c r="O571" s="7">
        <f t="shared" si="91"/>
        <v>1608156</v>
      </c>
      <c r="P571" s="6"/>
      <c r="Q571" s="9" t="s">
        <v>13</v>
      </c>
    </row>
    <row r="572" spans="1:17" x14ac:dyDescent="0.3">
      <c r="B572" s="7">
        <f t="shared" si="91"/>
        <v>674399</v>
      </c>
      <c r="C572" s="7">
        <f t="shared" si="91"/>
        <v>566062</v>
      </c>
      <c r="D572" s="7">
        <f t="shared" si="91"/>
        <v>711448</v>
      </c>
      <c r="E572" s="7">
        <f t="shared" si="91"/>
        <v>988665</v>
      </c>
      <c r="F572" s="7">
        <f t="shared" si="91"/>
        <v>1036956</v>
      </c>
      <c r="G572" s="7">
        <f t="shared" si="91"/>
        <v>1294922</v>
      </c>
      <c r="H572" s="7">
        <f t="shared" si="91"/>
        <v>1401933</v>
      </c>
      <c r="I572" s="7">
        <f t="shared" si="91"/>
        <v>1597979</v>
      </c>
      <c r="J572" s="7">
        <f t="shared" si="91"/>
        <v>1771001</v>
      </c>
      <c r="K572" s="7">
        <f t="shared" si="91"/>
        <v>1798040</v>
      </c>
      <c r="L572" s="7">
        <f t="shared" si="91"/>
        <v>1708883</v>
      </c>
      <c r="M572" s="7">
        <f t="shared" si="91"/>
        <v>1900560</v>
      </c>
      <c r="N572" s="7">
        <f t="shared" si="91"/>
        <v>2023154</v>
      </c>
      <c r="O572" s="7" t="str">
        <f t="shared" si="91"/>
        <v/>
      </c>
      <c r="P572" s="6"/>
      <c r="Q572" s="9" t="s">
        <v>14</v>
      </c>
    </row>
    <row r="573" spans="1:17" x14ac:dyDescent="0.3">
      <c r="B573" s="7">
        <f t="shared" si="91"/>
        <v>568578</v>
      </c>
      <c r="C573" s="18">
        <f t="shared" si="91"/>
        <v>854758.21999999788</v>
      </c>
      <c r="D573" s="18">
        <f t="shared" si="91"/>
        <v>766146.72000000288</v>
      </c>
      <c r="E573" s="18">
        <f t="shared" si="91"/>
        <v>1320211.6599999976</v>
      </c>
      <c r="F573" s="18">
        <f t="shared" si="91"/>
        <v>1499982.9200000009</v>
      </c>
      <c r="G573" s="18">
        <f t="shared" si="91"/>
        <v>1608420.1400000006</v>
      </c>
      <c r="H573" s="18">
        <f t="shared" si="91"/>
        <v>1805232.4099999967</v>
      </c>
      <c r="I573" s="18">
        <f t="shared" si="91"/>
        <v>1777781.190000003</v>
      </c>
      <c r="J573" s="18">
        <f t="shared" si="91"/>
        <v>1974943.8199999968</v>
      </c>
      <c r="K573" s="18">
        <f t="shared" si="91"/>
        <v>2350127.6400000006</v>
      </c>
      <c r="L573" s="18">
        <f t="shared" si="91"/>
        <v>2315695.7599999998</v>
      </c>
      <c r="M573" s="18">
        <f t="shared" si="91"/>
        <v>2618867.1200000062</v>
      </c>
      <c r="N573" s="18">
        <f t="shared" si="91"/>
        <v>2722309.3500000029</v>
      </c>
      <c r="O573" s="18" t="str">
        <f t="shared" si="91"/>
        <v/>
      </c>
      <c r="P573" s="6"/>
      <c r="Q573" s="9" t="s">
        <v>19</v>
      </c>
    </row>
    <row r="574" spans="1:17" x14ac:dyDescent="0.3">
      <c r="B574" s="25">
        <f t="shared" ref="B574:M574" si="92">B551-B567</f>
        <v>2299824</v>
      </c>
      <c r="C574" s="18">
        <f t="shared" si="92"/>
        <v>2308059.2200000095</v>
      </c>
      <c r="D574" s="18">
        <f t="shared" si="92"/>
        <v>2822946.7199999997</v>
      </c>
      <c r="E574" s="18">
        <f t="shared" si="92"/>
        <v>4128119.6600000006</v>
      </c>
      <c r="F574" s="18">
        <f t="shared" si="92"/>
        <v>4691518.9200000018</v>
      </c>
      <c r="G574" s="18">
        <f t="shared" si="92"/>
        <v>5425727.1400000108</v>
      </c>
      <c r="H574" s="18">
        <f t="shared" si="92"/>
        <v>6160405.4099999815</v>
      </c>
      <c r="I574" s="18">
        <f t="shared" si="92"/>
        <v>6813156.1899999948</v>
      </c>
      <c r="J574" s="18">
        <f t="shared" si="92"/>
        <v>6745280.8199999956</v>
      </c>
      <c r="K574" s="18">
        <f t="shared" si="92"/>
        <v>7658322.6400000239</v>
      </c>
      <c r="L574" s="18">
        <f t="shared" si="92"/>
        <v>7474041.7600000072</v>
      </c>
      <c r="M574" s="18">
        <f t="shared" si="92"/>
        <v>7894529.1199999908</v>
      </c>
      <c r="N574" s="18">
        <f>IFERROR(N551-N567,"")</f>
        <v>8337005.3500000052</v>
      </c>
      <c r="O574" s="18">
        <f>IFERROR(O551-O567,"")</f>
        <v>7600084</v>
      </c>
      <c r="P574" s="6"/>
      <c r="Q574" s="9" t="s">
        <v>15</v>
      </c>
    </row>
    <row r="575" spans="1:17" x14ac:dyDescent="0.3">
      <c r="B575" s="10">
        <f t="shared" ref="B575:O575" si="93">+B574/(B$465+B$472)</f>
        <v>3.1022712994136056E-2</v>
      </c>
      <c r="C575" s="10">
        <f t="shared" si="93"/>
        <v>2.9441511248348002E-2</v>
      </c>
      <c r="D575" s="10">
        <f t="shared" si="93"/>
        <v>3.1844844290373542E-2</v>
      </c>
      <c r="E575" s="10">
        <f t="shared" si="93"/>
        <v>4.1417869248152057E-2</v>
      </c>
      <c r="F575" s="10">
        <f t="shared" si="93"/>
        <v>4.0811485044539311E-2</v>
      </c>
      <c r="G575" s="10">
        <f t="shared" si="93"/>
        <v>4.1806881588519612E-2</v>
      </c>
      <c r="H575" s="10">
        <f t="shared" si="93"/>
        <v>4.3221231824587529E-2</v>
      </c>
      <c r="I575" s="10">
        <f t="shared" si="93"/>
        <v>4.3697273928530692E-2</v>
      </c>
      <c r="J575" s="10">
        <f t="shared" si="93"/>
        <v>3.9037420397276826E-2</v>
      </c>
      <c r="K575" s="10">
        <f t="shared" si="93"/>
        <v>4.1007539300584483E-2</v>
      </c>
      <c r="L575" s="10">
        <f t="shared" si="93"/>
        <v>3.8739637074819561E-2</v>
      </c>
      <c r="M575" s="10">
        <f t="shared" si="93"/>
        <v>3.748108047305973E-2</v>
      </c>
      <c r="N575" s="10">
        <f t="shared" si="93"/>
        <v>3.812298845260257E-2</v>
      </c>
      <c r="O575" s="10">
        <f t="shared" si="93"/>
        <v>3.421833424198515E-2</v>
      </c>
      <c r="P575" s="6"/>
      <c r="Q575" s="11" t="s">
        <v>30</v>
      </c>
    </row>
    <row r="576" spans="1:17" x14ac:dyDescent="0.3">
      <c r="B576" s="178" t="s">
        <v>876</v>
      </c>
      <c r="C576" s="178"/>
      <c r="D576" s="178"/>
      <c r="E576" s="178"/>
      <c r="F576" s="178"/>
      <c r="G576" s="178"/>
      <c r="H576" s="178"/>
      <c r="I576" s="178"/>
      <c r="J576" s="178"/>
      <c r="K576" s="178"/>
      <c r="L576" s="178"/>
      <c r="M576" s="178"/>
      <c r="N576" s="178"/>
      <c r="O576" s="122"/>
      <c r="P576" s="6"/>
      <c r="Q576" s="3"/>
    </row>
    <row r="577" spans="1:17" x14ac:dyDescent="0.3">
      <c r="B577" s="16">
        <f t="shared" ref="B577:O580" si="94">IFERROR(VLOOKUP($B$576,$130:$216,MATCH($Q577&amp;"/"&amp;B$348,$128:$128,0),FALSE),"")</f>
        <v>187734</v>
      </c>
      <c r="C577" s="16">
        <f t="shared" si="94"/>
        <v>148145</v>
      </c>
      <c r="D577" s="16">
        <f t="shared" si="94"/>
        <v>249970</v>
      </c>
      <c r="E577" s="16">
        <f t="shared" si="94"/>
        <v>323234</v>
      </c>
      <c r="F577" s="16">
        <f t="shared" si="94"/>
        <v>270389</v>
      </c>
      <c r="G577" s="16">
        <f t="shared" si="94"/>
        <v>297384</v>
      </c>
      <c r="H577" s="16">
        <f t="shared" si="94"/>
        <v>349308</v>
      </c>
      <c r="I577" s="16">
        <f t="shared" si="94"/>
        <v>429596</v>
      </c>
      <c r="J577" s="16">
        <f t="shared" si="94"/>
        <v>333888</v>
      </c>
      <c r="K577" s="16">
        <f t="shared" si="94"/>
        <v>395439</v>
      </c>
      <c r="L577" s="16">
        <f t="shared" si="94"/>
        <v>408779</v>
      </c>
      <c r="M577" s="16">
        <f t="shared" si="94"/>
        <v>415860</v>
      </c>
      <c r="N577" s="16">
        <f t="shared" si="94"/>
        <v>463619</v>
      </c>
      <c r="O577" s="16">
        <f t="shared" si="94"/>
        <v>461217</v>
      </c>
      <c r="P577" s="6"/>
      <c r="Q577" s="9" t="s">
        <v>12</v>
      </c>
    </row>
    <row r="578" spans="1:17" x14ac:dyDescent="0.3">
      <c r="B578" s="7">
        <f t="shared" si="94"/>
        <v>215892</v>
      </c>
      <c r="C578" s="7">
        <f t="shared" si="94"/>
        <v>149119</v>
      </c>
      <c r="D578" s="7">
        <f t="shared" si="94"/>
        <v>200736</v>
      </c>
      <c r="E578" s="7">
        <f t="shared" si="94"/>
        <v>238335</v>
      </c>
      <c r="F578" s="7">
        <f t="shared" si="94"/>
        <v>251556</v>
      </c>
      <c r="G578" s="7">
        <f t="shared" si="94"/>
        <v>256003</v>
      </c>
      <c r="H578" s="7">
        <f t="shared" si="94"/>
        <v>281613</v>
      </c>
      <c r="I578" s="7">
        <f t="shared" si="94"/>
        <v>299830</v>
      </c>
      <c r="J578" s="7">
        <f t="shared" si="94"/>
        <v>278768</v>
      </c>
      <c r="K578" s="7">
        <f t="shared" si="94"/>
        <v>263017</v>
      </c>
      <c r="L578" s="7">
        <f t="shared" si="94"/>
        <v>331025</v>
      </c>
      <c r="M578" s="7">
        <f t="shared" si="94"/>
        <v>297884</v>
      </c>
      <c r="N578" s="7">
        <f t="shared" si="94"/>
        <v>296759</v>
      </c>
      <c r="O578" s="7">
        <f t="shared" si="94"/>
        <v>331067</v>
      </c>
      <c r="P578" s="6"/>
      <c r="Q578" s="9" t="s">
        <v>13</v>
      </c>
    </row>
    <row r="579" spans="1:17" x14ac:dyDescent="0.3">
      <c r="B579" s="7">
        <f t="shared" si="94"/>
        <v>207287</v>
      </c>
      <c r="C579" s="7">
        <f t="shared" si="94"/>
        <v>179681</v>
      </c>
      <c r="D579" s="7">
        <f t="shared" si="94"/>
        <v>211967</v>
      </c>
      <c r="E579" s="7">
        <f t="shared" si="94"/>
        <v>319606</v>
      </c>
      <c r="F579" s="7">
        <f t="shared" si="94"/>
        <v>277011</v>
      </c>
      <c r="G579" s="7">
        <f t="shared" si="94"/>
        <v>270789</v>
      </c>
      <c r="H579" s="7">
        <f t="shared" si="94"/>
        <v>319433</v>
      </c>
      <c r="I579" s="7">
        <f t="shared" si="94"/>
        <v>350944</v>
      </c>
      <c r="J579" s="7">
        <f t="shared" si="94"/>
        <v>362894</v>
      </c>
      <c r="K579" s="7">
        <f t="shared" si="94"/>
        <v>359158</v>
      </c>
      <c r="L579" s="7">
        <f t="shared" si="94"/>
        <v>373220</v>
      </c>
      <c r="M579" s="7">
        <f t="shared" si="94"/>
        <v>431080</v>
      </c>
      <c r="N579" s="7">
        <f t="shared" si="94"/>
        <v>461788</v>
      </c>
      <c r="O579" s="7" t="str">
        <f t="shared" si="94"/>
        <v/>
      </c>
      <c r="P579" s="6"/>
      <c r="Q579" s="9" t="s">
        <v>14</v>
      </c>
    </row>
    <row r="580" spans="1:17" x14ac:dyDescent="0.3">
      <c r="B580" s="18">
        <f t="shared" si="94"/>
        <v>159216</v>
      </c>
      <c r="C580" s="18">
        <f t="shared" si="94"/>
        <v>231215.21</v>
      </c>
      <c r="D580" s="18">
        <f t="shared" si="94"/>
        <v>295954.07</v>
      </c>
      <c r="E580" s="18">
        <f t="shared" si="94"/>
        <v>404437.99</v>
      </c>
      <c r="F580" s="18">
        <f t="shared" si="94"/>
        <v>336647.26</v>
      </c>
      <c r="G580" s="18">
        <f t="shared" si="94"/>
        <v>302972.63</v>
      </c>
      <c r="H580" s="18">
        <f t="shared" si="94"/>
        <v>325160.48</v>
      </c>
      <c r="I580" s="18">
        <f t="shared" si="94"/>
        <v>354304.52</v>
      </c>
      <c r="J580" s="18">
        <f t="shared" si="94"/>
        <v>358098.98</v>
      </c>
      <c r="K580" s="18">
        <f t="shared" si="94"/>
        <v>493602.28</v>
      </c>
      <c r="L580" s="18">
        <f t="shared" si="94"/>
        <v>488161.47</v>
      </c>
      <c r="M580" s="18">
        <f t="shared" si="94"/>
        <v>565164.53</v>
      </c>
      <c r="N580" s="18">
        <f t="shared" si="94"/>
        <v>590674.39</v>
      </c>
      <c r="O580" s="18" t="str">
        <f t="shared" si="94"/>
        <v/>
      </c>
      <c r="P580" s="6"/>
      <c r="Q580" s="9" t="s">
        <v>19</v>
      </c>
    </row>
    <row r="581" spans="1:17" x14ac:dyDescent="0.3">
      <c r="B581" s="18">
        <f>SUM(B577:B580)</f>
        <v>770129</v>
      </c>
      <c r="C581" s="18">
        <f t="shared" ref="C581:M581" si="95">SUM(C577:C580)</f>
        <v>708160.21</v>
      </c>
      <c r="D581" s="18">
        <f t="shared" si="95"/>
        <v>958627.07000000007</v>
      </c>
      <c r="E581" s="18">
        <f t="shared" si="95"/>
        <v>1285612.99</v>
      </c>
      <c r="F581" s="18">
        <f t="shared" si="95"/>
        <v>1135603.26</v>
      </c>
      <c r="G581" s="18">
        <f t="shared" si="95"/>
        <v>1127148.6299999999</v>
      </c>
      <c r="H581" s="18">
        <f t="shared" si="95"/>
        <v>1275514.48</v>
      </c>
      <c r="I581" s="18">
        <f t="shared" si="95"/>
        <v>1434674.52</v>
      </c>
      <c r="J581" s="18">
        <f t="shared" si="95"/>
        <v>1333648.98</v>
      </c>
      <c r="K581" s="18">
        <f t="shared" si="95"/>
        <v>1511216.28</v>
      </c>
      <c r="L581" s="18">
        <f t="shared" si="95"/>
        <v>1601185.47</v>
      </c>
      <c r="M581" s="18">
        <f t="shared" si="95"/>
        <v>1709988.53</v>
      </c>
      <c r="N581" s="18">
        <f>IF(N578="",N577*4,IF(N579="",(N578+N577)*2,IF(N580="",((N579+N578+N577)/3)*4,SUM(N577:N580))))</f>
        <v>1812840.3900000001</v>
      </c>
      <c r="O581" s="18">
        <f>IF(O578="",O577*4,IF(O579="",(O578+O577)*2,IF(O580="",((O579+O578+O577)/3)*4,SUM(O577:O580))))</f>
        <v>1584568</v>
      </c>
      <c r="P581" s="6"/>
      <c r="Q581" s="9" t="s">
        <v>15</v>
      </c>
    </row>
    <row r="582" spans="1:17" x14ac:dyDescent="0.3">
      <c r="B582" s="10">
        <f t="shared" ref="B582:M582" si="96">+B581/B$574</f>
        <v>0.33486432005231703</v>
      </c>
      <c r="C582" s="10">
        <f t="shared" si="96"/>
        <v>0.30682064128319769</v>
      </c>
      <c r="D582" s="10">
        <f t="shared" si="96"/>
        <v>0.33958383387412999</v>
      </c>
      <c r="E582" s="10">
        <f t="shared" si="96"/>
        <v>0.31142822783388013</v>
      </c>
      <c r="F582" s="10">
        <f t="shared" si="96"/>
        <v>0.24205449863133016</v>
      </c>
      <c r="G582" s="10">
        <f t="shared" si="96"/>
        <v>0.20774148808375159</v>
      </c>
      <c r="H582" s="10">
        <f t="shared" si="96"/>
        <v>0.2070504122877205</v>
      </c>
      <c r="I582" s="10">
        <f t="shared" si="96"/>
        <v>0.21057414214365766</v>
      </c>
      <c r="J582" s="10">
        <f t="shared" si="96"/>
        <v>0.19771585729176519</v>
      </c>
      <c r="K582" s="10">
        <f t="shared" si="96"/>
        <v>0.19732993124457804</v>
      </c>
      <c r="L582" s="10">
        <f t="shared" si="96"/>
        <v>0.21423287712537459</v>
      </c>
      <c r="M582" s="10">
        <f t="shared" si="96"/>
        <v>0.2166042463087402</v>
      </c>
      <c r="N582" s="10">
        <f>+N581/N$574</f>
        <v>0.21744503138647966</v>
      </c>
      <c r="O582" s="10">
        <f>+O581/O$574</f>
        <v>0.2084934850720071</v>
      </c>
      <c r="P582" s="6"/>
      <c r="Q582" s="11" t="s">
        <v>31</v>
      </c>
    </row>
    <row r="583" spans="1:17" x14ac:dyDescent="0.3">
      <c r="B583" s="176" t="s">
        <v>2399</v>
      </c>
      <c r="C583" s="176"/>
      <c r="D583" s="176"/>
      <c r="E583" s="176"/>
      <c r="F583" s="176"/>
      <c r="G583" s="176"/>
      <c r="H583" s="176"/>
      <c r="I583" s="176"/>
      <c r="J583" s="176"/>
      <c r="K583" s="176"/>
      <c r="L583" s="176"/>
      <c r="M583" s="176"/>
      <c r="N583" s="176"/>
      <c r="O583" s="120"/>
      <c r="P583" s="6"/>
      <c r="Q583" s="3"/>
    </row>
    <row r="584" spans="1:17" x14ac:dyDescent="0.3">
      <c r="B584" s="16">
        <f t="shared" ref="B584:O587" si="97">IFERROR(VLOOKUP($B$583,$130:$216,MATCH($Q584&amp;"/"&amp;B$348,$128:$128,0),FALSE),"")</f>
        <v>390292</v>
      </c>
      <c r="C584" s="16">
        <f t="shared" si="97"/>
        <v>296901</v>
      </c>
      <c r="D584" s="16">
        <f t="shared" si="97"/>
        <v>472182</v>
      </c>
      <c r="E584" s="16">
        <f t="shared" si="97"/>
        <v>685033</v>
      </c>
      <c r="F584" s="16">
        <f t="shared" si="97"/>
        <v>863880</v>
      </c>
      <c r="G584" s="16">
        <f t="shared" si="97"/>
        <v>1009783</v>
      </c>
      <c r="H584" s="16">
        <f t="shared" si="97"/>
        <v>1270598</v>
      </c>
      <c r="I584" s="16">
        <f t="shared" si="97"/>
        <v>1539291</v>
      </c>
      <c r="J584" s="16">
        <f t="shared" si="97"/>
        <v>1254190</v>
      </c>
      <c r="K584" s="16">
        <f t="shared" si="97"/>
        <v>1622271</v>
      </c>
      <c r="L584" s="16">
        <f t="shared" si="97"/>
        <v>1627581</v>
      </c>
      <c r="M584" s="16">
        <f t="shared" si="97"/>
        <v>1518414</v>
      </c>
      <c r="N584" s="16">
        <f t="shared" si="97"/>
        <v>1680860</v>
      </c>
      <c r="O584" s="16">
        <f t="shared" si="97"/>
        <v>1733744</v>
      </c>
      <c r="P584" s="6"/>
      <c r="Q584" s="9" t="s">
        <v>12</v>
      </c>
    </row>
    <row r="585" spans="1:17" x14ac:dyDescent="0.3">
      <c r="B585" s="7">
        <f t="shared" si="97"/>
        <v>431674</v>
      </c>
      <c r="C585" s="7">
        <f t="shared" si="97"/>
        <v>288803</v>
      </c>
      <c r="D585" s="7">
        <f t="shared" si="97"/>
        <v>432085</v>
      </c>
      <c r="E585" s="7">
        <f t="shared" si="97"/>
        <v>572641</v>
      </c>
      <c r="F585" s="7">
        <f t="shared" si="97"/>
        <v>768755</v>
      </c>
      <c r="G585" s="7">
        <f t="shared" si="97"/>
        <v>959215</v>
      </c>
      <c r="H585" s="7">
        <f t="shared" si="97"/>
        <v>1051721</v>
      </c>
      <c r="I585" s="7">
        <f t="shared" si="97"/>
        <v>1168679</v>
      </c>
      <c r="J585" s="7">
        <f t="shared" si="97"/>
        <v>1132490</v>
      </c>
      <c r="K585" s="7">
        <f t="shared" si="97"/>
        <v>1231269</v>
      </c>
      <c r="L585" s="7">
        <f t="shared" si="97"/>
        <v>1113005</v>
      </c>
      <c r="M585" s="7">
        <f t="shared" si="97"/>
        <v>1184483</v>
      </c>
      <c r="N585" s="7">
        <f t="shared" si="97"/>
        <v>1179579</v>
      </c>
      <c r="O585" s="7">
        <f t="shared" si="97"/>
        <v>1287117</v>
      </c>
      <c r="P585" s="6"/>
      <c r="Q585" s="9" t="s">
        <v>13</v>
      </c>
    </row>
    <row r="586" spans="1:17" x14ac:dyDescent="0.3">
      <c r="B586" s="7">
        <f t="shared" si="97"/>
        <v>467658</v>
      </c>
      <c r="C586" s="7">
        <f t="shared" si="97"/>
        <v>386381</v>
      </c>
      <c r="D586" s="7">
        <f t="shared" si="97"/>
        <v>502904</v>
      </c>
      <c r="E586" s="7">
        <f t="shared" si="97"/>
        <v>669059</v>
      </c>
      <c r="F586" s="7">
        <f t="shared" si="97"/>
        <v>759945</v>
      </c>
      <c r="G586" s="7">
        <f t="shared" si="97"/>
        <v>1024133</v>
      </c>
      <c r="H586" s="7">
        <f t="shared" si="97"/>
        <v>1082500</v>
      </c>
      <c r="I586" s="7">
        <f t="shared" si="97"/>
        <v>1247035</v>
      </c>
      <c r="J586" s="7">
        <f t="shared" si="97"/>
        <v>1408107</v>
      </c>
      <c r="K586" s="7">
        <f t="shared" si="97"/>
        <v>1446779</v>
      </c>
      <c r="L586" s="7">
        <f t="shared" si="97"/>
        <v>1357327</v>
      </c>
      <c r="M586" s="7">
        <f t="shared" si="97"/>
        <v>1482630</v>
      </c>
      <c r="N586" s="7">
        <f t="shared" si="97"/>
        <v>1572355</v>
      </c>
      <c r="O586" s="7" t="str">
        <f t="shared" si="97"/>
        <v/>
      </c>
      <c r="P586" s="6"/>
      <c r="Q586" s="9" t="s">
        <v>14</v>
      </c>
    </row>
    <row r="587" spans="1:17" x14ac:dyDescent="0.3">
      <c r="B587" s="7">
        <f t="shared" si="97"/>
        <v>384500</v>
      </c>
      <c r="C587" s="18">
        <f t="shared" si="97"/>
        <v>554949.80000000005</v>
      </c>
      <c r="D587" s="18">
        <f t="shared" si="97"/>
        <v>473862.33</v>
      </c>
      <c r="E587" s="18">
        <f t="shared" si="97"/>
        <v>677703.94</v>
      </c>
      <c r="F587" s="18">
        <f t="shared" si="97"/>
        <v>1163335.6599999999</v>
      </c>
      <c r="G587" s="18">
        <f t="shared" si="97"/>
        <v>1305447.5</v>
      </c>
      <c r="H587" s="18">
        <f t="shared" si="97"/>
        <v>1480071.92</v>
      </c>
      <c r="I587" s="18">
        <f t="shared" si="97"/>
        <v>1423476.68</v>
      </c>
      <c r="J587" s="18">
        <f t="shared" si="97"/>
        <v>1617736.76</v>
      </c>
      <c r="K587" s="18">
        <f t="shared" si="97"/>
        <v>1877813.35</v>
      </c>
      <c r="L587" s="18">
        <f t="shared" si="97"/>
        <v>1844079.65</v>
      </c>
      <c r="M587" s="18">
        <f t="shared" si="97"/>
        <v>2059065.11</v>
      </c>
      <c r="N587" s="18">
        <f t="shared" si="97"/>
        <v>2129873.42</v>
      </c>
      <c r="O587" s="18" t="str">
        <f t="shared" si="97"/>
        <v/>
      </c>
      <c r="P587" s="6"/>
      <c r="Q587" s="9" t="s">
        <v>19</v>
      </c>
    </row>
    <row r="588" spans="1:17" x14ac:dyDescent="0.3">
      <c r="B588" s="26">
        <f>SUM(B584:B587)</f>
        <v>1674124</v>
      </c>
      <c r="C588" s="18">
        <f t="shared" ref="C588:M588" si="98">SUM(C584:C587)</f>
        <v>1527034.8</v>
      </c>
      <c r="D588" s="18">
        <f t="shared" si="98"/>
        <v>1881033.33</v>
      </c>
      <c r="E588" s="18">
        <f t="shared" si="98"/>
        <v>2604436.94</v>
      </c>
      <c r="F588" s="18">
        <f t="shared" si="98"/>
        <v>3555915.66</v>
      </c>
      <c r="G588" s="18">
        <f t="shared" si="98"/>
        <v>4298578.5</v>
      </c>
      <c r="H588" s="18">
        <f t="shared" si="98"/>
        <v>4884890.92</v>
      </c>
      <c r="I588" s="18">
        <f t="shared" si="98"/>
        <v>5378481.6799999997</v>
      </c>
      <c r="J588" s="18">
        <f t="shared" si="98"/>
        <v>5412523.7599999998</v>
      </c>
      <c r="K588" s="18">
        <f t="shared" si="98"/>
        <v>6178132.3499999996</v>
      </c>
      <c r="L588" s="18">
        <f t="shared" si="98"/>
        <v>5941992.6500000004</v>
      </c>
      <c r="M588" s="18">
        <f t="shared" si="98"/>
        <v>6244592.1100000003</v>
      </c>
      <c r="N588" s="18">
        <f>IF(N585="",N584*4,IF(N586="",(N585+N584)*2,IF(N587="",((N586+N585+N584)/3)*4,SUM(N584:N587))))</f>
        <v>6562667.4199999999</v>
      </c>
      <c r="O588" s="18">
        <f>IF(O585="",O584*4,IF(O586="",(O585+O584)*2,IF(O587="",((O586+O585+O584)/3)*4,SUM(O584:O587))))</f>
        <v>6041722</v>
      </c>
      <c r="P588" s="6"/>
      <c r="Q588" s="9" t="s">
        <v>15</v>
      </c>
    </row>
    <row r="589" spans="1:17" x14ac:dyDescent="0.3">
      <c r="B589" s="10">
        <f t="shared" ref="B589:O589" si="99">+B588/(B$465+B$472)</f>
        <v>2.2582540389436336E-2</v>
      </c>
      <c r="C589" s="10">
        <f t="shared" si="99"/>
        <v>1.947879493352803E-2</v>
      </c>
      <c r="D589" s="10">
        <f t="shared" si="99"/>
        <v>2.1219392160137133E-2</v>
      </c>
      <c r="E589" s="10">
        <f t="shared" si="99"/>
        <v>2.6130596380526727E-2</v>
      </c>
      <c r="F589" s="10">
        <f t="shared" si="99"/>
        <v>3.0932881493683308E-2</v>
      </c>
      <c r="G589" s="10">
        <f t="shared" si="99"/>
        <v>3.3121857718126216E-2</v>
      </c>
      <c r="H589" s="10">
        <f t="shared" si="99"/>
        <v>3.4272257885563942E-2</v>
      </c>
      <c r="I589" s="10">
        <f t="shared" si="99"/>
        <v>3.4495758021150569E-2</v>
      </c>
      <c r="J589" s="10">
        <f t="shared" si="99"/>
        <v>3.1324265225976103E-2</v>
      </c>
      <c r="K589" s="10">
        <f t="shared" si="99"/>
        <v>3.3081657310123011E-2</v>
      </c>
      <c r="L589" s="10">
        <f t="shared" si="99"/>
        <v>3.0798682447051928E-2</v>
      </c>
      <c r="M589" s="10">
        <f t="shared" si="99"/>
        <v>2.9647627596102163E-2</v>
      </c>
      <c r="N589" s="10">
        <f t="shared" si="99"/>
        <v>3.0009395912278133E-2</v>
      </c>
      <c r="O589" s="10">
        <f t="shared" si="99"/>
        <v>2.7202023397788107E-2</v>
      </c>
      <c r="P589" s="6"/>
      <c r="Q589" s="11" t="s">
        <v>32</v>
      </c>
    </row>
    <row r="590" spans="1:17" s="87" customFormat="1" x14ac:dyDescent="0.3">
      <c r="A590" s="86"/>
      <c r="B590" s="19"/>
      <c r="C590" s="10">
        <f t="shared" ref="C590:M590" si="100">C588/B588-1</f>
        <v>-8.7860397437704685E-2</v>
      </c>
      <c r="D590" s="10">
        <f t="shared" si="100"/>
        <v>0.23182086616493613</v>
      </c>
      <c r="E590" s="10">
        <f t="shared" si="100"/>
        <v>0.3845777735368463</v>
      </c>
      <c r="F590" s="10">
        <f t="shared" si="100"/>
        <v>0.36532991272962057</v>
      </c>
      <c r="G590" s="10">
        <f t="shared" si="100"/>
        <v>0.20885277127185842</v>
      </c>
      <c r="H590" s="10">
        <f t="shared" si="100"/>
        <v>0.13639681583109398</v>
      </c>
      <c r="I590" s="10">
        <f t="shared" si="100"/>
        <v>0.10104437705642755</v>
      </c>
      <c r="J590" s="10">
        <f t="shared" si="100"/>
        <v>6.3293103937838158E-3</v>
      </c>
      <c r="K590" s="10">
        <f t="shared" si="100"/>
        <v>0.1414513125389032</v>
      </c>
      <c r="L590" s="10">
        <f t="shared" si="100"/>
        <v>-3.8221858422958443E-2</v>
      </c>
      <c r="M590" s="10">
        <f t="shared" si="100"/>
        <v>5.0925586385570432E-2</v>
      </c>
      <c r="N590" s="10">
        <f>N588/M588-1</f>
        <v>5.093612271178416E-2</v>
      </c>
      <c r="O590" s="10">
        <f>O588/N588-1</f>
        <v>-7.9380134122353563E-2</v>
      </c>
      <c r="P590" s="17"/>
      <c r="Q590" s="14" t="s">
        <v>20</v>
      </c>
    </row>
    <row r="591" spans="1:17" x14ac:dyDescent="0.3">
      <c r="B591" s="171" t="s">
        <v>9</v>
      </c>
      <c r="C591" s="171"/>
      <c r="D591" s="171"/>
      <c r="E591" s="171"/>
      <c r="F591" s="171"/>
      <c r="G591" s="171"/>
      <c r="H591" s="171"/>
      <c r="I591" s="171"/>
      <c r="J591" s="171"/>
      <c r="K591" s="171"/>
      <c r="L591" s="171"/>
      <c r="M591" s="171"/>
      <c r="N591" s="171"/>
      <c r="O591" s="115"/>
    </row>
    <row r="592" spans="1:17" x14ac:dyDescent="0.3">
      <c r="B592" s="181" t="s">
        <v>877</v>
      </c>
      <c r="C592" s="181"/>
      <c r="D592" s="181"/>
      <c r="E592" s="181"/>
      <c r="F592" s="181"/>
      <c r="G592" s="181"/>
      <c r="H592" s="181"/>
      <c r="I592" s="181"/>
      <c r="J592" s="181"/>
      <c r="K592" s="181"/>
      <c r="L592" s="181"/>
      <c r="M592" s="181"/>
      <c r="N592" s="181"/>
      <c r="O592" s="123"/>
    </row>
    <row r="593" spans="2:17" x14ac:dyDescent="0.3">
      <c r="B593" s="7">
        <f t="shared" ref="B593:O596" si="101">IFERROR(VLOOKUP($B$592,$221:$343,MATCH($Q593&amp;"/"&amp;B$348,$219:$219,0),FALSE),"")</f>
        <v>221834</v>
      </c>
      <c r="C593" s="7">
        <f t="shared" si="101"/>
        <v>214972</v>
      </c>
      <c r="D593" s="7">
        <f t="shared" si="101"/>
        <v>244683</v>
      </c>
      <c r="E593" s="7">
        <f t="shared" si="101"/>
        <v>236430</v>
      </c>
      <c r="F593" s="7">
        <f t="shared" si="101"/>
        <v>280190</v>
      </c>
      <c r="G593" s="7">
        <f t="shared" si="101"/>
        <v>318054</v>
      </c>
      <c r="H593" s="7">
        <f t="shared" si="101"/>
        <v>329612</v>
      </c>
      <c r="I593" s="7">
        <f t="shared" si="101"/>
        <v>426904</v>
      </c>
      <c r="J593" s="7">
        <f t="shared" si="101"/>
        <v>494673</v>
      </c>
      <c r="K593" s="7">
        <f t="shared" si="101"/>
        <v>574615</v>
      </c>
      <c r="L593" s="7">
        <f t="shared" si="101"/>
        <v>622667</v>
      </c>
      <c r="M593" s="7">
        <f t="shared" si="101"/>
        <v>659065</v>
      </c>
      <c r="N593" s="8">
        <f t="shared" si="101"/>
        <v>877679</v>
      </c>
      <c r="O593" s="8">
        <f t="shared" si="101"/>
        <v>885686</v>
      </c>
      <c r="P593" s="6"/>
      <c r="Q593" s="9" t="s">
        <v>12</v>
      </c>
    </row>
    <row r="594" spans="2:17" x14ac:dyDescent="0.3">
      <c r="B594" s="7">
        <f t="shared" si="101"/>
        <v>445613</v>
      </c>
      <c r="C594" s="7">
        <f t="shared" si="101"/>
        <v>433630</v>
      </c>
      <c r="D594" s="7">
        <f t="shared" si="101"/>
        <v>500221</v>
      </c>
      <c r="E594" s="7">
        <f t="shared" si="101"/>
        <v>475709</v>
      </c>
      <c r="F594" s="7">
        <f t="shared" si="101"/>
        <v>576311</v>
      </c>
      <c r="G594" s="7">
        <f t="shared" si="101"/>
        <v>653076</v>
      </c>
      <c r="H594" s="7">
        <f t="shared" si="101"/>
        <v>669483</v>
      </c>
      <c r="I594" s="7">
        <f t="shared" si="101"/>
        <v>877626</v>
      </c>
      <c r="J594" s="7">
        <f t="shared" si="101"/>
        <v>1004587</v>
      </c>
      <c r="K594" s="7">
        <f t="shared" si="101"/>
        <v>1171563</v>
      </c>
      <c r="L594" s="7">
        <f t="shared" si="101"/>
        <v>1256097</v>
      </c>
      <c r="M594" s="7">
        <f t="shared" si="101"/>
        <v>1326774</v>
      </c>
      <c r="N594" s="8">
        <f t="shared" si="101"/>
        <v>1770134</v>
      </c>
      <c r="O594" s="8">
        <f t="shared" si="101"/>
        <v>1782696</v>
      </c>
      <c r="P594" s="6"/>
      <c r="Q594" s="9" t="s">
        <v>13</v>
      </c>
    </row>
    <row r="595" spans="2:17" x14ac:dyDescent="0.3">
      <c r="B595" s="7">
        <f t="shared" si="101"/>
        <v>664564</v>
      </c>
      <c r="C595" s="7">
        <f t="shared" si="101"/>
        <v>675647</v>
      </c>
      <c r="D595" s="7">
        <f t="shared" si="101"/>
        <v>762179</v>
      </c>
      <c r="E595" s="7">
        <f t="shared" si="101"/>
        <v>736498</v>
      </c>
      <c r="F595" s="7">
        <f t="shared" si="101"/>
        <v>877846</v>
      </c>
      <c r="G595" s="7">
        <f t="shared" si="101"/>
        <v>1002072</v>
      </c>
      <c r="H595" s="7">
        <f t="shared" si="101"/>
        <v>1042391</v>
      </c>
      <c r="I595" s="7">
        <f t="shared" si="101"/>
        <v>1351422</v>
      </c>
      <c r="J595" s="7">
        <f t="shared" si="101"/>
        <v>1542883</v>
      </c>
      <c r="K595" s="7">
        <f t="shared" si="101"/>
        <v>1773203</v>
      </c>
      <c r="L595" s="7">
        <f t="shared" si="101"/>
        <v>1903211</v>
      </c>
      <c r="M595" s="7">
        <f t="shared" si="101"/>
        <v>2021892</v>
      </c>
      <c r="N595" s="8">
        <f t="shared" si="101"/>
        <v>2663983</v>
      </c>
      <c r="O595" s="8" t="str">
        <f t="shared" si="101"/>
        <v/>
      </c>
      <c r="P595" s="6"/>
      <c r="Q595" s="9" t="s">
        <v>14</v>
      </c>
    </row>
    <row r="596" spans="2:17" x14ac:dyDescent="0.3">
      <c r="B596" s="7">
        <f t="shared" si="101"/>
        <v>883785</v>
      </c>
      <c r="C596" s="7">
        <f t="shared" si="101"/>
        <v>922785.26</v>
      </c>
      <c r="D596" s="7">
        <f t="shared" si="101"/>
        <v>1029926.98</v>
      </c>
      <c r="E596" s="7">
        <f t="shared" si="101"/>
        <v>1011808.46</v>
      </c>
      <c r="F596" s="7">
        <f t="shared" si="101"/>
        <v>1192422.06</v>
      </c>
      <c r="G596" s="7">
        <f t="shared" si="101"/>
        <v>1330916.7</v>
      </c>
      <c r="H596" s="7">
        <f t="shared" si="101"/>
        <v>1440975.9</v>
      </c>
      <c r="I596" s="7">
        <f t="shared" si="101"/>
        <v>1869907.98</v>
      </c>
      <c r="J596" s="7">
        <f t="shared" si="101"/>
        <v>2100310.9700000002</v>
      </c>
      <c r="K596" s="7">
        <f t="shared" si="101"/>
        <v>2400681.06</v>
      </c>
      <c r="L596" s="7">
        <f t="shared" si="101"/>
        <v>2551259.59</v>
      </c>
      <c r="M596" s="7">
        <f t="shared" si="101"/>
        <v>2723121.12</v>
      </c>
      <c r="N596" s="8">
        <f>IFERROR(VLOOKUP($B$592,$221:$343,MATCH($Q596&amp;"/"&amp;N$348,$219:$219,0),FALSE),IFERROR((VLOOKUP($B$592,$221:$343,MATCH($Q595&amp;"/"&amp;N$348,$219:$219,0),FALSE)/3)*4,IFERROR(VLOOKUP($B$592,$221:$343,MATCH($Q594&amp;"/"&amp;N$348,$219:$219,0),FALSE)*2,IFERROR(VLOOKUP($B$592,$221:$343,MATCH($Q593&amp;"/"&amp;N$348,$219:$219,0),FALSE)*4,""))))</f>
        <v>3577127.41</v>
      </c>
      <c r="O596" s="8">
        <f>IFERROR(VLOOKUP($B$592,$221:$343,MATCH($Q596&amp;"/"&amp;O$348,$219:$219,0),FALSE),IFERROR((VLOOKUP($B$592,$221:$343,MATCH($Q595&amp;"/"&amp;O$348,$219:$219,0),FALSE)/3)*4,IFERROR(VLOOKUP($B$592,$221:$343,MATCH($Q594&amp;"/"&amp;O$348,$219:$219,0),FALSE)*2,IFERROR(VLOOKUP($B$592,$221:$343,MATCH($Q593&amp;"/"&amp;O$348,$219:$219,0),FALSE)*4,""))))</f>
        <v>3565392</v>
      </c>
      <c r="P596" s="6"/>
      <c r="Q596" s="9" t="s">
        <v>15</v>
      </c>
    </row>
    <row r="597" spans="2:17" x14ac:dyDescent="0.3">
      <c r="B597" s="10">
        <f t="shared" ref="B597:O597" si="102">B596/(B$465+B472)</f>
        <v>1.1921524605153496E-2</v>
      </c>
      <c r="C597" s="10">
        <f t="shared" si="102"/>
        <v>1.1771011929277804E-2</v>
      </c>
      <c r="D597" s="10">
        <f t="shared" si="102"/>
        <v>1.1618307946157293E-2</v>
      </c>
      <c r="E597" s="10">
        <f t="shared" si="102"/>
        <v>1.0151583275678128E-2</v>
      </c>
      <c r="F597" s="10">
        <f t="shared" si="102"/>
        <v>1.0372869831348511E-2</v>
      </c>
      <c r="G597" s="10">
        <f t="shared" si="102"/>
        <v>1.0255118889204436E-2</v>
      </c>
      <c r="H597" s="10">
        <f t="shared" si="102"/>
        <v>1.0109846557573203E-2</v>
      </c>
      <c r="I597" s="10">
        <f t="shared" si="102"/>
        <v>1.199295582613167E-2</v>
      </c>
      <c r="J597" s="10">
        <f t="shared" si="102"/>
        <v>1.2155271883981005E-2</v>
      </c>
      <c r="K597" s="10">
        <f t="shared" si="102"/>
        <v>1.2854776110101118E-2</v>
      </c>
      <c r="L597" s="10">
        <f t="shared" si="102"/>
        <v>1.3223751455230408E-2</v>
      </c>
      <c r="M597" s="10">
        <f t="shared" si="102"/>
        <v>1.2928639604107086E-2</v>
      </c>
      <c r="N597" s="10">
        <f t="shared" si="102"/>
        <v>1.6357286725852713E-2</v>
      </c>
      <c r="O597" s="10">
        <f t="shared" si="102"/>
        <v>1.6052687728148784E-2</v>
      </c>
      <c r="P597" s="6"/>
      <c r="Q597" s="11" t="s">
        <v>1747</v>
      </c>
    </row>
    <row r="598" spans="2:17" x14ac:dyDescent="0.3">
      <c r="B598" s="182" t="s">
        <v>879</v>
      </c>
      <c r="C598" s="183"/>
      <c r="D598" s="183"/>
      <c r="E598" s="183"/>
      <c r="F598" s="183"/>
      <c r="G598" s="183"/>
      <c r="H598" s="183"/>
      <c r="I598" s="183"/>
      <c r="J598" s="183"/>
      <c r="K598" s="183"/>
      <c r="L598" s="183"/>
      <c r="M598" s="183"/>
      <c r="N598" s="183"/>
      <c r="O598" s="115"/>
    </row>
    <row r="599" spans="2:17" x14ac:dyDescent="0.3">
      <c r="B599" s="7">
        <f t="shared" ref="B599:O602" si="103">IFERROR(VLOOKUP($B$598,$221:$343,MATCH($Q599&amp;"/"&amp;B$348,$219:$219,0),FALSE),"")</f>
        <v>121314</v>
      </c>
      <c r="C599" s="7">
        <f t="shared" si="103"/>
        <v>565545</v>
      </c>
      <c r="D599" s="7">
        <f t="shared" si="103"/>
        <v>579711</v>
      </c>
      <c r="E599" s="7">
        <f t="shared" si="103"/>
        <v>549961</v>
      </c>
      <c r="F599" s="7">
        <f t="shared" si="103"/>
        <v>229159</v>
      </c>
      <c r="G599" s="7">
        <f t="shared" si="103"/>
        <v>1989549</v>
      </c>
      <c r="H599" s="7">
        <f t="shared" si="103"/>
        <v>914818</v>
      </c>
      <c r="I599" s="7">
        <f t="shared" si="103"/>
        <v>1636020</v>
      </c>
      <c r="J599" s="7">
        <f t="shared" si="103"/>
        <v>943374</v>
      </c>
      <c r="K599" s="7">
        <f t="shared" si="103"/>
        <v>1148156</v>
      </c>
      <c r="L599" s="7">
        <f t="shared" si="103"/>
        <v>368137</v>
      </c>
      <c r="M599" s="7">
        <f t="shared" si="103"/>
        <v>2979323</v>
      </c>
      <c r="N599" s="8">
        <f t="shared" si="103"/>
        <v>3346123</v>
      </c>
      <c r="O599" s="8">
        <f t="shared" si="103"/>
        <v>2769258</v>
      </c>
      <c r="P599" s="6"/>
      <c r="Q599" s="9" t="s">
        <v>12</v>
      </c>
    </row>
    <row r="600" spans="2:17" x14ac:dyDescent="0.3">
      <c r="B600" s="7">
        <f t="shared" si="103"/>
        <v>478371</v>
      </c>
      <c r="C600" s="7">
        <f t="shared" si="103"/>
        <v>1477449</v>
      </c>
      <c r="D600" s="7">
        <f t="shared" si="103"/>
        <v>1307894</v>
      </c>
      <c r="E600" s="7">
        <f t="shared" si="103"/>
        <v>582072</v>
      </c>
      <c r="F600" s="7">
        <f t="shared" si="103"/>
        <v>763148</v>
      </c>
      <c r="G600" s="7">
        <f t="shared" si="103"/>
        <v>-204451</v>
      </c>
      <c r="H600" s="7">
        <f t="shared" si="103"/>
        <v>820253</v>
      </c>
      <c r="I600" s="7">
        <f t="shared" si="103"/>
        <v>1611497</v>
      </c>
      <c r="J600" s="7">
        <f t="shared" si="103"/>
        <v>2016165</v>
      </c>
      <c r="K600" s="7">
        <f t="shared" si="103"/>
        <v>2082872</v>
      </c>
      <c r="L600" s="7">
        <f t="shared" si="103"/>
        <v>-374009</v>
      </c>
      <c r="M600" s="7">
        <f t="shared" si="103"/>
        <v>2399399</v>
      </c>
      <c r="N600" s="8">
        <f t="shared" si="103"/>
        <v>3788063</v>
      </c>
      <c r="O600" s="8">
        <f t="shared" si="103"/>
        <v>1749657</v>
      </c>
      <c r="P600" s="6"/>
      <c r="Q600" s="9" t="s">
        <v>13</v>
      </c>
    </row>
    <row r="601" spans="2:17" x14ac:dyDescent="0.3">
      <c r="B601" s="7">
        <f t="shared" si="103"/>
        <v>984064</v>
      </c>
      <c r="C601" s="7">
        <f t="shared" si="103"/>
        <v>2742488</v>
      </c>
      <c r="D601" s="7">
        <f t="shared" si="103"/>
        <v>2096037</v>
      </c>
      <c r="E601" s="7">
        <f t="shared" si="103"/>
        <v>1359600</v>
      </c>
      <c r="F601" s="7">
        <f t="shared" si="103"/>
        <v>186200</v>
      </c>
      <c r="G601" s="7">
        <f t="shared" si="103"/>
        <v>2090956</v>
      </c>
      <c r="H601" s="7">
        <f t="shared" si="103"/>
        <v>2859730</v>
      </c>
      <c r="I601" s="7">
        <f t="shared" si="103"/>
        <v>3629281</v>
      </c>
      <c r="J601" s="7">
        <f t="shared" si="103"/>
        <v>4747195</v>
      </c>
      <c r="K601" s="7">
        <f t="shared" si="103"/>
        <v>6492301</v>
      </c>
      <c r="L601" s="7">
        <f t="shared" si="103"/>
        <v>1084457</v>
      </c>
      <c r="M601" s="7">
        <f t="shared" si="103"/>
        <v>4842233</v>
      </c>
      <c r="N601" s="8">
        <f t="shared" si="103"/>
        <v>7898791</v>
      </c>
      <c r="O601" s="8" t="str">
        <f t="shared" si="103"/>
        <v/>
      </c>
      <c r="P601" s="6"/>
      <c r="Q601" s="9" t="s">
        <v>14</v>
      </c>
    </row>
    <row r="602" spans="2:17" x14ac:dyDescent="0.3">
      <c r="B602" s="7">
        <f t="shared" si="103"/>
        <v>1816317</v>
      </c>
      <c r="C602" s="7">
        <f t="shared" si="103"/>
        <v>4351702.33</v>
      </c>
      <c r="D602" s="7">
        <f t="shared" si="103"/>
        <v>4850724.7300000004</v>
      </c>
      <c r="E602" s="7">
        <f t="shared" si="103"/>
        <v>5596555.3099999996</v>
      </c>
      <c r="F602" s="7">
        <f t="shared" si="103"/>
        <v>5166306.3</v>
      </c>
      <c r="G602" s="7">
        <f t="shared" si="103"/>
        <v>5306251.6100000003</v>
      </c>
      <c r="H602" s="7">
        <f t="shared" si="103"/>
        <v>7660881.6399999997</v>
      </c>
      <c r="I602" s="7">
        <f t="shared" si="103"/>
        <v>6701120.3600000003</v>
      </c>
      <c r="J602" s="7">
        <f t="shared" si="103"/>
        <v>9071490.0899999999</v>
      </c>
      <c r="K602" s="7">
        <f t="shared" si="103"/>
        <v>11927825.65</v>
      </c>
      <c r="L602" s="7">
        <f t="shared" si="103"/>
        <v>6011602.8099999996</v>
      </c>
      <c r="M602" s="7">
        <f t="shared" si="103"/>
        <v>10269881.439999999</v>
      </c>
      <c r="N602" s="8">
        <f t="shared" si="103"/>
        <v>13353030.85</v>
      </c>
      <c r="O602" s="8" t="str">
        <f t="shared" si="103"/>
        <v/>
      </c>
      <c r="P602" s="6"/>
      <c r="Q602" s="9" t="s">
        <v>15</v>
      </c>
    </row>
    <row r="603" spans="2:17" x14ac:dyDescent="0.3">
      <c r="B603" s="111">
        <f t="shared" ref="B603:M603" si="104">B602/B$588</f>
        <v>1.0849357634201529</v>
      </c>
      <c r="C603" s="111">
        <f t="shared" si="104"/>
        <v>2.849772860448236</v>
      </c>
      <c r="D603" s="111">
        <f t="shared" si="104"/>
        <v>2.5787553323151378</v>
      </c>
      <c r="E603" s="111">
        <f t="shared" si="104"/>
        <v>2.1488542202907013</v>
      </c>
      <c r="F603" s="111">
        <f t="shared" si="104"/>
        <v>1.452876500451082</v>
      </c>
      <c r="G603" s="111">
        <f t="shared" si="104"/>
        <v>1.234420078637624</v>
      </c>
      <c r="H603" s="111">
        <f t="shared" si="104"/>
        <v>1.568281004727123</v>
      </c>
      <c r="I603" s="111">
        <f t="shared" si="104"/>
        <v>1.2459130213119924</v>
      </c>
      <c r="J603" s="111">
        <f t="shared" si="104"/>
        <v>1.6760185252286079</v>
      </c>
      <c r="K603" s="111">
        <f t="shared" si="104"/>
        <v>1.9306523354100695</v>
      </c>
      <c r="L603" s="111">
        <f t="shared" si="104"/>
        <v>1.0117149522222986</v>
      </c>
      <c r="M603" s="111">
        <f t="shared" si="104"/>
        <v>1.6446040444425438</v>
      </c>
      <c r="N603" s="111">
        <f>IFERROR(N602/N$588,IFERROR(N601/N$588,IFERROR(N600/N$588,N599/N$588)))</f>
        <v>2.0346956497149447</v>
      </c>
      <c r="O603" s="111">
        <f>IFERROR(O602/O$588,IFERROR(O601/O$588,IFERROR(O600/O$588,O599/O$588)))</f>
        <v>0.28959574770239344</v>
      </c>
      <c r="P603" s="6"/>
      <c r="Q603" s="11" t="s">
        <v>33</v>
      </c>
    </row>
    <row r="604" spans="2:17" x14ac:dyDescent="0.3">
      <c r="B604" s="184" t="s">
        <v>34</v>
      </c>
      <c r="C604" s="185"/>
      <c r="D604" s="185"/>
      <c r="E604" s="185"/>
      <c r="F604" s="185"/>
      <c r="G604" s="185"/>
      <c r="H604" s="185"/>
      <c r="I604" s="185"/>
      <c r="J604" s="185"/>
      <c r="K604" s="185"/>
      <c r="L604" s="185"/>
      <c r="M604" s="185"/>
      <c r="N604" s="185"/>
      <c r="O604" s="120"/>
    </row>
    <row r="605" spans="2:17" x14ac:dyDescent="0.3">
      <c r="B605" s="7">
        <f>IFERROR(B599+B611,"")</f>
        <v>-254610</v>
      </c>
      <c r="C605" s="7">
        <f t="shared" ref="C605:O608" si="105">IFERROR(C599+C611,"")</f>
        <v>444830</v>
      </c>
      <c r="D605" s="7">
        <f t="shared" si="105"/>
        <v>33830</v>
      </c>
      <c r="E605" s="7">
        <f t="shared" si="105"/>
        <v>-234661</v>
      </c>
      <c r="F605" s="7">
        <f t="shared" si="105"/>
        <v>-241933</v>
      </c>
      <c r="G605" s="7">
        <f t="shared" si="105"/>
        <v>1221993</v>
      </c>
      <c r="H605" s="7">
        <f t="shared" si="105"/>
        <v>-536474</v>
      </c>
      <c r="I605" s="7">
        <f t="shared" si="105"/>
        <v>-319506</v>
      </c>
      <c r="J605" s="7">
        <f t="shared" si="105"/>
        <v>-207303</v>
      </c>
      <c r="K605" s="7">
        <f t="shared" si="105"/>
        <v>589393</v>
      </c>
      <c r="L605" s="7">
        <f t="shared" si="105"/>
        <v>-34290</v>
      </c>
      <c r="M605" s="7">
        <f t="shared" si="105"/>
        <v>2242380</v>
      </c>
      <c r="N605" s="8">
        <f t="shared" si="105"/>
        <v>2699921</v>
      </c>
      <c r="O605" s="8">
        <f t="shared" si="105"/>
        <v>2300031</v>
      </c>
      <c r="P605" s="6"/>
      <c r="Q605" s="9" t="s">
        <v>12</v>
      </c>
    </row>
    <row r="606" spans="2:17" x14ac:dyDescent="0.3">
      <c r="B606" s="7">
        <f t="shared" ref="B606:N608" si="106">IFERROR(B600+B612,"")</f>
        <v>-103915</v>
      </c>
      <c r="C606" s="7">
        <f t="shared" si="106"/>
        <v>792489</v>
      </c>
      <c r="D606" s="7">
        <f t="shared" si="106"/>
        <v>353209</v>
      </c>
      <c r="E606" s="7">
        <f t="shared" si="106"/>
        <v>-746908</v>
      </c>
      <c r="F606" s="7">
        <f t="shared" si="106"/>
        <v>-481861</v>
      </c>
      <c r="G606" s="7">
        <f t="shared" si="106"/>
        <v>-1766581</v>
      </c>
      <c r="H606" s="7">
        <f t="shared" si="106"/>
        <v>-1821993</v>
      </c>
      <c r="I606" s="7">
        <f t="shared" si="106"/>
        <v>-1499282</v>
      </c>
      <c r="J606" s="7">
        <f t="shared" si="106"/>
        <v>-758689</v>
      </c>
      <c r="K606" s="7">
        <f t="shared" si="106"/>
        <v>562495</v>
      </c>
      <c r="L606" s="7">
        <f t="shared" si="106"/>
        <v>-1237634</v>
      </c>
      <c r="M606" s="7">
        <f t="shared" si="106"/>
        <v>1100512</v>
      </c>
      <c r="N606" s="8">
        <f t="shared" si="106"/>
        <v>2535769</v>
      </c>
      <c r="O606" s="8">
        <f t="shared" si="105"/>
        <v>683180</v>
      </c>
      <c r="P606" s="6"/>
      <c r="Q606" s="9" t="s">
        <v>13</v>
      </c>
    </row>
    <row r="607" spans="2:17" x14ac:dyDescent="0.3">
      <c r="B607" s="7">
        <f t="shared" si="106"/>
        <v>282362</v>
      </c>
      <c r="C607" s="7">
        <f t="shared" si="106"/>
        <v>1762697</v>
      </c>
      <c r="D607" s="7">
        <f t="shared" si="106"/>
        <v>802500</v>
      </c>
      <c r="E607" s="7">
        <f t="shared" si="106"/>
        <v>-1294886</v>
      </c>
      <c r="F607" s="7">
        <f t="shared" si="106"/>
        <v>-1764951</v>
      </c>
      <c r="G607" s="7">
        <f t="shared" si="106"/>
        <v>-173263</v>
      </c>
      <c r="H607" s="7">
        <f t="shared" si="106"/>
        <v>-1103896</v>
      </c>
      <c r="I607" s="7">
        <f t="shared" si="106"/>
        <v>-734919</v>
      </c>
      <c r="J607" s="7">
        <f t="shared" si="106"/>
        <v>747085</v>
      </c>
      <c r="K607" s="7">
        <f t="shared" si="106"/>
        <v>3928308</v>
      </c>
      <c r="L607" s="7">
        <f t="shared" si="106"/>
        <v>-453974</v>
      </c>
      <c r="M607" s="7">
        <f t="shared" si="106"/>
        <v>2765471</v>
      </c>
      <c r="N607" s="8">
        <f t="shared" si="106"/>
        <v>6196729</v>
      </c>
      <c r="O607" s="8" t="str">
        <f t="shared" si="105"/>
        <v/>
      </c>
      <c r="P607" s="6"/>
      <c r="Q607" s="9" t="s">
        <v>14</v>
      </c>
    </row>
    <row r="608" spans="2:17" x14ac:dyDescent="0.3">
      <c r="B608" s="7">
        <f t="shared" si="106"/>
        <v>677357</v>
      </c>
      <c r="C608" s="18">
        <f t="shared" si="106"/>
        <v>2811816.18</v>
      </c>
      <c r="D608" s="18">
        <f t="shared" si="106"/>
        <v>3360294.7600000007</v>
      </c>
      <c r="E608" s="18">
        <f t="shared" si="106"/>
        <v>2353770.9599999995</v>
      </c>
      <c r="F608" s="18">
        <f t="shared" si="106"/>
        <v>2320757.0299999998</v>
      </c>
      <c r="G608" s="18">
        <f t="shared" si="106"/>
        <v>2294712.4400000004</v>
      </c>
      <c r="H608" s="18">
        <f t="shared" si="106"/>
        <v>1354228.7399999993</v>
      </c>
      <c r="I608" s="18">
        <f t="shared" si="106"/>
        <v>916035.06000000052</v>
      </c>
      <c r="J608" s="18">
        <f t="shared" si="106"/>
        <v>3787575.99</v>
      </c>
      <c r="K608" s="18">
        <f t="shared" si="106"/>
        <v>8406181.0300000012</v>
      </c>
      <c r="L608" s="18">
        <f t="shared" si="106"/>
        <v>3361025.8499999996</v>
      </c>
      <c r="M608" s="18">
        <f t="shared" si="106"/>
        <v>7279511.6899999995</v>
      </c>
      <c r="N608" s="18">
        <f t="shared" si="106"/>
        <v>11230075.68</v>
      </c>
      <c r="O608" s="18" t="str">
        <f t="shared" si="105"/>
        <v/>
      </c>
      <c r="P608" s="6"/>
      <c r="Q608" s="9" t="s">
        <v>15</v>
      </c>
    </row>
    <row r="609" spans="2:17" x14ac:dyDescent="0.3">
      <c r="B609" s="186" t="s">
        <v>10</v>
      </c>
      <c r="C609" s="187"/>
      <c r="D609" s="187"/>
      <c r="E609" s="187"/>
      <c r="F609" s="187"/>
      <c r="G609" s="187"/>
      <c r="H609" s="187"/>
      <c r="I609" s="187"/>
      <c r="J609" s="187"/>
      <c r="K609" s="187"/>
      <c r="L609" s="187"/>
      <c r="M609" s="187"/>
      <c r="N609" s="187"/>
      <c r="O609" s="124"/>
      <c r="P609" s="6"/>
      <c r="Q609" s="9"/>
    </row>
    <row r="610" spans="2:17" x14ac:dyDescent="0.3">
      <c r="B610" s="188" t="s">
        <v>880</v>
      </c>
      <c r="C610" s="189"/>
      <c r="D610" s="189"/>
      <c r="E610" s="189"/>
      <c r="F610" s="189"/>
      <c r="G610" s="189"/>
      <c r="H610" s="189"/>
      <c r="I610" s="189"/>
      <c r="J610" s="189"/>
      <c r="K610" s="189"/>
      <c r="L610" s="189"/>
      <c r="M610" s="189"/>
      <c r="N610" s="189"/>
      <c r="O610" s="118"/>
    </row>
    <row r="611" spans="2:17" x14ac:dyDescent="0.3">
      <c r="B611" s="7">
        <f t="shared" ref="B611:O614" si="107">IFERROR(VLOOKUP($B$610,$221:$343,MATCH($Q611&amp;"/"&amp;B$348,$219:$219,0),FALSE),"")</f>
        <v>-375924</v>
      </c>
      <c r="C611" s="7">
        <f t="shared" si="107"/>
        <v>-120715</v>
      </c>
      <c r="D611" s="7">
        <f t="shared" si="107"/>
        <v>-545881</v>
      </c>
      <c r="E611" s="7">
        <f t="shared" si="107"/>
        <v>-784622</v>
      </c>
      <c r="F611" s="7">
        <f t="shared" si="107"/>
        <v>-471092</v>
      </c>
      <c r="G611" s="7">
        <f t="shared" si="107"/>
        <v>-767556</v>
      </c>
      <c r="H611" s="7">
        <f t="shared" si="107"/>
        <v>-1451292</v>
      </c>
      <c r="I611" s="7">
        <f t="shared" si="107"/>
        <v>-1955526</v>
      </c>
      <c r="J611" s="7">
        <f t="shared" si="107"/>
        <v>-1150677</v>
      </c>
      <c r="K611" s="7">
        <f t="shared" si="107"/>
        <v>-558763</v>
      </c>
      <c r="L611" s="7">
        <f t="shared" si="107"/>
        <v>-402427</v>
      </c>
      <c r="M611" s="7">
        <f t="shared" si="107"/>
        <v>-736943</v>
      </c>
      <c r="N611" s="8">
        <f t="shared" si="107"/>
        <v>-646202</v>
      </c>
      <c r="O611" s="8">
        <f t="shared" si="107"/>
        <v>-469227</v>
      </c>
      <c r="P611" s="6"/>
      <c r="Q611" s="9" t="s">
        <v>12</v>
      </c>
    </row>
    <row r="612" spans="2:17" x14ac:dyDescent="0.3">
      <c r="B612" s="7">
        <f t="shared" si="107"/>
        <v>-582286</v>
      </c>
      <c r="C612" s="7">
        <f t="shared" si="107"/>
        <v>-684960</v>
      </c>
      <c r="D612" s="7">
        <f t="shared" si="107"/>
        <v>-954685</v>
      </c>
      <c r="E612" s="7">
        <f t="shared" si="107"/>
        <v>-1328980</v>
      </c>
      <c r="F612" s="7">
        <f t="shared" si="107"/>
        <v>-1245009</v>
      </c>
      <c r="G612" s="7">
        <f t="shared" si="107"/>
        <v>-1562130</v>
      </c>
      <c r="H612" s="7">
        <f t="shared" si="107"/>
        <v>-2642246</v>
      </c>
      <c r="I612" s="7">
        <f t="shared" si="107"/>
        <v>-3110779</v>
      </c>
      <c r="J612" s="7">
        <f t="shared" si="107"/>
        <v>-2774854</v>
      </c>
      <c r="K612" s="7">
        <f t="shared" si="107"/>
        <v>-1520377</v>
      </c>
      <c r="L612" s="7">
        <f t="shared" si="107"/>
        <v>-863625</v>
      </c>
      <c r="M612" s="7">
        <f t="shared" si="107"/>
        <v>-1298887</v>
      </c>
      <c r="N612" s="8">
        <f t="shared" si="107"/>
        <v>-1252294</v>
      </c>
      <c r="O612" s="8">
        <f t="shared" si="107"/>
        <v>-1066477</v>
      </c>
      <c r="P612" s="6"/>
      <c r="Q612" s="9" t="s">
        <v>13</v>
      </c>
    </row>
    <row r="613" spans="2:17" x14ac:dyDescent="0.3">
      <c r="B613" s="7">
        <f t="shared" si="107"/>
        <v>-701702</v>
      </c>
      <c r="C613" s="7">
        <f t="shared" si="107"/>
        <v>-979791</v>
      </c>
      <c r="D613" s="7">
        <f t="shared" si="107"/>
        <v>-1293537</v>
      </c>
      <c r="E613" s="7">
        <f t="shared" si="107"/>
        <v>-2654486</v>
      </c>
      <c r="F613" s="7">
        <f t="shared" si="107"/>
        <v>-1951151</v>
      </c>
      <c r="G613" s="7">
        <f t="shared" si="107"/>
        <v>-2264219</v>
      </c>
      <c r="H613" s="7">
        <f t="shared" si="107"/>
        <v>-3963626</v>
      </c>
      <c r="I613" s="7">
        <f t="shared" si="107"/>
        <v>-4364200</v>
      </c>
      <c r="J613" s="7">
        <f t="shared" si="107"/>
        <v>-4000110</v>
      </c>
      <c r="K613" s="7">
        <f t="shared" si="107"/>
        <v>-2563993</v>
      </c>
      <c r="L613" s="7">
        <f t="shared" si="107"/>
        <v>-1538431</v>
      </c>
      <c r="M613" s="7">
        <f t="shared" si="107"/>
        <v>-2076762</v>
      </c>
      <c r="N613" s="8">
        <f t="shared" si="107"/>
        <v>-1702062</v>
      </c>
      <c r="O613" s="8" t="str">
        <f t="shared" si="107"/>
        <v/>
      </c>
      <c r="P613" s="6"/>
      <c r="Q613" s="9" t="s">
        <v>14</v>
      </c>
    </row>
    <row r="614" spans="2:17" x14ac:dyDescent="0.3">
      <c r="B614" s="7">
        <f t="shared" si="107"/>
        <v>-1138960</v>
      </c>
      <c r="C614" s="7">
        <f t="shared" si="107"/>
        <v>-1539886.15</v>
      </c>
      <c r="D614" s="7">
        <f t="shared" si="107"/>
        <v>-1490429.97</v>
      </c>
      <c r="E614" s="7">
        <f t="shared" si="107"/>
        <v>-3242784.35</v>
      </c>
      <c r="F614" s="7">
        <f t="shared" si="107"/>
        <v>-2845549.27</v>
      </c>
      <c r="G614" s="7">
        <f t="shared" si="107"/>
        <v>-3011539.17</v>
      </c>
      <c r="H614" s="7">
        <f t="shared" si="107"/>
        <v>-6306652.9000000004</v>
      </c>
      <c r="I614" s="7">
        <f t="shared" si="107"/>
        <v>-5785085.2999999998</v>
      </c>
      <c r="J614" s="7">
        <f t="shared" si="107"/>
        <v>-5283914.0999999996</v>
      </c>
      <c r="K614" s="7">
        <f t="shared" si="107"/>
        <v>-3521644.62</v>
      </c>
      <c r="L614" s="7">
        <f t="shared" si="107"/>
        <v>-2650576.96</v>
      </c>
      <c r="M614" s="7">
        <f t="shared" si="107"/>
        <v>-2990369.75</v>
      </c>
      <c r="N614" s="8">
        <f t="shared" si="107"/>
        <v>-2122955.17</v>
      </c>
      <c r="O614" s="8" t="str">
        <f t="shared" si="107"/>
        <v/>
      </c>
      <c r="P614" s="6"/>
      <c r="Q614" s="9" t="s">
        <v>15</v>
      </c>
    </row>
    <row r="615" spans="2:17" x14ac:dyDescent="0.3">
      <c r="B615" s="190" t="s">
        <v>881</v>
      </c>
      <c r="C615" s="191"/>
      <c r="D615" s="191"/>
      <c r="E615" s="191"/>
      <c r="F615" s="191"/>
      <c r="G615" s="191"/>
      <c r="H615" s="191"/>
      <c r="I615" s="191"/>
      <c r="J615" s="191"/>
      <c r="K615" s="191"/>
      <c r="L615" s="191"/>
      <c r="M615" s="191"/>
      <c r="N615" s="191"/>
      <c r="O615" s="122"/>
    </row>
    <row r="616" spans="2:17" x14ac:dyDescent="0.3">
      <c r="B616" s="7">
        <f t="shared" ref="B616:O619" si="108">IFERROR(VLOOKUP($B$615,$221:$343,MATCH($Q616&amp;"/"&amp;B$348,$219:$219,0),FALSE),"")</f>
        <v>-375451</v>
      </c>
      <c r="C616" s="7">
        <f t="shared" si="108"/>
        <v>-114416</v>
      </c>
      <c r="D616" s="7">
        <f t="shared" si="108"/>
        <v>-538101</v>
      </c>
      <c r="E616" s="7">
        <f t="shared" si="108"/>
        <v>-821060</v>
      </c>
      <c r="F616" s="7">
        <f t="shared" si="108"/>
        <v>-469027</v>
      </c>
      <c r="G616" s="7">
        <f t="shared" si="108"/>
        <v>-765818</v>
      </c>
      <c r="H616" s="7">
        <f t="shared" si="108"/>
        <v>-1583794</v>
      </c>
      <c r="I616" s="7">
        <f t="shared" si="108"/>
        <v>-2224790</v>
      </c>
      <c r="J616" s="7">
        <f t="shared" si="108"/>
        <v>-1267038</v>
      </c>
      <c r="K616" s="7">
        <f t="shared" si="108"/>
        <v>-3176815</v>
      </c>
      <c r="L616" s="7">
        <f t="shared" si="108"/>
        <v>-693019</v>
      </c>
      <c r="M616" s="7">
        <f t="shared" si="108"/>
        <v>-735365</v>
      </c>
      <c r="N616" s="8">
        <f t="shared" si="108"/>
        <v>-663436</v>
      </c>
      <c r="O616" s="8">
        <f t="shared" si="108"/>
        <v>-431526</v>
      </c>
      <c r="P616" s="6"/>
      <c r="Q616" s="9" t="s">
        <v>12</v>
      </c>
    </row>
    <row r="617" spans="2:17" x14ac:dyDescent="0.3">
      <c r="B617" s="7">
        <f t="shared" si="108"/>
        <v>-317914</v>
      </c>
      <c r="C617" s="7">
        <f t="shared" si="108"/>
        <v>-676814</v>
      </c>
      <c r="D617" s="7">
        <f t="shared" si="108"/>
        <v>-945578</v>
      </c>
      <c r="E617" s="7">
        <f t="shared" si="108"/>
        <v>-1364776</v>
      </c>
      <c r="F617" s="7">
        <f t="shared" si="108"/>
        <v>-1244596</v>
      </c>
      <c r="G617" s="7">
        <f t="shared" si="108"/>
        <v>-1557338</v>
      </c>
      <c r="H617" s="7">
        <f t="shared" si="108"/>
        <v>-3093915</v>
      </c>
      <c r="I617" s="7">
        <f t="shared" si="108"/>
        <v>-3475467</v>
      </c>
      <c r="J617" s="7">
        <f t="shared" si="108"/>
        <v>-2913798</v>
      </c>
      <c r="K617" s="7">
        <f t="shared" si="108"/>
        <v>-4234720</v>
      </c>
      <c r="L617" s="7">
        <f t="shared" si="108"/>
        <v>-861525</v>
      </c>
      <c r="M617" s="7">
        <f t="shared" si="108"/>
        <v>-1411213</v>
      </c>
      <c r="N617" s="8">
        <f t="shared" si="108"/>
        <v>-1306879</v>
      </c>
      <c r="O617" s="8">
        <f t="shared" si="108"/>
        <v>-1024413</v>
      </c>
      <c r="P617" s="6"/>
      <c r="Q617" s="9" t="s">
        <v>13</v>
      </c>
    </row>
    <row r="618" spans="2:17" x14ac:dyDescent="0.3">
      <c r="B618" s="7">
        <f t="shared" si="108"/>
        <v>-226918</v>
      </c>
      <c r="C618" s="7">
        <f t="shared" si="108"/>
        <v>-971430</v>
      </c>
      <c r="D618" s="7">
        <f t="shared" si="108"/>
        <v>-1288565</v>
      </c>
      <c r="E618" s="7">
        <f t="shared" si="108"/>
        <v>-2687762</v>
      </c>
      <c r="F618" s="7">
        <f t="shared" si="108"/>
        <v>-1945095</v>
      </c>
      <c r="G618" s="7">
        <f t="shared" si="108"/>
        <v>-2305846</v>
      </c>
      <c r="H618" s="7">
        <f t="shared" si="108"/>
        <v>-4413764</v>
      </c>
      <c r="I618" s="7">
        <f t="shared" si="108"/>
        <v>-4874930</v>
      </c>
      <c r="J618" s="7">
        <f t="shared" si="108"/>
        <v>-4141354</v>
      </c>
      <c r="K618" s="7">
        <f t="shared" si="108"/>
        <v>-5343813</v>
      </c>
      <c r="L618" s="7">
        <f t="shared" si="108"/>
        <v>-1690316</v>
      </c>
      <c r="M618" s="7">
        <f t="shared" si="108"/>
        <v>-2140381</v>
      </c>
      <c r="N618" s="8">
        <f t="shared" si="108"/>
        <v>-1759753</v>
      </c>
      <c r="O618" s="8" t="str">
        <f t="shared" si="108"/>
        <v/>
      </c>
      <c r="P618" s="6"/>
      <c r="Q618" s="9" t="s">
        <v>14</v>
      </c>
    </row>
    <row r="619" spans="2:17" x14ac:dyDescent="0.3">
      <c r="B619" s="7">
        <f t="shared" si="108"/>
        <v>-664948</v>
      </c>
      <c r="C619" s="7">
        <f t="shared" si="108"/>
        <v>-1531899.51</v>
      </c>
      <c r="D619" s="7">
        <f t="shared" si="108"/>
        <v>-1480971.91</v>
      </c>
      <c r="E619" s="7">
        <f t="shared" si="108"/>
        <v>-3319403.16</v>
      </c>
      <c r="F619" s="7">
        <f t="shared" si="108"/>
        <v>-2831390.23</v>
      </c>
      <c r="G619" s="7">
        <f t="shared" si="108"/>
        <v>-3239179.45</v>
      </c>
      <c r="H619" s="7">
        <f t="shared" si="108"/>
        <v>-6967412.3600000003</v>
      </c>
      <c r="I619" s="7">
        <f t="shared" si="108"/>
        <v>-6370762</v>
      </c>
      <c r="J619" s="7">
        <f t="shared" si="108"/>
        <v>-5543881.2699999996</v>
      </c>
      <c r="K619" s="7">
        <f t="shared" si="108"/>
        <v>-6467662.0800000001</v>
      </c>
      <c r="L619" s="7">
        <f t="shared" si="108"/>
        <v>-2865700.7</v>
      </c>
      <c r="M619" s="7">
        <f t="shared" si="108"/>
        <v>-3130015.11</v>
      </c>
      <c r="N619" s="8">
        <f t="shared" si="108"/>
        <v>-2287887.6</v>
      </c>
      <c r="O619" s="8" t="str">
        <f t="shared" si="108"/>
        <v/>
      </c>
      <c r="P619" s="6"/>
      <c r="Q619" s="9" t="s">
        <v>15</v>
      </c>
    </row>
    <row r="620" spans="2:17" x14ac:dyDescent="0.3">
      <c r="B620" s="184" t="s">
        <v>882</v>
      </c>
      <c r="C620" s="185"/>
      <c r="D620" s="185"/>
      <c r="E620" s="185"/>
      <c r="F620" s="185"/>
      <c r="G620" s="185"/>
      <c r="H620" s="185"/>
      <c r="I620" s="185"/>
      <c r="J620" s="185"/>
      <c r="K620" s="185"/>
      <c r="L620" s="185"/>
      <c r="M620" s="185"/>
      <c r="N620" s="185"/>
      <c r="O620" s="120"/>
    </row>
    <row r="621" spans="2:17" x14ac:dyDescent="0.3">
      <c r="B621" s="7">
        <f t="shared" ref="B621:O624" si="109">IFERROR(VLOOKUP($B$620,$221:$343,MATCH($Q621&amp;"/"&amp;B$348,$219:$219,0),FALSE),"")</f>
        <v>-540280</v>
      </c>
      <c r="C621" s="7">
        <f t="shared" si="109"/>
        <v>-145810</v>
      </c>
      <c r="D621" s="7">
        <f t="shared" si="109"/>
        <v>-19659</v>
      </c>
      <c r="E621" s="7">
        <f t="shared" si="109"/>
        <v>850193</v>
      </c>
      <c r="F621" s="7">
        <f t="shared" si="109"/>
        <v>51974</v>
      </c>
      <c r="G621" s="7">
        <f t="shared" si="109"/>
        <v>6942</v>
      </c>
      <c r="H621" s="7">
        <f t="shared" si="109"/>
        <v>46636</v>
      </c>
      <c r="I621" s="7">
        <f t="shared" si="109"/>
        <v>-2003</v>
      </c>
      <c r="J621" s="7">
        <f t="shared" si="109"/>
        <v>670224</v>
      </c>
      <c r="K621" s="7">
        <f t="shared" si="109"/>
        <v>1696886</v>
      </c>
      <c r="L621" s="7">
        <f t="shared" si="109"/>
        <v>-732524</v>
      </c>
      <c r="M621" s="7">
        <f t="shared" si="109"/>
        <v>-2947608</v>
      </c>
      <c r="N621" s="7">
        <f t="shared" si="109"/>
        <v>-356763</v>
      </c>
      <c r="O621" s="7">
        <f t="shared" si="109"/>
        <v>-596796</v>
      </c>
      <c r="P621" s="6"/>
      <c r="Q621" s="9" t="s">
        <v>12</v>
      </c>
    </row>
    <row r="622" spans="2:17" x14ac:dyDescent="0.3">
      <c r="B622" s="7">
        <f t="shared" si="109"/>
        <v>-889022</v>
      </c>
      <c r="C622" s="7">
        <f t="shared" si="109"/>
        <v>-722838</v>
      </c>
      <c r="D622" s="7">
        <f t="shared" si="109"/>
        <v>-664937</v>
      </c>
      <c r="E622" s="7">
        <f t="shared" si="109"/>
        <v>-1096</v>
      </c>
      <c r="F622" s="7">
        <f t="shared" si="109"/>
        <v>-1195578</v>
      </c>
      <c r="G622" s="7">
        <f t="shared" si="109"/>
        <v>-1752820</v>
      </c>
      <c r="H622" s="7">
        <f t="shared" si="109"/>
        <v>-455158</v>
      </c>
      <c r="I622" s="7">
        <f t="shared" si="109"/>
        <v>-1440663</v>
      </c>
      <c r="J622" s="7">
        <f t="shared" si="109"/>
        <v>-400885</v>
      </c>
      <c r="K622" s="7">
        <f t="shared" si="109"/>
        <v>1265419</v>
      </c>
      <c r="L622" s="7">
        <f t="shared" si="109"/>
        <v>-604827</v>
      </c>
      <c r="M622" s="7">
        <f t="shared" si="109"/>
        <v>-2600016</v>
      </c>
      <c r="N622" s="7">
        <f t="shared" si="109"/>
        <v>2390525</v>
      </c>
      <c r="O622" s="7">
        <f t="shared" si="109"/>
        <v>-3774031</v>
      </c>
      <c r="P622" s="6"/>
      <c r="Q622" s="9" t="s">
        <v>13</v>
      </c>
    </row>
    <row r="623" spans="2:17" x14ac:dyDescent="0.3">
      <c r="B623" s="7">
        <f t="shared" si="109"/>
        <v>-576672</v>
      </c>
      <c r="C623" s="7">
        <f t="shared" si="109"/>
        <v>-1225778</v>
      </c>
      <c r="D623" s="7">
        <f t="shared" si="109"/>
        <v>-1158131</v>
      </c>
      <c r="E623" s="7">
        <f t="shared" si="109"/>
        <v>-783721</v>
      </c>
      <c r="F623" s="7">
        <f t="shared" si="109"/>
        <v>-2078885</v>
      </c>
      <c r="G623" s="7">
        <f t="shared" si="109"/>
        <v>-1741829</v>
      </c>
      <c r="H623" s="7">
        <f t="shared" si="109"/>
        <v>-675340</v>
      </c>
      <c r="I623" s="7">
        <f t="shared" si="109"/>
        <v>-2423399</v>
      </c>
      <c r="J623" s="7">
        <f t="shared" si="109"/>
        <v>-1908648</v>
      </c>
      <c r="K623" s="7">
        <f t="shared" si="109"/>
        <v>-1284792</v>
      </c>
      <c r="L623" s="7">
        <f t="shared" si="109"/>
        <v>-645610</v>
      </c>
      <c r="M623" s="7">
        <f t="shared" si="109"/>
        <v>-5218797</v>
      </c>
      <c r="N623" s="7">
        <f t="shared" si="109"/>
        <v>-5009050</v>
      </c>
      <c r="O623" s="7" t="str">
        <f t="shared" si="109"/>
        <v/>
      </c>
      <c r="P623" s="6"/>
      <c r="Q623" s="9" t="s">
        <v>14</v>
      </c>
    </row>
    <row r="624" spans="2:17" x14ac:dyDescent="0.3">
      <c r="B624" s="7">
        <f t="shared" si="109"/>
        <v>-790099</v>
      </c>
      <c r="C624" s="7">
        <f t="shared" si="109"/>
        <v>-1737343.44</v>
      </c>
      <c r="D624" s="7">
        <f t="shared" si="109"/>
        <v>-1084005.6599999999</v>
      </c>
      <c r="E624" s="7">
        <f t="shared" si="109"/>
        <v>-1282417.05</v>
      </c>
      <c r="F624" s="7">
        <f t="shared" si="109"/>
        <v>-2567413.5099999998</v>
      </c>
      <c r="G624" s="7">
        <f t="shared" si="109"/>
        <v>-3112081.14</v>
      </c>
      <c r="H624" s="7">
        <f t="shared" si="109"/>
        <v>-1140056.1499999999</v>
      </c>
      <c r="I624" s="7">
        <f t="shared" si="109"/>
        <v>-2665058.2999999998</v>
      </c>
      <c r="J624" s="7">
        <f t="shared" si="109"/>
        <v>-3207008.78</v>
      </c>
      <c r="K624" s="7">
        <f t="shared" si="109"/>
        <v>-3649310.59</v>
      </c>
      <c r="L624" s="7">
        <f t="shared" si="109"/>
        <v>-2411276.63</v>
      </c>
      <c r="M624" s="7">
        <f t="shared" si="109"/>
        <v>-7402339.71</v>
      </c>
      <c r="N624" s="7">
        <f t="shared" si="109"/>
        <v>-5412595.7000000002</v>
      </c>
      <c r="O624" s="7" t="str">
        <f t="shared" si="109"/>
        <v/>
      </c>
      <c r="P624" s="6"/>
      <c r="Q624" s="9" t="s">
        <v>15</v>
      </c>
    </row>
    <row r="625" spans="2:17" x14ac:dyDescent="0.3">
      <c r="B625" s="192" t="s">
        <v>883</v>
      </c>
      <c r="C625" s="193"/>
      <c r="D625" s="193"/>
      <c r="E625" s="193"/>
      <c r="F625" s="193"/>
      <c r="G625" s="193"/>
      <c r="H625" s="193"/>
      <c r="I625" s="193"/>
      <c r="J625" s="193"/>
      <c r="K625" s="193"/>
      <c r="L625" s="193"/>
      <c r="M625" s="193"/>
      <c r="N625" s="193"/>
      <c r="O625" s="139"/>
    </row>
    <row r="626" spans="2:17" x14ac:dyDescent="0.3">
      <c r="B626" s="7">
        <f t="shared" ref="B626:O629" si="110">IFERROR(VLOOKUP($B$625,$221:$343,MATCH($Q626&amp;"/"&amp;B$348,$219:$219,0),FALSE),"")</f>
        <v>-794417</v>
      </c>
      <c r="C626" s="7">
        <f t="shared" si="110"/>
        <v>305319</v>
      </c>
      <c r="D626" s="7">
        <f t="shared" si="110"/>
        <v>21951</v>
      </c>
      <c r="E626" s="7">
        <f t="shared" si="110"/>
        <v>579094</v>
      </c>
      <c r="F626" s="7">
        <f t="shared" si="110"/>
        <v>-187894</v>
      </c>
      <c r="G626" s="7">
        <f t="shared" si="110"/>
        <v>1230673</v>
      </c>
      <c r="H626" s="7">
        <f t="shared" si="110"/>
        <v>-622340</v>
      </c>
      <c r="I626" s="7">
        <f t="shared" si="110"/>
        <v>-590773</v>
      </c>
      <c r="J626" s="7">
        <f t="shared" si="110"/>
        <v>346560</v>
      </c>
      <c r="K626" s="7">
        <f t="shared" si="110"/>
        <v>-331773</v>
      </c>
      <c r="L626" s="7">
        <f t="shared" si="110"/>
        <v>-1057406</v>
      </c>
      <c r="M626" s="7">
        <f t="shared" si="110"/>
        <v>-703650</v>
      </c>
      <c r="N626" s="8">
        <f t="shared" si="110"/>
        <v>2325924</v>
      </c>
      <c r="O626" s="8">
        <f t="shared" si="110"/>
        <v>1740936</v>
      </c>
      <c r="P626" s="6"/>
      <c r="Q626" s="9" t="s">
        <v>12</v>
      </c>
    </row>
    <row r="627" spans="2:17" x14ac:dyDescent="0.3">
      <c r="B627" s="7">
        <f t="shared" si="110"/>
        <v>-728565</v>
      </c>
      <c r="C627" s="7">
        <f t="shared" si="110"/>
        <v>77797</v>
      </c>
      <c r="D627" s="7">
        <f t="shared" si="110"/>
        <v>-302621</v>
      </c>
      <c r="E627" s="7">
        <f t="shared" si="110"/>
        <v>-783800</v>
      </c>
      <c r="F627" s="7">
        <f t="shared" si="110"/>
        <v>-1677026</v>
      </c>
      <c r="G627" s="7">
        <f t="shared" si="110"/>
        <v>-3514609</v>
      </c>
      <c r="H627" s="7">
        <f t="shared" si="110"/>
        <v>-2728820</v>
      </c>
      <c r="I627" s="7">
        <f t="shared" si="110"/>
        <v>-3304633</v>
      </c>
      <c r="J627" s="7">
        <f t="shared" si="110"/>
        <v>-1298518</v>
      </c>
      <c r="K627" s="7">
        <f t="shared" si="110"/>
        <v>-886429</v>
      </c>
      <c r="L627" s="7">
        <f t="shared" si="110"/>
        <v>-1840361</v>
      </c>
      <c r="M627" s="7">
        <f t="shared" si="110"/>
        <v>-1611830</v>
      </c>
      <c r="N627" s="8">
        <f t="shared" si="110"/>
        <v>4871709</v>
      </c>
      <c r="O627" s="8">
        <f t="shared" si="110"/>
        <v>-3048787</v>
      </c>
      <c r="P627" s="6"/>
      <c r="Q627" s="9" t="s">
        <v>13</v>
      </c>
    </row>
    <row r="628" spans="2:17" x14ac:dyDescent="0.3">
      <c r="B628" s="7">
        <f t="shared" si="110"/>
        <v>180474</v>
      </c>
      <c r="C628" s="7">
        <f t="shared" si="110"/>
        <v>545280</v>
      </c>
      <c r="D628" s="7">
        <f t="shared" si="110"/>
        <v>-350659</v>
      </c>
      <c r="E628" s="7">
        <f t="shared" si="110"/>
        <v>-2111883</v>
      </c>
      <c r="F628" s="7">
        <f t="shared" si="110"/>
        <v>-3837780</v>
      </c>
      <c r="G628" s="7">
        <f t="shared" si="110"/>
        <v>-1956719</v>
      </c>
      <c r="H628" s="7">
        <f t="shared" si="110"/>
        <v>-2229374</v>
      </c>
      <c r="I628" s="7">
        <f t="shared" si="110"/>
        <v>-3669048</v>
      </c>
      <c r="J628" s="7">
        <f t="shared" si="110"/>
        <v>-1302807</v>
      </c>
      <c r="K628" s="7">
        <f t="shared" si="110"/>
        <v>-136304</v>
      </c>
      <c r="L628" s="7">
        <f t="shared" si="110"/>
        <v>-1251469</v>
      </c>
      <c r="M628" s="7">
        <f t="shared" si="110"/>
        <v>-2516945</v>
      </c>
      <c r="N628" s="8">
        <f t="shared" si="110"/>
        <v>1129988</v>
      </c>
      <c r="O628" s="8" t="str">
        <f t="shared" si="110"/>
        <v/>
      </c>
      <c r="P628" s="6"/>
      <c r="Q628" s="9" t="s">
        <v>14</v>
      </c>
    </row>
    <row r="629" spans="2:17" x14ac:dyDescent="0.3">
      <c r="B629" s="7">
        <f t="shared" si="110"/>
        <v>361269</v>
      </c>
      <c r="C629" s="7">
        <f t="shared" si="110"/>
        <v>1082459.3799999999</v>
      </c>
      <c r="D629" s="7">
        <f t="shared" si="110"/>
        <v>2285747.16</v>
      </c>
      <c r="E629" s="7">
        <f t="shared" si="110"/>
        <v>994735.1</v>
      </c>
      <c r="F629" s="7">
        <f t="shared" si="110"/>
        <v>-232497.44</v>
      </c>
      <c r="G629" s="7">
        <f t="shared" si="110"/>
        <v>-1045008.98</v>
      </c>
      <c r="H629" s="7">
        <f t="shared" si="110"/>
        <v>-446586.87</v>
      </c>
      <c r="I629" s="7">
        <f t="shared" si="110"/>
        <v>-2334699.94</v>
      </c>
      <c r="J629" s="7">
        <f t="shared" si="110"/>
        <v>320600.03999999998</v>
      </c>
      <c r="K629" s="7">
        <f t="shared" si="110"/>
        <v>1810852.98</v>
      </c>
      <c r="L629" s="7">
        <f t="shared" si="110"/>
        <v>734625.49</v>
      </c>
      <c r="M629" s="7">
        <f t="shared" si="110"/>
        <v>-262473.39</v>
      </c>
      <c r="N629" s="8">
        <f t="shared" si="110"/>
        <v>5652547.5499999998</v>
      </c>
      <c r="O629" s="8" t="str">
        <f t="shared" si="110"/>
        <v/>
      </c>
      <c r="P629" s="6"/>
      <c r="Q629" s="9" t="s">
        <v>15</v>
      </c>
    </row>
    <row r="630" spans="2:17" x14ac:dyDescent="0.3">
      <c r="B630" s="194" t="s">
        <v>35</v>
      </c>
      <c r="C630" s="195"/>
      <c r="D630" s="195"/>
      <c r="E630" s="195"/>
      <c r="F630" s="195"/>
      <c r="G630" s="195"/>
      <c r="H630" s="195"/>
      <c r="I630" s="195"/>
      <c r="J630" s="195"/>
      <c r="K630" s="195"/>
      <c r="L630" s="195"/>
      <c r="M630" s="195"/>
      <c r="N630" s="195"/>
      <c r="O630" s="125"/>
      <c r="P630" s="28"/>
      <c r="Q630" s="89"/>
    </row>
    <row r="631" spans="2:17" x14ac:dyDescent="0.3">
      <c r="B631" s="179" t="s">
        <v>36</v>
      </c>
      <c r="C631" s="180"/>
      <c r="D631" s="180"/>
      <c r="E631" s="180"/>
      <c r="F631" s="180"/>
      <c r="G631" s="180"/>
      <c r="H631" s="180"/>
      <c r="I631" s="180"/>
      <c r="J631" s="180"/>
      <c r="K631" s="180"/>
      <c r="L631" s="180"/>
      <c r="M631" s="180"/>
      <c r="N631" s="180"/>
      <c r="O631" s="126"/>
      <c r="P631" s="28"/>
      <c r="Q631" s="89"/>
    </row>
    <row r="632" spans="2:17" x14ac:dyDescent="0.3">
      <c r="B632" s="29">
        <f t="shared" ref="B632:O632" si="111">B588/B402</f>
        <v>8.0929082128667812E-2</v>
      </c>
      <c r="C632" s="29">
        <f t="shared" si="111"/>
        <v>6.6619978628911336E-2</v>
      </c>
      <c r="D632" s="29">
        <f t="shared" si="111"/>
        <v>7.3790125818055566E-2</v>
      </c>
      <c r="E632" s="29">
        <f t="shared" si="111"/>
        <v>8.5899885024186107E-2</v>
      </c>
      <c r="F632" s="29">
        <f t="shared" si="111"/>
        <v>0.11082949110668906</v>
      </c>
      <c r="G632" s="29">
        <f t="shared" si="111"/>
        <v>0.11905987937910888</v>
      </c>
      <c r="H632" s="29">
        <f t="shared" si="111"/>
        <v>0.11187065316484376</v>
      </c>
      <c r="I632" s="29">
        <f t="shared" si="111"/>
        <v>0.11226265228826876</v>
      </c>
      <c r="J632" s="29">
        <f t="shared" si="111"/>
        <v>0.10239458276861865</v>
      </c>
      <c r="K632" s="29">
        <f t="shared" si="111"/>
        <v>0.1047567688624471</v>
      </c>
      <c r="L632" s="29">
        <f t="shared" si="111"/>
        <v>9.5737826603284767E-2</v>
      </c>
      <c r="M632" s="29">
        <f t="shared" si="111"/>
        <v>9.9688047837617436E-2</v>
      </c>
      <c r="N632" s="29">
        <f t="shared" si="111"/>
        <v>8.8643781124045931E-2</v>
      </c>
      <c r="O632" s="29">
        <f t="shared" si="111"/>
        <v>8.6149120666036069E-2</v>
      </c>
      <c r="P632" s="6"/>
      <c r="Q632" s="89" t="s">
        <v>37</v>
      </c>
    </row>
    <row r="633" spans="2:17" x14ac:dyDescent="0.3">
      <c r="B633" s="29">
        <f t="shared" ref="B633:O633" si="112">((B551*(1-B582))/(B457+B432))</f>
        <v>0.15811828663982788</v>
      </c>
      <c r="C633" s="29">
        <f t="shared" si="112"/>
        <v>0.16985100557711927</v>
      </c>
      <c r="D633" s="29">
        <f t="shared" si="112"/>
        <v>0.18057632293212017</v>
      </c>
      <c r="E633" s="29">
        <f t="shared" si="112"/>
        <v>0.24430330682493925</v>
      </c>
      <c r="F633" s="29">
        <f t="shared" si="112"/>
        <v>0.28187052701190768</v>
      </c>
      <c r="G633" s="29">
        <f t="shared" si="112"/>
        <v>0.30765854148416744</v>
      </c>
      <c r="H633" s="29">
        <f t="shared" si="112"/>
        <v>0.27856630918205277</v>
      </c>
      <c r="I633" s="29">
        <f t="shared" si="112"/>
        <v>0.26731088750280679</v>
      </c>
      <c r="J633" s="29">
        <f t="shared" si="112"/>
        <v>0.24349939793365</v>
      </c>
      <c r="K633" s="29">
        <f t="shared" si="112"/>
        <v>0.24809979124212983</v>
      </c>
      <c r="L633" s="29">
        <f t="shared" si="112"/>
        <v>0.20934460103351168</v>
      </c>
      <c r="M633" s="29">
        <f t="shared" si="112"/>
        <v>0.22882558229193142</v>
      </c>
      <c r="N633" s="29">
        <f t="shared" si="112"/>
        <v>0.18245219025431708</v>
      </c>
      <c r="O633" s="29">
        <f t="shared" si="112"/>
        <v>0.21478470575338598</v>
      </c>
      <c r="P633" s="6"/>
      <c r="Q633" s="89" t="s">
        <v>38</v>
      </c>
    </row>
    <row r="634" spans="2:17" x14ac:dyDescent="0.3">
      <c r="B634" s="29">
        <f t="shared" ref="B634:O634" si="113">B588/B457</f>
        <v>0.19630852395484299</v>
      </c>
      <c r="C634" s="29">
        <f t="shared" si="113"/>
        <v>0.17481675977728972</v>
      </c>
      <c r="D634" s="29">
        <f t="shared" si="113"/>
        <v>0.20499283962672632</v>
      </c>
      <c r="E634" s="29">
        <f t="shared" si="113"/>
        <v>0.26903867858355995</v>
      </c>
      <c r="F634" s="29">
        <f t="shared" si="113"/>
        <v>0.3336824335565628</v>
      </c>
      <c r="G634" s="29">
        <f t="shared" si="113"/>
        <v>0.3900211699915318</v>
      </c>
      <c r="H634" s="29">
        <f t="shared" si="113"/>
        <v>0.38202865125267937</v>
      </c>
      <c r="I634" s="29">
        <f t="shared" si="113"/>
        <v>0.37858090256325838</v>
      </c>
      <c r="J634" s="29">
        <f t="shared" si="113"/>
        <v>0.34427620239785245</v>
      </c>
      <c r="K634" s="29">
        <f t="shared" si="113"/>
        <v>0.3519718827365606</v>
      </c>
      <c r="L634" s="29">
        <f t="shared" si="113"/>
        <v>0.3172609294074637</v>
      </c>
      <c r="M634" s="29">
        <f t="shared" si="113"/>
        <v>0.30848090817763546</v>
      </c>
      <c r="N634" s="29">
        <f t="shared" si="113"/>
        <v>0.29509533678709743</v>
      </c>
      <c r="O634" s="29">
        <f t="shared" si="113"/>
        <v>0.2700308945289992</v>
      </c>
      <c r="P634" s="6"/>
      <c r="Q634" s="89" t="s">
        <v>39</v>
      </c>
    </row>
    <row r="635" spans="2:17" x14ac:dyDescent="0.3">
      <c r="B635" s="179" t="s">
        <v>59</v>
      </c>
      <c r="C635" s="180"/>
      <c r="D635" s="180"/>
      <c r="E635" s="180"/>
      <c r="F635" s="180"/>
      <c r="G635" s="180"/>
      <c r="H635" s="180"/>
      <c r="I635" s="180"/>
      <c r="J635" s="180"/>
      <c r="K635" s="180"/>
      <c r="L635" s="180"/>
      <c r="M635" s="180"/>
      <c r="N635" s="180"/>
      <c r="O635" s="126"/>
      <c r="P635" s="28"/>
      <c r="Q635" s="89"/>
    </row>
    <row r="636" spans="2:17" x14ac:dyDescent="0.3">
      <c r="B636" s="27">
        <f t="shared" ref="B636:N636" si="114">B378/B414</f>
        <v>0.72723110501058319</v>
      </c>
      <c r="C636" s="27">
        <f t="shared" si="114"/>
        <v>0.71333288559197194</v>
      </c>
      <c r="D636" s="27">
        <f t="shared" si="114"/>
        <v>0.76664716112361497</v>
      </c>
      <c r="E636" s="27">
        <f t="shared" si="114"/>
        <v>0.7203205054256907</v>
      </c>
      <c r="F636" s="27">
        <f t="shared" si="114"/>
        <v>0.69936564087929676</v>
      </c>
      <c r="G636" s="27">
        <f t="shared" si="114"/>
        <v>0.66975448627943268</v>
      </c>
      <c r="H636" s="27">
        <f t="shared" si="114"/>
        <v>0.62217654041005799</v>
      </c>
      <c r="I636" s="27">
        <f t="shared" si="114"/>
        <v>0.60402259498155308</v>
      </c>
      <c r="J636" s="27">
        <f t="shared" si="114"/>
        <v>0.54973827937601294</v>
      </c>
      <c r="K636" s="27">
        <f t="shared" si="114"/>
        <v>0.54994649643249771</v>
      </c>
      <c r="L636" s="27">
        <f t="shared" si="114"/>
        <v>0.67456071464967515</v>
      </c>
      <c r="M636" s="27">
        <f t="shared" si="114"/>
        <v>0.71247838068189462</v>
      </c>
      <c r="N636" s="27">
        <f t="shared" si="114"/>
        <v>0.69661496961623726</v>
      </c>
      <c r="O636" s="27">
        <f>O378/O414</f>
        <v>0.73469395809513582</v>
      </c>
      <c r="P636" s="6"/>
      <c r="Q636" s="89" t="s">
        <v>1749</v>
      </c>
    </row>
    <row r="637" spans="2:17" x14ac:dyDescent="0.3">
      <c r="B637" s="27">
        <f t="shared" ref="B637:N637" si="115">(B378-B372)/B414</f>
        <v>0.2595301091084572</v>
      </c>
      <c r="C637" s="27">
        <f t="shared" si="115"/>
        <v>0.28536977699534366</v>
      </c>
      <c r="D637" s="27">
        <f t="shared" si="115"/>
        <v>0.39681516342662232</v>
      </c>
      <c r="E637" s="27">
        <f t="shared" si="115"/>
        <v>0.36414091786558234</v>
      </c>
      <c r="F637" s="27">
        <f t="shared" si="115"/>
        <v>0.3529332595132304</v>
      </c>
      <c r="G637" s="27">
        <f t="shared" si="115"/>
        <v>0.27073426875576567</v>
      </c>
      <c r="H637" s="27">
        <f t="shared" si="115"/>
        <v>0.24227912362943219</v>
      </c>
      <c r="I637" s="27">
        <f t="shared" si="115"/>
        <v>0.15241970426395618</v>
      </c>
      <c r="J637" s="27">
        <f t="shared" si="115"/>
        <v>0.14963043696017642</v>
      </c>
      <c r="K637" s="27">
        <f t="shared" si="115"/>
        <v>0.1985486947845653</v>
      </c>
      <c r="L637" s="27">
        <f t="shared" si="115"/>
        <v>0.25333585546826443</v>
      </c>
      <c r="M637" s="27">
        <f t="shared" si="115"/>
        <v>0.26134320337851463</v>
      </c>
      <c r="N637" s="27">
        <f t="shared" si="115"/>
        <v>0.33962811058739184</v>
      </c>
      <c r="O637" s="27">
        <f>(O378-O372)/O414</f>
        <v>0.31319702029473606</v>
      </c>
      <c r="P637" s="6"/>
      <c r="Q637" s="89" t="s">
        <v>1750</v>
      </c>
    </row>
    <row r="638" spans="2:17" x14ac:dyDescent="0.3">
      <c r="B638" s="179" t="s">
        <v>884</v>
      </c>
      <c r="C638" s="180"/>
      <c r="D638" s="180"/>
      <c r="E638" s="180"/>
      <c r="F638" s="180"/>
      <c r="G638" s="180"/>
      <c r="H638" s="180"/>
      <c r="I638" s="180"/>
      <c r="J638" s="180"/>
      <c r="K638" s="180"/>
      <c r="L638" s="180"/>
      <c r="M638" s="180"/>
      <c r="N638" s="180"/>
      <c r="O638" s="126"/>
      <c r="P638" s="28"/>
      <c r="Q638" s="89"/>
    </row>
    <row r="639" spans="2:17" x14ac:dyDescent="0.3">
      <c r="B639" s="27">
        <f t="shared" ref="B639:N639" si="116">B432/B457</f>
        <v>0.1506366362668965</v>
      </c>
      <c r="C639" s="27">
        <f t="shared" si="116"/>
        <v>0.10129971512924472</v>
      </c>
      <c r="D639" s="27">
        <f t="shared" si="116"/>
        <v>0.13907000407041437</v>
      </c>
      <c r="E639" s="27">
        <f t="shared" si="116"/>
        <v>0.22032930929116981</v>
      </c>
      <c r="F639" s="27">
        <f t="shared" si="116"/>
        <v>0.20531690470526126</v>
      </c>
      <c r="G639" s="27">
        <f t="shared" si="116"/>
        <v>0.28731827229222734</v>
      </c>
      <c r="H639" s="27">
        <f t="shared" si="116"/>
        <v>0.40873601819773941</v>
      </c>
      <c r="I639" s="27">
        <f t="shared" si="116"/>
        <v>0.46555473955144394</v>
      </c>
      <c r="J639" s="27">
        <f t="shared" si="116"/>
        <v>0.47212998134119588</v>
      </c>
      <c r="K639" s="27">
        <f t="shared" si="116"/>
        <v>0.47573797895668662</v>
      </c>
      <c r="L639" s="27">
        <f t="shared" si="116"/>
        <v>0.56515682210053086</v>
      </c>
      <c r="M639" s="27">
        <f t="shared" si="116"/>
        <v>0.38756242007618136</v>
      </c>
      <c r="N639" s="27">
        <f t="shared" si="116"/>
        <v>0.72737335582294693</v>
      </c>
      <c r="O639" s="27">
        <f>O432/O457</f>
        <v>0.34128161433165755</v>
      </c>
      <c r="P639" s="6"/>
      <c r="Q639" s="89" t="s">
        <v>40</v>
      </c>
    </row>
    <row r="640" spans="2:17" x14ac:dyDescent="0.3">
      <c r="B640" s="27">
        <f t="shared" ref="B640:N640" si="117">B432/B588</f>
        <v>0.767346385333464</v>
      </c>
      <c r="C640" s="27">
        <f t="shared" si="117"/>
        <v>0.57946226241864296</v>
      </c>
      <c r="D640" s="27">
        <f t="shared" si="117"/>
        <v>0.67841395984195563</v>
      </c>
      <c r="E640" s="27">
        <f t="shared" si="117"/>
        <v>0.81895031023481024</v>
      </c>
      <c r="F640" s="27">
        <f t="shared" si="117"/>
        <v>0.61530630341215675</v>
      </c>
      <c r="G640" s="27">
        <f t="shared" si="117"/>
        <v>0.73667353056365026</v>
      </c>
      <c r="H640" s="27">
        <f t="shared" si="117"/>
        <v>1.0699093297256268</v>
      </c>
      <c r="I640" s="27">
        <f t="shared" si="117"/>
        <v>1.2297364616104818</v>
      </c>
      <c r="J640" s="27">
        <f t="shared" si="117"/>
        <v>1.3713697840653913</v>
      </c>
      <c r="K640" s="27">
        <f t="shared" si="117"/>
        <v>1.3516363161109686</v>
      </c>
      <c r="L640" s="27">
        <f t="shared" si="117"/>
        <v>1.7813628143750733</v>
      </c>
      <c r="M640" s="27">
        <f t="shared" si="117"/>
        <v>1.2563578808352303</v>
      </c>
      <c r="N640" s="27">
        <f t="shared" si="117"/>
        <v>2.4648758050274626</v>
      </c>
      <c r="O640" s="27">
        <f>O432/O588</f>
        <v>1.2638613627042092</v>
      </c>
      <c r="P640" s="6"/>
      <c r="Q640" s="89" t="s">
        <v>41</v>
      </c>
    </row>
    <row r="641" spans="2:17" x14ac:dyDescent="0.3">
      <c r="B641" s="198" t="s">
        <v>1748</v>
      </c>
      <c r="C641" s="199"/>
      <c r="D641" s="199"/>
      <c r="E641" s="199"/>
      <c r="F641" s="199"/>
      <c r="G641" s="199"/>
      <c r="H641" s="199"/>
      <c r="I641" s="199"/>
      <c r="J641" s="199"/>
      <c r="K641" s="199"/>
      <c r="L641" s="199"/>
      <c r="M641" s="199"/>
      <c r="N641" s="199"/>
      <c r="O641" s="127"/>
      <c r="P641" s="40"/>
      <c r="Q641" s="41"/>
    </row>
    <row r="642" spans="2:17" x14ac:dyDescent="0.3">
      <c r="B642" s="42"/>
      <c r="C642" s="43">
        <f t="shared" ref="C642:O642" si="118">365/(C465/((C366+B366)/2))</f>
        <v>0.70804114339770352</v>
      </c>
      <c r="D642" s="43">
        <f t="shared" si="118"/>
        <v>0.66984859147793696</v>
      </c>
      <c r="E642" s="43">
        <f t="shared" si="118"/>
        <v>0.63910395197683645</v>
      </c>
      <c r="F642" s="43">
        <f t="shared" si="118"/>
        <v>0.65422051138231363</v>
      </c>
      <c r="G642" s="43">
        <f t="shared" si="118"/>
        <v>0.72561199665152076</v>
      </c>
      <c r="H642" s="43">
        <f t="shared" si="118"/>
        <v>0.75932114854385169</v>
      </c>
      <c r="I642" s="43">
        <f t="shared" si="118"/>
        <v>0.83013314169877239</v>
      </c>
      <c r="J642" s="43">
        <f t="shared" si="118"/>
        <v>0.89042699988617546</v>
      </c>
      <c r="K642" s="43">
        <f t="shared" si="118"/>
        <v>1.689950189288935</v>
      </c>
      <c r="L642" s="43">
        <f t="shared" si="118"/>
        <v>2.7702915481334123</v>
      </c>
      <c r="M642" s="43">
        <f t="shared" si="118"/>
        <v>2.8791460076123547</v>
      </c>
      <c r="N642" s="44">
        <f t="shared" si="118"/>
        <v>2.5943926677173437</v>
      </c>
      <c r="O642" s="44">
        <f t="shared" si="118"/>
        <v>2.4905990518296006</v>
      </c>
      <c r="P642" s="40"/>
      <c r="Q642" s="41" t="s">
        <v>60</v>
      </c>
    </row>
    <row r="643" spans="2:17" x14ac:dyDescent="0.3">
      <c r="B643" s="42"/>
      <c r="C643" s="43">
        <f t="shared" ref="C643:O643" si="119">365/(C503/((C372+B372)/2))</f>
        <v>29.543500994153664</v>
      </c>
      <c r="D643" s="43">
        <f t="shared" si="119"/>
        <v>26.937383930041374</v>
      </c>
      <c r="E643" s="43">
        <f t="shared" si="119"/>
        <v>26.762934340617672</v>
      </c>
      <c r="F643" s="43">
        <f t="shared" si="119"/>
        <v>25.729682181892453</v>
      </c>
      <c r="G643" s="43">
        <f t="shared" si="119"/>
        <v>26.927666038458892</v>
      </c>
      <c r="H643" s="43">
        <f t="shared" si="119"/>
        <v>29.396318014232644</v>
      </c>
      <c r="I643" s="43">
        <f t="shared" si="119"/>
        <v>31.199940351638318</v>
      </c>
      <c r="J643" s="43">
        <f t="shared" si="119"/>
        <v>31.388670028447255</v>
      </c>
      <c r="K643" s="43">
        <f t="shared" si="119"/>
        <v>29.457705410677217</v>
      </c>
      <c r="L643" s="43">
        <f t="shared" si="119"/>
        <v>29.481981768418954</v>
      </c>
      <c r="M643" s="43">
        <f t="shared" si="119"/>
        <v>28.740033133316629</v>
      </c>
      <c r="N643" s="44">
        <f t="shared" si="119"/>
        <v>27.802215801156464</v>
      </c>
      <c r="O643" s="44">
        <f t="shared" si="119"/>
        <v>26.413740674993988</v>
      </c>
      <c r="P643" s="40"/>
      <c r="Q643" s="41" t="s">
        <v>61</v>
      </c>
    </row>
    <row r="644" spans="2:17" x14ac:dyDescent="0.3">
      <c r="B644" s="42"/>
      <c r="C644" s="43">
        <f t="shared" ref="C644:O644" si="120">365/(C503/((C408+B408)/2))</f>
        <v>55.320672375297484</v>
      </c>
      <c r="D644" s="43">
        <f t="shared" si="120"/>
        <v>57.540126719778144</v>
      </c>
      <c r="E644" s="43">
        <f t="shared" si="120"/>
        <v>60.428973735384524</v>
      </c>
      <c r="F644" s="43">
        <f t="shared" si="120"/>
        <v>58.485737651768211</v>
      </c>
      <c r="G644" s="43">
        <f t="shared" si="120"/>
        <v>56.671702560337266</v>
      </c>
      <c r="H644" s="43">
        <f t="shared" si="120"/>
        <v>59.97349851141977</v>
      </c>
      <c r="I644" s="43">
        <f t="shared" si="120"/>
        <v>60.841368045188581</v>
      </c>
      <c r="J644" s="43">
        <f t="shared" si="120"/>
        <v>58.681277919880991</v>
      </c>
      <c r="K644" s="43">
        <f t="shared" si="120"/>
        <v>59.127546386029692</v>
      </c>
      <c r="L644" s="43">
        <f t="shared" si="120"/>
        <v>58.726911720665875</v>
      </c>
      <c r="M644" s="43">
        <f t="shared" si="120"/>
        <v>54.760317392875471</v>
      </c>
      <c r="N644" s="44">
        <f t="shared" si="120"/>
        <v>55.415432886538852</v>
      </c>
      <c r="O644" s="44">
        <f t="shared" si="120"/>
        <v>52.617174426844038</v>
      </c>
      <c r="P644" s="40"/>
      <c r="Q644" s="41" t="s">
        <v>62</v>
      </c>
    </row>
    <row r="645" spans="2:17" x14ac:dyDescent="0.3">
      <c r="B645" s="45"/>
      <c r="C645" s="46">
        <f t="shared" ref="C645:M645" si="121">C643+C642-C644</f>
        <v>-25.069130237746116</v>
      </c>
      <c r="D645" s="46">
        <f t="shared" si="121"/>
        <v>-29.932894198258833</v>
      </c>
      <c r="E645" s="46">
        <f t="shared" si="121"/>
        <v>-33.02693544279002</v>
      </c>
      <c r="F645" s="46">
        <f t="shared" si="121"/>
        <v>-32.101834958493441</v>
      </c>
      <c r="G645" s="46">
        <f t="shared" si="121"/>
        <v>-29.018424525226855</v>
      </c>
      <c r="H645" s="46">
        <f t="shared" si="121"/>
        <v>-29.817859348643275</v>
      </c>
      <c r="I645" s="46">
        <f t="shared" si="121"/>
        <v>-28.811294551851489</v>
      </c>
      <c r="J645" s="46">
        <f t="shared" si="121"/>
        <v>-26.402180891547559</v>
      </c>
      <c r="K645" s="46">
        <f t="shared" si="121"/>
        <v>-27.979890786063539</v>
      </c>
      <c r="L645" s="46">
        <f t="shared" si="121"/>
        <v>-26.474638404113506</v>
      </c>
      <c r="M645" s="46">
        <f t="shared" si="121"/>
        <v>-23.141138251946487</v>
      </c>
      <c r="N645" s="47">
        <f>N643+N642-N644</f>
        <v>-25.018824417665044</v>
      </c>
      <c r="O645" s="47">
        <f>O643+O642-O644</f>
        <v>-23.712834700020448</v>
      </c>
      <c r="P645" s="40"/>
      <c r="Q645" s="41" t="s">
        <v>63</v>
      </c>
    </row>
    <row r="646" spans="2:17" x14ac:dyDescent="0.3">
      <c r="B646" s="196" t="s">
        <v>42</v>
      </c>
      <c r="C646" s="197"/>
      <c r="D646" s="197"/>
      <c r="E646" s="197"/>
      <c r="F646" s="197"/>
      <c r="G646" s="197"/>
      <c r="H646" s="197"/>
      <c r="I646" s="197"/>
      <c r="J646" s="197"/>
      <c r="K646" s="197"/>
      <c r="L646" s="197"/>
      <c r="M646" s="197"/>
      <c r="N646" s="197"/>
      <c r="O646" s="126"/>
      <c r="P646" s="28"/>
      <c r="Q646" s="89"/>
    </row>
    <row r="647" spans="2:17" x14ac:dyDescent="0.3">
      <c r="B647" s="142">
        <v>4800000</v>
      </c>
      <c r="C647" s="142">
        <v>4800000</v>
      </c>
      <c r="D647" s="142">
        <v>4800000</v>
      </c>
      <c r="E647" s="142">
        <v>4800000</v>
      </c>
      <c r="F647" s="142">
        <v>4800000</v>
      </c>
      <c r="G647" s="142">
        <v>4800000</v>
      </c>
      <c r="H647" s="142">
        <v>4800000</v>
      </c>
      <c r="I647" s="142">
        <v>4800000</v>
      </c>
      <c r="J647" s="142">
        <v>4800000</v>
      </c>
      <c r="K647" s="142">
        <v>4800000</v>
      </c>
      <c r="L647" s="142">
        <v>4800000</v>
      </c>
      <c r="M647" s="142">
        <v>4800000</v>
      </c>
      <c r="N647" s="143">
        <v>4800000</v>
      </c>
      <c r="O647" s="143">
        <v>4800000</v>
      </c>
      <c r="P647" s="30"/>
      <c r="Q647" s="90" t="s">
        <v>43</v>
      </c>
    </row>
    <row r="648" spans="2:17" x14ac:dyDescent="0.3">
      <c r="B648" s="13">
        <f t="shared" ref="B648:O648" si="122">B457/B647</f>
        <v>1.7766718749999999</v>
      </c>
      <c r="C648" s="13">
        <f t="shared" si="122"/>
        <v>1.8198040645833333</v>
      </c>
      <c r="D648" s="13">
        <f t="shared" si="122"/>
        <v>1.9116860104166666</v>
      </c>
      <c r="E648" s="13">
        <f t="shared" si="122"/>
        <v>2.0167770374999998</v>
      </c>
      <c r="F648" s="13">
        <f t="shared" si="122"/>
        <v>2.2201221520833334</v>
      </c>
      <c r="G648" s="13">
        <f t="shared" si="122"/>
        <v>2.2961245604166667</v>
      </c>
      <c r="H648" s="13">
        <f t="shared" si="122"/>
        <v>2.6638986499999997</v>
      </c>
      <c r="I648" s="13">
        <f t="shared" si="122"/>
        <v>2.9597822000000003</v>
      </c>
      <c r="J648" s="13">
        <f t="shared" si="122"/>
        <v>3.2753036916666667</v>
      </c>
      <c r="K648" s="13">
        <f t="shared" si="122"/>
        <v>3.6568571791666669</v>
      </c>
      <c r="L648" s="13">
        <f t="shared" si="122"/>
        <v>3.9018833416666663</v>
      </c>
      <c r="M648" s="13">
        <f t="shared" si="122"/>
        <v>4.2173005041666674</v>
      </c>
      <c r="N648" s="13">
        <f t="shared" si="122"/>
        <v>4.6331548104166664</v>
      </c>
      <c r="O648" s="13">
        <f t="shared" si="122"/>
        <v>4.6612891666666663</v>
      </c>
      <c r="P648" s="6"/>
      <c r="Q648" s="90" t="s">
        <v>44</v>
      </c>
    </row>
    <row r="649" spans="2:17" x14ac:dyDescent="0.3">
      <c r="B649" s="13">
        <f t="shared" ref="B649:O649" si="123">B588/B647</f>
        <v>0.34877583333333334</v>
      </c>
      <c r="C649" s="13">
        <f t="shared" si="123"/>
        <v>0.31813225000000001</v>
      </c>
      <c r="D649" s="13">
        <f t="shared" si="123"/>
        <v>0.39188194375000002</v>
      </c>
      <c r="E649" s="13">
        <f t="shared" si="123"/>
        <v>0.54259102916666668</v>
      </c>
      <c r="F649" s="13">
        <f t="shared" si="123"/>
        <v>0.74081576250000003</v>
      </c>
      <c r="G649" s="13">
        <f t="shared" si="123"/>
        <v>0.8955371875</v>
      </c>
      <c r="H649" s="13">
        <f t="shared" si="123"/>
        <v>1.0176856083333332</v>
      </c>
      <c r="I649" s="13">
        <f t="shared" si="123"/>
        <v>1.1205170166666667</v>
      </c>
      <c r="J649" s="13">
        <f t="shared" si="123"/>
        <v>1.1276091166666666</v>
      </c>
      <c r="K649" s="13">
        <f t="shared" si="123"/>
        <v>1.2871109062499999</v>
      </c>
      <c r="L649" s="13">
        <f t="shared" si="123"/>
        <v>1.2379151354166666</v>
      </c>
      <c r="M649" s="13">
        <f t="shared" si="123"/>
        <v>1.3009566895833333</v>
      </c>
      <c r="N649" s="13">
        <f t="shared" si="123"/>
        <v>1.3672223791666667</v>
      </c>
      <c r="O649" s="13">
        <f t="shared" si="123"/>
        <v>1.2586920833333333</v>
      </c>
      <c r="P649" s="6"/>
      <c r="Q649" s="89" t="s">
        <v>45</v>
      </c>
    </row>
    <row r="650" spans="2:17" x14ac:dyDescent="0.3">
      <c r="B650" s="91"/>
      <c r="C650" s="91">
        <f t="shared" ref="C650:M650" si="124">+C649/B649-1</f>
        <v>-8.7860397437704685E-2</v>
      </c>
      <c r="D650" s="92">
        <f t="shared" si="124"/>
        <v>0.23182086616493613</v>
      </c>
      <c r="E650" s="91">
        <f t="shared" si="124"/>
        <v>0.3845777735368463</v>
      </c>
      <c r="F650" s="92">
        <f t="shared" si="124"/>
        <v>0.36532991272962057</v>
      </c>
      <c r="G650" s="91">
        <f t="shared" si="124"/>
        <v>0.20885277127185842</v>
      </c>
      <c r="H650" s="92">
        <f t="shared" si="124"/>
        <v>0.13639681583109375</v>
      </c>
      <c r="I650" s="91">
        <f t="shared" si="124"/>
        <v>0.10104437705642777</v>
      </c>
      <c r="J650" s="92">
        <f t="shared" si="124"/>
        <v>6.3293103937838158E-3</v>
      </c>
      <c r="K650" s="91">
        <f t="shared" si="124"/>
        <v>0.1414513125389032</v>
      </c>
      <c r="L650" s="92">
        <f t="shared" si="124"/>
        <v>-3.8221858422958443E-2</v>
      </c>
      <c r="M650" s="91">
        <f t="shared" si="124"/>
        <v>5.0925586385570432E-2</v>
      </c>
      <c r="N650" s="93">
        <f>+N649/M649-1</f>
        <v>5.0936122711784382E-2</v>
      </c>
      <c r="O650" s="93">
        <f>+O649/N649-1</f>
        <v>-7.9380134122353563E-2</v>
      </c>
      <c r="P650" s="31"/>
      <c r="Q650" s="94" t="s">
        <v>46</v>
      </c>
    </row>
    <row r="651" spans="2:17" x14ac:dyDescent="0.3">
      <c r="B651" s="141">
        <v>0.32500000000000001</v>
      </c>
      <c r="C651" s="141">
        <v>0.28749999999999998</v>
      </c>
      <c r="D651" s="141">
        <v>0.35</v>
      </c>
      <c r="E651" s="141">
        <v>0.52500000000000002</v>
      </c>
      <c r="F651" s="141">
        <v>0.62500000000000011</v>
      </c>
      <c r="G651" s="141">
        <v>0.8</v>
      </c>
      <c r="H651" s="141">
        <v>0.77</v>
      </c>
      <c r="I651" s="141">
        <v>0.85000000000000009</v>
      </c>
      <c r="J651" s="141">
        <v>0.85</v>
      </c>
      <c r="K651" s="141">
        <v>0.96000000000000008</v>
      </c>
      <c r="L651" s="141">
        <v>0.96000000000000008</v>
      </c>
      <c r="M651" s="141">
        <v>0.96000000000000008</v>
      </c>
      <c r="N651" s="141">
        <v>1</v>
      </c>
      <c r="O651" s="141"/>
      <c r="P651" s="6"/>
      <c r="Q651" s="90" t="s">
        <v>47</v>
      </c>
    </row>
    <row r="652" spans="2:17" x14ac:dyDescent="0.3">
      <c r="B652" s="91">
        <f t="shared" ref="B652:O652" si="125">+B651/B661</f>
        <v>7.3826745076465153E-2</v>
      </c>
      <c r="C652" s="91">
        <f t="shared" si="125"/>
        <v>7.7247478146325932E-2</v>
      </c>
      <c r="D652" s="92">
        <f t="shared" si="125"/>
        <v>5.8860244389790053E-2</v>
      </c>
      <c r="E652" s="91">
        <f t="shared" si="125"/>
        <v>5.3835507059212126E-2</v>
      </c>
      <c r="F652" s="92">
        <f t="shared" si="125"/>
        <v>3.2622362759207761E-2</v>
      </c>
      <c r="G652" s="91">
        <f t="shared" si="125"/>
        <v>2.2949141491841761E-2</v>
      </c>
      <c r="H652" s="92">
        <f t="shared" si="125"/>
        <v>2.0966031230311717E-2</v>
      </c>
      <c r="I652" s="91">
        <f t="shared" si="125"/>
        <v>2.2144177012996074E-2</v>
      </c>
      <c r="J652" s="92">
        <f t="shared" si="125"/>
        <v>2.5169388223552431E-2</v>
      </c>
      <c r="K652" s="91">
        <f t="shared" si="125"/>
        <v>2.7034713658169399E-2</v>
      </c>
      <c r="L652" s="92">
        <f t="shared" si="125"/>
        <v>2.2294342162810104E-2</v>
      </c>
      <c r="M652" s="91">
        <f t="shared" si="125"/>
        <v>2.7031419573942245E-2</v>
      </c>
      <c r="N652" s="93">
        <f t="shared" si="125"/>
        <v>2.5611616639819399E-2</v>
      </c>
      <c r="O652" s="93">
        <f t="shared" si="125"/>
        <v>0</v>
      </c>
      <c r="P652" s="6"/>
      <c r="Q652" s="94" t="s">
        <v>48</v>
      </c>
    </row>
    <row r="653" spans="2:17" x14ac:dyDescent="0.3">
      <c r="B653" s="95">
        <f t="shared" ref="B653:M653" si="126">+B651/B649</f>
        <v>0.9318306170869064</v>
      </c>
      <c r="C653" s="95">
        <f t="shared" si="126"/>
        <v>0.90371221402419899</v>
      </c>
      <c r="D653" s="96">
        <f t="shared" si="126"/>
        <v>0.89312612020542981</v>
      </c>
      <c r="E653" s="95">
        <f t="shared" si="126"/>
        <v>0.96757957979201448</v>
      </c>
      <c r="F653" s="96">
        <f t="shared" si="126"/>
        <v>0.84366455418124298</v>
      </c>
      <c r="G653" s="95">
        <f t="shared" si="126"/>
        <v>0.89331857031341877</v>
      </c>
      <c r="H653" s="96">
        <f t="shared" si="126"/>
        <v>0.75661873735350482</v>
      </c>
      <c r="I653" s="95">
        <f t="shared" si="126"/>
        <v>0.7585783949346836</v>
      </c>
      <c r="J653" s="96">
        <f t="shared" si="126"/>
        <v>0.75380731446433413</v>
      </c>
      <c r="K653" s="95">
        <f t="shared" si="126"/>
        <v>0.74585647230428798</v>
      </c>
      <c r="L653" s="96">
        <f t="shared" si="126"/>
        <v>0.77549742509358377</v>
      </c>
      <c r="M653" s="95">
        <f t="shared" si="126"/>
        <v>0.73791849312636693</v>
      </c>
      <c r="N653" s="97">
        <f>+N651/N649</f>
        <v>0.73140991197752936</v>
      </c>
      <c r="O653" s="97">
        <f>+O651/O649</f>
        <v>0</v>
      </c>
      <c r="P653" s="28"/>
      <c r="Q653" s="98" t="s">
        <v>49</v>
      </c>
    </row>
    <row r="654" spans="2:17" x14ac:dyDescent="0.3">
      <c r="B654" s="16">
        <f t="shared" ref="B654:M654" si="127">+B661*B647</f>
        <v>21130553.681924473</v>
      </c>
      <c r="C654" s="16">
        <f t="shared" si="127"/>
        <v>17864660.868098978</v>
      </c>
      <c r="D654" s="16">
        <f t="shared" si="127"/>
        <v>28542185.263019636</v>
      </c>
      <c r="E654" s="16">
        <f t="shared" si="127"/>
        <v>46809255.408857293</v>
      </c>
      <c r="F654" s="16">
        <f t="shared" si="127"/>
        <v>91961456.689805254</v>
      </c>
      <c r="G654" s="16">
        <f t="shared" si="127"/>
        <v>167326520.74872127</v>
      </c>
      <c r="H654" s="16">
        <f t="shared" si="127"/>
        <v>176285151.89162242</v>
      </c>
      <c r="I654" s="16">
        <f t="shared" si="127"/>
        <v>184247082.09320727</v>
      </c>
      <c r="J654" s="16">
        <f t="shared" si="127"/>
        <v>162101675.4067193</v>
      </c>
      <c r="K654" s="16">
        <f t="shared" si="127"/>
        <v>170447523.81194711</v>
      </c>
      <c r="L654" s="16">
        <f t="shared" si="127"/>
        <v>206689211.385961</v>
      </c>
      <c r="M654" s="16">
        <f t="shared" si="127"/>
        <v>170468294.77065352</v>
      </c>
      <c r="N654" s="16">
        <f>+N661*N647</f>
        <v>187414955.77976319</v>
      </c>
      <c r="O654" s="16">
        <f>+O661*O647</f>
        <v>193200000</v>
      </c>
      <c r="P654" s="6"/>
      <c r="Q654" s="89" t="s">
        <v>50</v>
      </c>
    </row>
    <row r="655" spans="2:17" x14ac:dyDescent="0.3">
      <c r="B655" s="32">
        <f t="shared" ref="B655:M655" si="128">+B661/B$648</f>
        <v>2.4777781118048403</v>
      </c>
      <c r="C655" s="32">
        <f t="shared" si="128"/>
        <v>2.0451676199397726</v>
      </c>
      <c r="D655" s="33">
        <f t="shared" si="128"/>
        <v>3.1104943824777926</v>
      </c>
      <c r="E655" s="32">
        <f t="shared" si="128"/>
        <v>4.8354022427125161</v>
      </c>
      <c r="F655" s="33">
        <f t="shared" si="128"/>
        <v>8.6295417539966799</v>
      </c>
      <c r="G655" s="32">
        <f t="shared" si="128"/>
        <v>15.181968967887544</v>
      </c>
      <c r="H655" s="33">
        <f t="shared" si="128"/>
        <v>13.786588056101412</v>
      </c>
      <c r="I655" s="32">
        <f t="shared" si="128"/>
        <v>12.968795058439833</v>
      </c>
      <c r="J655" s="33">
        <f t="shared" si="128"/>
        <v>10.310855284144688</v>
      </c>
      <c r="K655" s="32">
        <f t="shared" si="128"/>
        <v>9.7104970345732031</v>
      </c>
      <c r="L655" s="33">
        <f t="shared" si="128"/>
        <v>11.035761093175655</v>
      </c>
      <c r="M655" s="32">
        <f t="shared" si="128"/>
        <v>8.4210807463522332</v>
      </c>
      <c r="N655" s="34">
        <f>+N661/N$648</f>
        <v>8.4272561681585554</v>
      </c>
      <c r="O655" s="34">
        <f>+O661/O$648</f>
        <v>8.6349502381941203</v>
      </c>
      <c r="P655" s="35">
        <f>(SUM(INDEX($B655:$O655,,$Q$348-$B$348-$P$348+1):INDEX($B655:$O655,$Q$348-$B$348+1))-MAX(INDEX($B655:$O655,,$Q$348-$B$348-$P$348+1):INDEX($B655:$O655,$Q$348-$B$348+1))-MIN(INDEX($B655:$O655,,$Q$348-$B$348-$P$348+1):INDEX($B655:$O655,$Q$348-$B$348+1)))/(COUNT(INDEX($B655:$O655,,$Q$348-$B$348-$P$348+1):INDEX($B655:$O655,$Q$348-$B$348+1))-2)</f>
        <v>10.69638613325535</v>
      </c>
      <c r="Q655" s="36" t="s">
        <v>51</v>
      </c>
    </row>
    <row r="656" spans="2:17" x14ac:dyDescent="0.3">
      <c r="B656" s="32">
        <f t="shared" ref="B656:M656" si="129">+B661/B$649</f>
        <v>12.621856972317744</v>
      </c>
      <c r="C656" s="32">
        <f t="shared" si="129"/>
        <v>11.698921902826955</v>
      </c>
      <c r="D656" s="33">
        <f t="shared" si="129"/>
        <v>15.173673325086503</v>
      </c>
      <c r="E656" s="32">
        <f t="shared" si="129"/>
        <v>17.972888761460009</v>
      </c>
      <c r="F656" s="33">
        <f t="shared" si="129"/>
        <v>25.861540453354074</v>
      </c>
      <c r="G656" s="32">
        <f t="shared" si="129"/>
        <v>38.926012575720385</v>
      </c>
      <c r="H656" s="33">
        <f t="shared" si="129"/>
        <v>36.087837943292797</v>
      </c>
      <c r="I656" s="32">
        <f t="shared" si="129"/>
        <v>34.25633720727059</v>
      </c>
      <c r="J656" s="33">
        <f t="shared" si="129"/>
        <v>29.949369756987323</v>
      </c>
      <c r="K656" s="32">
        <f t="shared" si="129"/>
        <v>27.588843060629337</v>
      </c>
      <c r="L656" s="33">
        <f t="shared" si="129"/>
        <v>34.78449462335854</v>
      </c>
      <c r="M656" s="32">
        <f t="shared" si="129"/>
        <v>27.298547570091575</v>
      </c>
      <c r="N656" s="34">
        <f>+N661/N$649</f>
        <v>28.557740897947742</v>
      </c>
      <c r="O656" s="34">
        <f>+O661/O$649</f>
        <v>31.97763816342427</v>
      </c>
      <c r="P656" s="35">
        <f>(SUM(INDEX($B656:$O656,,$Q$348-$B$348-$P$348+1):INDEX($B656:$O656,$Q$348-$B$348+1))-MAX(INDEX($B656:$O656,,$Q$348-$B$348-$P$348+1):INDEX($B656:$O656,$Q$348-$B$348+1))-MIN(INDEX($B656:$O656,,$Q$348-$B$348-$P$348+1):INDEX($B656:$O656,$Q$348-$B$348+1)))/(COUNT(INDEX($B656:$O656,,$Q$348-$B$348-$P$348+1):INDEX($B656:$O656,$Q$348-$B$348+1))-2)</f>
        <v>31.886037378987229</v>
      </c>
      <c r="Q656" s="36" t="s">
        <v>52</v>
      </c>
    </row>
    <row r="657" spans="1:17" x14ac:dyDescent="0.3">
      <c r="B657" s="32">
        <f t="shared" ref="B657:O657" si="130">+(B654+B432-B354-B360)/B559</f>
        <v>6.3702502646289361</v>
      </c>
      <c r="C657" s="32">
        <f t="shared" si="130"/>
        <v>4.7993331576485536</v>
      </c>
      <c r="D657" s="33">
        <f t="shared" si="130"/>
        <v>6.3080315022066831</v>
      </c>
      <c r="E657" s="32">
        <f t="shared" si="130"/>
        <v>8.197645037455823</v>
      </c>
      <c r="F657" s="33">
        <f t="shared" si="130"/>
        <v>14.758134430666356</v>
      </c>
      <c r="G657" s="32">
        <f t="shared" si="130"/>
        <v>24.191291822414684</v>
      </c>
      <c r="H657" s="33">
        <f t="shared" si="130"/>
        <v>22.775925744490507</v>
      </c>
      <c r="I657" s="32">
        <f t="shared" si="130"/>
        <v>21.146526067474028</v>
      </c>
      <c r="J657" s="33">
        <f t="shared" si="130"/>
        <v>18.29913149770216</v>
      </c>
      <c r="K657" s="32">
        <f t="shared" si="130"/>
        <v>16.760833198746077</v>
      </c>
      <c r="L657" s="33">
        <f t="shared" si="130"/>
        <v>20.478397286238557</v>
      </c>
      <c r="M657" s="32">
        <f t="shared" si="130"/>
        <v>15.874538971301197</v>
      </c>
      <c r="N657" s="34">
        <f t="shared" si="130"/>
        <v>15.40437690153205</v>
      </c>
      <c r="O657" s="34">
        <f t="shared" si="130"/>
        <v>16.51669674897553</v>
      </c>
      <c r="P657" s="35">
        <f>(SUM(INDEX($B657:$O657,,$Q$348-$B$348-$P$348+1):INDEX($B657:$O657,$Q$348-$B$348+1))-MAX(INDEX($B657:$O657,,$Q$348-$B$348-$P$348+1):INDEX($B657:$O657,$Q$348-$B$348+1))-MIN(INDEX($B657:$O657,,$Q$348-$B$348-$P$348+1):INDEX($B657:$O657,$Q$348-$B$348+1)))/(COUNT(INDEX($B657:$O657,,$Q$348-$B$348-$P$348+1):INDEX($B657:$O657,$Q$348-$B$348+1))-2)</f>
        <v>18.836007073561152</v>
      </c>
      <c r="Q657" s="36" t="s">
        <v>53</v>
      </c>
    </row>
    <row r="658" spans="1:17" x14ac:dyDescent="0.3">
      <c r="B658" s="32">
        <f t="shared" ref="B658:O658" si="131">B654/B465</f>
        <v>0.28703374819772487</v>
      </c>
      <c r="C658" s="32">
        <f t="shared" si="131"/>
        <v>0.22901343451445738</v>
      </c>
      <c r="D658" s="33">
        <f t="shared" si="131"/>
        <v>0.32365309775551487</v>
      </c>
      <c r="E658" s="32">
        <f t="shared" si="131"/>
        <v>0.47233623032636457</v>
      </c>
      <c r="F658" s="33">
        <f t="shared" si="131"/>
        <v>0.80433164200043927</v>
      </c>
      <c r="G658" s="32">
        <f t="shared" si="131"/>
        <v>1.2962343756503325</v>
      </c>
      <c r="H658" s="33">
        <f t="shared" si="131"/>
        <v>1.2429470950897648</v>
      </c>
      <c r="I658" s="32">
        <f t="shared" si="131"/>
        <v>1.1870264704006741</v>
      </c>
      <c r="J658" s="33">
        <f t="shared" si="131"/>
        <v>0.9419446231665809</v>
      </c>
      <c r="K658" s="32">
        <f t="shared" si="131"/>
        <v>0.91735141184302249</v>
      </c>
      <c r="L658" s="33">
        <f t="shared" si="131"/>
        <v>1.0765240409984904</v>
      </c>
      <c r="M658" s="32">
        <f t="shared" si="131"/>
        <v>0.81263669550769979</v>
      </c>
      <c r="N658" s="34">
        <f t="shared" si="131"/>
        <v>0.86010746311047848</v>
      </c>
      <c r="O658" s="34">
        <f t="shared" si="131"/>
        <v>0.87340977712264212</v>
      </c>
      <c r="P658" s="35">
        <f>(SUM(INDEX($B658:$O658,,$Q$348-$B$348-$P$348+1):INDEX($B658:$O658,$Q$348-$B$348+1))-MAX(INDEX($B658:$O658,,$Q$348-$B$348-$P$348+1):INDEX($B658:$O658,$Q$348-$B$348+1))-MIN(INDEX($B658:$O658,,$Q$348-$B$348-$P$348+1):INDEX($B658:$O658,$Q$348-$B$348+1)))/(COUNT(INDEX($B658:$O658,,$Q$348-$B$348-$P$348+1):INDEX($B658:$O658,$Q$348-$B$348+1))-2)</f>
        <v>1.0141872688188076</v>
      </c>
      <c r="Q658" s="36" t="s">
        <v>54</v>
      </c>
    </row>
    <row r="659" spans="1:17" s="15" customFormat="1" ht="14.25" x14ac:dyDescent="0.2">
      <c r="A659" s="99"/>
      <c r="B659" s="141">
        <v>5.5500000000000007</v>
      </c>
      <c r="C659" s="141">
        <v>4.55</v>
      </c>
      <c r="D659" s="141">
        <v>8.5</v>
      </c>
      <c r="E659" s="141">
        <v>12.65</v>
      </c>
      <c r="F659" s="141">
        <v>25.3</v>
      </c>
      <c r="G659" s="141">
        <v>50.7</v>
      </c>
      <c r="H659" s="141">
        <v>43.25</v>
      </c>
      <c r="I659" s="141">
        <v>41.75</v>
      </c>
      <c r="J659" s="141">
        <v>38</v>
      </c>
      <c r="K659" s="141">
        <v>40.75</v>
      </c>
      <c r="L659" s="141">
        <v>57</v>
      </c>
      <c r="M659" s="141">
        <v>40.75</v>
      </c>
      <c r="N659" s="148">
        <v>46.25</v>
      </c>
      <c r="O659" s="148">
        <v>40.5</v>
      </c>
      <c r="P659" s="31"/>
      <c r="Q659" s="37" t="s">
        <v>55</v>
      </c>
    </row>
    <row r="660" spans="1:17" s="71" customFormat="1" ht="14.25" x14ac:dyDescent="0.2">
      <c r="A660" s="100"/>
      <c r="B660" s="141">
        <v>2.8250000000000002</v>
      </c>
      <c r="C660" s="141">
        <v>3.2</v>
      </c>
      <c r="D660" s="141">
        <v>4.2250000000000005</v>
      </c>
      <c r="E660" s="141">
        <v>6.75</v>
      </c>
      <c r="F660" s="141">
        <v>12</v>
      </c>
      <c r="G660" s="141">
        <v>21.1</v>
      </c>
      <c r="H660" s="141">
        <v>28.5</v>
      </c>
      <c r="I660" s="141">
        <v>34.5</v>
      </c>
      <c r="J660" s="141">
        <v>30</v>
      </c>
      <c r="K660" s="141">
        <v>33</v>
      </c>
      <c r="L660" s="141">
        <v>30</v>
      </c>
      <c r="M660" s="141">
        <v>30</v>
      </c>
      <c r="N660" s="148">
        <v>27</v>
      </c>
      <c r="O660" s="148">
        <v>35</v>
      </c>
      <c r="P660" s="38"/>
      <c r="Q660" s="39" t="s">
        <v>56</v>
      </c>
    </row>
    <row r="661" spans="1:17" s="3" customFormat="1" ht="14.25" x14ac:dyDescent="0.2">
      <c r="A661" s="101"/>
      <c r="B661" s="149">
        <v>4.402198683734265</v>
      </c>
      <c r="C661" s="149">
        <v>3.7218043475206204</v>
      </c>
      <c r="D661" s="149">
        <v>5.9462885964624244</v>
      </c>
      <c r="E661" s="149">
        <v>9.7519282101786029</v>
      </c>
      <c r="F661" s="149">
        <v>19.158636810376095</v>
      </c>
      <c r="G661" s="149">
        <v>34.859691822650262</v>
      </c>
      <c r="H661" s="149">
        <v>36.726073310754671</v>
      </c>
      <c r="I661" s="149">
        <v>38.384808769418179</v>
      </c>
      <c r="J661" s="149">
        <v>33.771182376399857</v>
      </c>
      <c r="K661" s="149">
        <v>35.509900794155648</v>
      </c>
      <c r="L661" s="149">
        <v>43.060252372075205</v>
      </c>
      <c r="M661" s="149">
        <v>35.514228077219485</v>
      </c>
      <c r="N661" s="150">
        <v>39.044782454117332</v>
      </c>
      <c r="O661" s="152">
        <f>VLOOKUP($P661,Price!$A:$E,5,FALSE)</f>
        <v>40.25</v>
      </c>
      <c r="P661" s="151" t="s">
        <v>464</v>
      </c>
      <c r="Q661" s="36" t="s">
        <v>57</v>
      </c>
    </row>
    <row r="662" spans="1:17" x14ac:dyDescent="0.3">
      <c r="B662" s="200" t="s">
        <v>64</v>
      </c>
      <c r="C662" s="201"/>
      <c r="D662" s="201"/>
      <c r="E662" s="201"/>
      <c r="F662" s="201"/>
      <c r="G662" s="201"/>
      <c r="H662" s="201"/>
      <c r="I662" s="201"/>
      <c r="J662" s="201"/>
      <c r="K662" s="201"/>
      <c r="L662" s="201"/>
      <c r="M662" s="201"/>
      <c r="N662" s="201"/>
      <c r="O662" s="128"/>
      <c r="P662" s="28"/>
      <c r="Q662" s="89"/>
    </row>
    <row r="663" spans="1:17" x14ac:dyDescent="0.3">
      <c r="B663" s="102"/>
      <c r="C663" s="103">
        <f t="shared" ref="C663:O663" si="132">+C656/C650/100</f>
        <v>-1.3315352814243522</v>
      </c>
      <c r="D663" s="102">
        <f t="shared" si="132"/>
        <v>0.65454303471934761</v>
      </c>
      <c r="E663" s="103">
        <f t="shared" si="132"/>
        <v>0.46734080849677684</v>
      </c>
      <c r="F663" s="102">
        <f t="shared" si="132"/>
        <v>0.70789550902430787</v>
      </c>
      <c r="G663" s="103">
        <f t="shared" si="132"/>
        <v>1.8638015832239723</v>
      </c>
      <c r="H663" s="102">
        <f t="shared" si="132"/>
        <v>2.6457976840149975</v>
      </c>
      <c r="I663" s="103">
        <f t="shared" si="132"/>
        <v>3.390226968111278</v>
      </c>
      <c r="J663" s="102">
        <f t="shared" si="132"/>
        <v>47.318535343757823</v>
      </c>
      <c r="K663" s="103">
        <f t="shared" si="132"/>
        <v>1.9504126589876365</v>
      </c>
      <c r="L663" s="102">
        <f t="shared" si="132"/>
        <v>-9.1006811438725848</v>
      </c>
      <c r="M663" s="103">
        <f t="shared" si="132"/>
        <v>5.3604778084256903</v>
      </c>
      <c r="N663" s="104">
        <f t="shared" si="132"/>
        <v>5.6065792560494074</v>
      </c>
      <c r="O663" s="104">
        <f t="shared" si="132"/>
        <v>-4.0284182581671049</v>
      </c>
      <c r="P663" s="28"/>
      <c r="Q663" s="89" t="s">
        <v>65</v>
      </c>
    </row>
    <row r="664" spans="1:17" x14ac:dyDescent="0.3">
      <c r="B664" s="105"/>
      <c r="D664" s="105"/>
      <c r="F664" s="105"/>
      <c r="H664" s="105"/>
      <c r="I664" s="106"/>
      <c r="J664" s="107"/>
      <c r="K664" s="106"/>
      <c r="L664" s="107"/>
      <c r="M664" s="106"/>
      <c r="N664" s="108"/>
      <c r="O664" s="137" t="str">
        <f>IF(VLOOKUP($P661,Concensus!$A$2:$AO$481,14,FALSE)="-",VLOOKUP($P661,Concensus!$A$2:$AO$481,15,FALSE),VLOOKUP($P661,Concensus!$A$2:$AO$481,14,FALSE))</f>
        <v>45.00</v>
      </c>
      <c r="P664" s="30"/>
      <c r="Q664" s="90" t="s">
        <v>66</v>
      </c>
    </row>
    <row r="665" spans="1:17" x14ac:dyDescent="0.3">
      <c r="B665" s="48">
        <f t="shared" ref="B665:O668" si="133">($P655-B655)/$P655</f>
        <v>0.768353714896159</v>
      </c>
      <c r="C665" s="49">
        <f t="shared" si="133"/>
        <v>0.8087982619119094</v>
      </c>
      <c r="D665" s="48">
        <f t="shared" si="133"/>
        <v>0.70920137477019618</v>
      </c>
      <c r="E665" s="49">
        <f t="shared" si="133"/>
        <v>0.54794056773258015</v>
      </c>
      <c r="F665" s="48">
        <f t="shared" si="133"/>
        <v>0.19322828790116281</v>
      </c>
      <c r="G665" s="49">
        <f t="shared" si="133"/>
        <v>-0.41935498389370934</v>
      </c>
      <c r="H665" s="48">
        <f t="shared" si="133"/>
        <v>-0.28890149292933071</v>
      </c>
      <c r="I665" s="49">
        <f t="shared" si="133"/>
        <v>-0.21244641852630042</v>
      </c>
      <c r="J665" s="48">
        <f t="shared" si="133"/>
        <v>3.6043093836341251E-2</v>
      </c>
      <c r="K665" s="49">
        <f t="shared" si="133"/>
        <v>9.2170298117510138E-2</v>
      </c>
      <c r="L665" s="48">
        <f t="shared" si="133"/>
        <v>-3.172800193377262E-2</v>
      </c>
      <c r="M665" s="49">
        <f t="shared" si="133"/>
        <v>0.2127172073406299</v>
      </c>
      <c r="N665" s="50">
        <f t="shared" si="133"/>
        <v>0.21213987012323809</v>
      </c>
      <c r="O665" s="50">
        <f t="shared" si="133"/>
        <v>0.19272265131231292</v>
      </c>
      <c r="P665" s="31"/>
      <c r="Q665" s="51" t="s">
        <v>67</v>
      </c>
    </row>
    <row r="666" spans="1:17" x14ac:dyDescent="0.3">
      <c r="B666" s="48">
        <f t="shared" si="133"/>
        <v>0.60415724217160027</v>
      </c>
      <c r="C666" s="49">
        <f t="shared" si="133"/>
        <v>0.63310204514354296</v>
      </c>
      <c r="D666" s="48">
        <f t="shared" si="133"/>
        <v>0.52412797034836667</v>
      </c>
      <c r="E666" s="49">
        <f t="shared" si="133"/>
        <v>0.43633984531097392</v>
      </c>
      <c r="F666" s="48">
        <f t="shared" si="133"/>
        <v>0.18893840128291622</v>
      </c>
      <c r="G666" s="49">
        <f t="shared" si="133"/>
        <v>-0.2207855153984255</v>
      </c>
      <c r="H666" s="48">
        <f t="shared" si="133"/>
        <v>-0.13177556415569336</v>
      </c>
      <c r="I666" s="49">
        <f t="shared" si="133"/>
        <v>-7.43366069640682E-2</v>
      </c>
      <c r="J666" s="48">
        <f t="shared" si="133"/>
        <v>6.0737168403251073E-2</v>
      </c>
      <c r="K666" s="49">
        <f t="shared" si="133"/>
        <v>0.13476727343955652</v>
      </c>
      <c r="L666" s="48">
        <f t="shared" si="133"/>
        <v>-9.0900515793830905E-2</v>
      </c>
      <c r="M666" s="49">
        <f t="shared" si="133"/>
        <v>0.14387143044368353</v>
      </c>
      <c r="N666" s="50">
        <f t="shared" si="133"/>
        <v>0.1043810004197267</v>
      </c>
      <c r="O666" s="50">
        <f t="shared" si="133"/>
        <v>-2.8727553489417213E-3</v>
      </c>
      <c r="P666" s="31"/>
      <c r="Q666" s="51" t="s">
        <v>68</v>
      </c>
    </row>
    <row r="667" spans="1:17" x14ac:dyDescent="0.3">
      <c r="B667" s="48">
        <f t="shared" si="133"/>
        <v>0.66180463620814667</v>
      </c>
      <c r="C667" s="49">
        <f t="shared" si="133"/>
        <v>0.74520432388321522</v>
      </c>
      <c r="D667" s="48">
        <f t="shared" si="133"/>
        <v>0.66510781836237221</v>
      </c>
      <c r="E667" s="49">
        <f t="shared" si="133"/>
        <v>0.56478859848368235</v>
      </c>
      <c r="F667" s="48">
        <f t="shared" si="133"/>
        <v>0.21649347587146717</v>
      </c>
      <c r="G667" s="49">
        <f t="shared" si="133"/>
        <v>-0.28431103938001739</v>
      </c>
      <c r="H667" s="48">
        <f t="shared" si="133"/>
        <v>-0.20916952597982172</v>
      </c>
      <c r="I667" s="49">
        <f t="shared" si="133"/>
        <v>-0.12266500988715369</v>
      </c>
      <c r="J667" s="48">
        <f t="shared" si="133"/>
        <v>2.8502621270118822E-2</v>
      </c>
      <c r="K667" s="49">
        <f t="shared" si="133"/>
        <v>0.11017058268829481</v>
      </c>
      <c r="L667" s="48">
        <f t="shared" si="133"/>
        <v>-8.7194181137398213E-2</v>
      </c>
      <c r="M667" s="49">
        <f t="shared" si="133"/>
        <v>0.15722377310086968</v>
      </c>
      <c r="N667" s="50">
        <f t="shared" si="133"/>
        <v>0.1821845871382079</v>
      </c>
      <c r="O667" s="50">
        <f t="shared" si="133"/>
        <v>0.12313173994509077</v>
      </c>
      <c r="P667" s="31"/>
      <c r="Q667" s="51" t="s">
        <v>69</v>
      </c>
    </row>
    <row r="668" spans="1:17" x14ac:dyDescent="0.3">
      <c r="B668" s="48">
        <f t="shared" si="133"/>
        <v>0.71698151118380316</v>
      </c>
      <c r="C668" s="49">
        <f t="shared" si="133"/>
        <v>0.77419018996246891</v>
      </c>
      <c r="D668" s="48">
        <f t="shared" si="133"/>
        <v>0.68087442259804387</v>
      </c>
      <c r="E668" s="49">
        <f t="shared" si="133"/>
        <v>0.53427118950479446</v>
      </c>
      <c r="F668" s="48">
        <f t="shared" si="133"/>
        <v>0.20691999719418749</v>
      </c>
      <c r="G668" s="49">
        <f t="shared" si="133"/>
        <v>-0.27810160460800931</v>
      </c>
      <c r="H668" s="48">
        <f t="shared" si="133"/>
        <v>-0.22555974947051605</v>
      </c>
      <c r="I668" s="49">
        <f t="shared" si="133"/>
        <v>-0.17042138754430131</v>
      </c>
      <c r="J668" s="48">
        <f t="shared" si="133"/>
        <v>7.1232057306699847E-2</v>
      </c>
      <c r="K668" s="49">
        <f t="shared" si="133"/>
        <v>9.5481238971345819E-2</v>
      </c>
      <c r="L668" s="48">
        <f t="shared" si="133"/>
        <v>-6.1464755175131031E-2</v>
      </c>
      <c r="M668" s="49">
        <f t="shared" si="133"/>
        <v>0.1987311214681757</v>
      </c>
      <c r="N668" s="50">
        <f t="shared" si="133"/>
        <v>0.15192441321786765</v>
      </c>
      <c r="O668" s="50">
        <f t="shared" si="133"/>
        <v>0.13880818269403505</v>
      </c>
      <c r="P668" s="31"/>
      <c r="Q668" s="51" t="s">
        <v>70</v>
      </c>
    </row>
    <row r="669" spans="1:17" x14ac:dyDescent="0.3">
      <c r="B669" s="105"/>
      <c r="D669" s="105"/>
      <c r="F669" s="105"/>
      <c r="H669" s="105"/>
      <c r="I669" s="96"/>
      <c r="J669" s="95"/>
      <c r="K669" s="96"/>
      <c r="L669" s="95"/>
      <c r="M669" s="96"/>
      <c r="N669" s="97">
        <f>N664/N661-1</f>
        <v>-1</v>
      </c>
      <c r="O669" s="97">
        <f>O664/O661-1</f>
        <v>0.11801242236024834</v>
      </c>
      <c r="P669" s="28"/>
      <c r="Q669" s="98" t="s">
        <v>71</v>
      </c>
    </row>
    <row r="670" spans="1:17" x14ac:dyDescent="0.3">
      <c r="B670" s="109">
        <f t="shared" ref="B670:M670" si="134">AVERAGE(B665:B669)</f>
        <v>0.68782427611492736</v>
      </c>
      <c r="C670" s="110">
        <f t="shared" si="134"/>
        <v>0.74032370522528412</v>
      </c>
      <c r="D670" s="109">
        <f t="shared" si="134"/>
        <v>0.6448278965197447</v>
      </c>
      <c r="E670" s="110">
        <f t="shared" si="134"/>
        <v>0.52083505025800769</v>
      </c>
      <c r="F670" s="109">
        <f t="shared" si="134"/>
        <v>0.20139504056243343</v>
      </c>
      <c r="G670" s="110">
        <f t="shared" si="134"/>
        <v>-0.30063828582004043</v>
      </c>
      <c r="H670" s="109">
        <f t="shared" si="134"/>
        <v>-0.21385158313384045</v>
      </c>
      <c r="I670" s="110">
        <f t="shared" si="134"/>
        <v>-0.14496735573045588</v>
      </c>
      <c r="J670" s="52">
        <f t="shared" si="134"/>
        <v>4.9128735204102748E-2</v>
      </c>
      <c r="K670" s="53">
        <f t="shared" si="134"/>
        <v>0.10814734830417683</v>
      </c>
      <c r="L670" s="52">
        <f t="shared" si="134"/>
        <v>-6.7821863510033192E-2</v>
      </c>
      <c r="M670" s="53">
        <f t="shared" si="134"/>
        <v>0.17813588308833972</v>
      </c>
      <c r="N670" s="54">
        <f>AVERAGE(N665:N669)</f>
        <v>-6.9874025820191935E-2</v>
      </c>
      <c r="O670" s="54">
        <f>AVERAGE(O665:O669)</f>
        <v>0.11396044819254907</v>
      </c>
      <c r="P670" s="31"/>
      <c r="Q670" s="51" t="s">
        <v>72</v>
      </c>
    </row>
    <row r="671" spans="1:17" x14ac:dyDescent="0.3">
      <c r="B671" s="202" t="s">
        <v>73</v>
      </c>
      <c r="C671" s="203"/>
      <c r="D671" s="203"/>
      <c r="E671" s="203"/>
      <c r="F671" s="203"/>
      <c r="G671" s="203"/>
      <c r="H671" s="203"/>
      <c r="I671" s="203"/>
      <c r="J671" s="203"/>
      <c r="K671" s="203"/>
      <c r="L671" s="203"/>
      <c r="M671" s="203"/>
      <c r="N671" s="203"/>
      <c r="O671" s="129"/>
      <c r="P671" s="28"/>
      <c r="Q671" s="89"/>
    </row>
    <row r="672" spans="1:17" s="3" customFormat="1" ht="14.25" x14ac:dyDescent="0.2">
      <c r="B672" s="55"/>
      <c r="C672" s="56">
        <f>+B$651+B672</f>
        <v>0.32500000000000001</v>
      </c>
      <c r="D672" s="56">
        <f t="shared" ref="D672:N672" si="135">+C$651+C672</f>
        <v>0.61250000000000004</v>
      </c>
      <c r="E672" s="56">
        <f t="shared" si="135"/>
        <v>0.96250000000000002</v>
      </c>
      <c r="F672" s="56">
        <f t="shared" si="135"/>
        <v>1.4875</v>
      </c>
      <c r="G672" s="56">
        <f t="shared" si="135"/>
        <v>2.1125000000000003</v>
      </c>
      <c r="H672" s="56">
        <f t="shared" si="135"/>
        <v>2.9125000000000005</v>
      </c>
      <c r="I672" s="56">
        <f t="shared" si="135"/>
        <v>3.6825000000000006</v>
      </c>
      <c r="J672" s="56">
        <f t="shared" si="135"/>
        <v>4.5325000000000006</v>
      </c>
      <c r="K672" s="56">
        <f t="shared" si="135"/>
        <v>5.3825000000000003</v>
      </c>
      <c r="L672" s="56">
        <f t="shared" si="135"/>
        <v>6.3425000000000002</v>
      </c>
      <c r="M672" s="56">
        <f t="shared" si="135"/>
        <v>7.3025000000000002</v>
      </c>
      <c r="N672" s="57">
        <f t="shared" si="135"/>
        <v>8.2625000000000011</v>
      </c>
      <c r="O672" s="57">
        <f>+N$651+N672</f>
        <v>9.2625000000000011</v>
      </c>
      <c r="P672" s="31"/>
      <c r="Q672" s="36" t="s">
        <v>74</v>
      </c>
    </row>
    <row r="673" spans="1:17" s="3" customFormat="1" ht="14.25" x14ac:dyDescent="0.2">
      <c r="B673" s="58">
        <f>+B$661+B672</f>
        <v>4.402198683734265</v>
      </c>
      <c r="C673" s="59">
        <f t="shared" ref="C673:O673" si="136">+C$661+C672</f>
        <v>4.0468043475206201</v>
      </c>
      <c r="D673" s="59">
        <f t="shared" si="136"/>
        <v>6.5587885964624242</v>
      </c>
      <c r="E673" s="59">
        <f t="shared" si="136"/>
        <v>10.714428210178603</v>
      </c>
      <c r="F673" s="59">
        <f t="shared" si="136"/>
        <v>20.646136810376095</v>
      </c>
      <c r="G673" s="59">
        <f t="shared" si="136"/>
        <v>36.972191822650259</v>
      </c>
      <c r="H673" s="59">
        <f t="shared" si="136"/>
        <v>39.638573310754673</v>
      </c>
      <c r="I673" s="59">
        <f t="shared" si="136"/>
        <v>42.067308769418176</v>
      </c>
      <c r="J673" s="59">
        <f t="shared" si="136"/>
        <v>38.303682376399856</v>
      </c>
      <c r="K673" s="59">
        <f t="shared" si="136"/>
        <v>40.892400794155648</v>
      </c>
      <c r="L673" s="59">
        <f t="shared" si="136"/>
        <v>49.402752372075206</v>
      </c>
      <c r="M673" s="59">
        <f t="shared" si="136"/>
        <v>42.816728077219487</v>
      </c>
      <c r="N673" s="60">
        <f t="shared" si="136"/>
        <v>47.307282454117335</v>
      </c>
      <c r="O673" s="60">
        <f t="shared" si="136"/>
        <v>49.512500000000003</v>
      </c>
      <c r="P673" s="31"/>
      <c r="Q673" s="36" t="s">
        <v>75</v>
      </c>
    </row>
    <row r="674" spans="1:17" s="3" customFormat="1" ht="14.25" x14ac:dyDescent="0.2">
      <c r="B674" s="72"/>
      <c r="I674" s="61"/>
      <c r="J674" s="61"/>
      <c r="K674" s="61"/>
      <c r="L674" s="61"/>
      <c r="M674" s="61"/>
      <c r="N674" s="62"/>
      <c r="O674" s="62">
        <f>+O673/B673-1</f>
        <v>10.247220663379942</v>
      </c>
      <c r="P674" s="31"/>
      <c r="Q674" s="63" t="s">
        <v>76</v>
      </c>
    </row>
    <row r="675" spans="1:17" s="70" customFormat="1" ht="14.25" x14ac:dyDescent="0.2">
      <c r="A675" s="64"/>
      <c r="B675" s="65"/>
      <c r="C675" s="66">
        <f>RATE(C$348-$B$348,,-$B673,C673)</f>
        <v>-8.0731098650044034E-2</v>
      </c>
      <c r="D675" s="66">
        <f t="shared" ref="D675:O675" si="137">RATE(D$348-$B$348,,-$B673,D673)</f>
        <v>0.22061020517981159</v>
      </c>
      <c r="E675" s="66">
        <f t="shared" si="137"/>
        <v>0.34513679699075406</v>
      </c>
      <c r="F675" s="66">
        <f t="shared" si="137"/>
        <v>0.47160850902110657</v>
      </c>
      <c r="G675" s="66">
        <f t="shared" si="137"/>
        <v>0.53052740958135503</v>
      </c>
      <c r="H675" s="66">
        <f t="shared" si="137"/>
        <v>0.44236351813955094</v>
      </c>
      <c r="I675" s="66">
        <f t="shared" si="137"/>
        <v>0.38050917869141604</v>
      </c>
      <c r="J675" s="66">
        <f t="shared" si="137"/>
        <v>0.31052817112992542</v>
      </c>
      <c r="K675" s="66">
        <f t="shared" si="137"/>
        <v>0.28101009473774652</v>
      </c>
      <c r="L675" s="66">
        <f t="shared" si="137"/>
        <v>0.27352698159083511</v>
      </c>
      <c r="M675" s="66">
        <f t="shared" si="137"/>
        <v>0.22973936701798756</v>
      </c>
      <c r="N675" s="67">
        <f t="shared" si="137"/>
        <v>0.21881614028765736</v>
      </c>
      <c r="O675" s="67">
        <f t="shared" si="137"/>
        <v>0.20461878679351758</v>
      </c>
      <c r="P675" s="68"/>
      <c r="Q675" s="69" t="s">
        <v>77</v>
      </c>
    </row>
    <row r="676" spans="1:17" s="3" customFormat="1" ht="14.25" x14ac:dyDescent="0.2">
      <c r="B676" s="55"/>
      <c r="C676" s="56"/>
      <c r="D676" s="56">
        <f t="shared" ref="D676:N676" si="138">+C$651+C676</f>
        <v>0.28749999999999998</v>
      </c>
      <c r="E676" s="56">
        <f t="shared" si="138"/>
        <v>0.63749999999999996</v>
      </c>
      <c r="F676" s="56">
        <f t="shared" si="138"/>
        <v>1.1625000000000001</v>
      </c>
      <c r="G676" s="56">
        <f t="shared" si="138"/>
        <v>1.7875000000000001</v>
      </c>
      <c r="H676" s="56">
        <f t="shared" si="138"/>
        <v>2.5875000000000004</v>
      </c>
      <c r="I676" s="56">
        <f t="shared" si="138"/>
        <v>3.3575000000000004</v>
      </c>
      <c r="J676" s="56">
        <f t="shared" si="138"/>
        <v>4.2075000000000005</v>
      </c>
      <c r="K676" s="56">
        <f t="shared" si="138"/>
        <v>5.0575000000000001</v>
      </c>
      <c r="L676" s="56">
        <f t="shared" si="138"/>
        <v>6.0175000000000001</v>
      </c>
      <c r="M676" s="56">
        <f t="shared" si="138"/>
        <v>6.9775</v>
      </c>
      <c r="N676" s="57">
        <f t="shared" si="138"/>
        <v>7.9375</v>
      </c>
      <c r="O676" s="57">
        <f>+N$651+N676</f>
        <v>8.9375</v>
      </c>
      <c r="P676" s="31"/>
      <c r="Q676" s="36" t="s">
        <v>74</v>
      </c>
    </row>
    <row r="677" spans="1:17" s="3" customFormat="1" ht="14.25" x14ac:dyDescent="0.2">
      <c r="B677" s="58"/>
      <c r="C677" s="59">
        <f t="shared" ref="C677:O677" si="139">+C$661+C676</f>
        <v>3.7218043475206204</v>
      </c>
      <c r="D677" s="59">
        <f t="shared" si="139"/>
        <v>6.233788596462424</v>
      </c>
      <c r="E677" s="59">
        <f t="shared" si="139"/>
        <v>10.389428210178602</v>
      </c>
      <c r="F677" s="59">
        <f t="shared" si="139"/>
        <v>20.321136810376096</v>
      </c>
      <c r="G677" s="59">
        <f t="shared" si="139"/>
        <v>36.647191822650264</v>
      </c>
      <c r="H677" s="59">
        <f t="shared" si="139"/>
        <v>39.31357331075467</v>
      </c>
      <c r="I677" s="59">
        <f t="shared" si="139"/>
        <v>41.74230876941818</v>
      </c>
      <c r="J677" s="59">
        <f t="shared" si="139"/>
        <v>37.97868237639986</v>
      </c>
      <c r="K677" s="59">
        <f t="shared" si="139"/>
        <v>40.567400794155645</v>
      </c>
      <c r="L677" s="59">
        <f t="shared" si="139"/>
        <v>49.077752372075203</v>
      </c>
      <c r="M677" s="59">
        <f t="shared" si="139"/>
        <v>42.491728077219484</v>
      </c>
      <c r="N677" s="60">
        <f t="shared" si="139"/>
        <v>46.982282454117332</v>
      </c>
      <c r="O677" s="60">
        <f t="shared" si="139"/>
        <v>49.1875</v>
      </c>
      <c r="P677" s="31"/>
      <c r="Q677" s="36" t="s">
        <v>75</v>
      </c>
    </row>
    <row r="678" spans="1:17" s="3" customFormat="1" ht="14.25" x14ac:dyDescent="0.2">
      <c r="B678" s="72"/>
      <c r="I678" s="61"/>
      <c r="J678" s="61"/>
      <c r="K678" s="61"/>
      <c r="L678" s="61"/>
      <c r="M678" s="61"/>
      <c r="N678" s="62"/>
      <c r="O678" s="62">
        <f>+O677/C677-1</f>
        <v>12.21603593503446</v>
      </c>
      <c r="P678" s="31"/>
      <c r="Q678" s="63" t="s">
        <v>76</v>
      </c>
    </row>
    <row r="679" spans="1:17" s="70" customFormat="1" ht="14.25" x14ac:dyDescent="0.2">
      <c r="A679" s="64"/>
      <c r="B679" s="65"/>
      <c r="C679" s="66"/>
      <c r="D679" s="66">
        <f>RATE(D$348-$C$348,,-$C677,D677)</f>
        <v>0.67493721173581567</v>
      </c>
      <c r="E679" s="66">
        <f t="shared" ref="E679:O679" si="140">RATE(E$348-$C$348,,-$C677,E677)</f>
        <v>0.67077917633199791</v>
      </c>
      <c r="F679" s="66">
        <f t="shared" si="140"/>
        <v>0.76088699887526901</v>
      </c>
      <c r="G679" s="66">
        <f t="shared" si="140"/>
        <v>0.77142100715152306</v>
      </c>
      <c r="H679" s="66">
        <f t="shared" si="140"/>
        <v>0.60235151817150301</v>
      </c>
      <c r="I679" s="66">
        <f t="shared" si="140"/>
        <v>0.49613398416271826</v>
      </c>
      <c r="J679" s="66">
        <f t="shared" si="140"/>
        <v>0.39351720909297339</v>
      </c>
      <c r="K679" s="66">
        <f t="shared" si="140"/>
        <v>0.34796295034312047</v>
      </c>
      <c r="L679" s="66">
        <f t="shared" si="140"/>
        <v>0.33186134368075609</v>
      </c>
      <c r="M679" s="66">
        <f t="shared" si="140"/>
        <v>0.27571918125444922</v>
      </c>
      <c r="N679" s="67">
        <f t="shared" si="140"/>
        <v>0.25923656148251006</v>
      </c>
      <c r="O679" s="67">
        <f t="shared" si="140"/>
        <v>0.24000975268177002</v>
      </c>
      <c r="P679" s="68"/>
      <c r="Q679" s="69" t="s">
        <v>77</v>
      </c>
    </row>
    <row r="680" spans="1:17" s="3" customFormat="1" ht="14.25" x14ac:dyDescent="0.2">
      <c r="B680" s="55"/>
      <c r="C680" s="56"/>
      <c r="D680" s="56"/>
      <c r="E680" s="56">
        <f t="shared" ref="E680:N680" si="141">+D$651+D680</f>
        <v>0.35</v>
      </c>
      <c r="F680" s="56">
        <f t="shared" si="141"/>
        <v>0.875</v>
      </c>
      <c r="G680" s="56">
        <f t="shared" si="141"/>
        <v>1.5</v>
      </c>
      <c r="H680" s="56">
        <f t="shared" si="141"/>
        <v>2.2999999999999998</v>
      </c>
      <c r="I680" s="56">
        <f t="shared" si="141"/>
        <v>3.07</v>
      </c>
      <c r="J680" s="56">
        <f t="shared" si="141"/>
        <v>3.92</v>
      </c>
      <c r="K680" s="56">
        <f t="shared" si="141"/>
        <v>4.7699999999999996</v>
      </c>
      <c r="L680" s="56">
        <f t="shared" si="141"/>
        <v>5.7299999999999995</v>
      </c>
      <c r="M680" s="56">
        <f t="shared" si="141"/>
        <v>6.6899999999999995</v>
      </c>
      <c r="N680" s="57">
        <f t="shared" si="141"/>
        <v>7.6499999999999995</v>
      </c>
      <c r="O680" s="57">
        <f>+N$651+N680</f>
        <v>8.6499999999999986</v>
      </c>
      <c r="P680" s="31"/>
      <c r="Q680" s="36" t="s">
        <v>74</v>
      </c>
    </row>
    <row r="681" spans="1:17" s="3" customFormat="1" ht="14.25" x14ac:dyDescent="0.2">
      <c r="B681" s="58"/>
      <c r="C681" s="59"/>
      <c r="D681" s="59">
        <f t="shared" ref="D681:O681" si="142">+D$661+D680</f>
        <v>5.9462885964624244</v>
      </c>
      <c r="E681" s="59">
        <f t="shared" si="142"/>
        <v>10.101928210178603</v>
      </c>
      <c r="F681" s="59">
        <f t="shared" si="142"/>
        <v>20.033636810376095</v>
      </c>
      <c r="G681" s="59">
        <f t="shared" si="142"/>
        <v>36.359691822650262</v>
      </c>
      <c r="H681" s="59">
        <f t="shared" si="142"/>
        <v>39.026073310754668</v>
      </c>
      <c r="I681" s="59">
        <f t="shared" si="142"/>
        <v>41.454808769418179</v>
      </c>
      <c r="J681" s="59">
        <f t="shared" si="142"/>
        <v>37.691182376399858</v>
      </c>
      <c r="K681" s="59">
        <f t="shared" si="142"/>
        <v>40.279900794155651</v>
      </c>
      <c r="L681" s="59">
        <f t="shared" si="142"/>
        <v>48.790252372075201</v>
      </c>
      <c r="M681" s="59">
        <f t="shared" si="142"/>
        <v>42.204228077219483</v>
      </c>
      <c r="N681" s="60">
        <f t="shared" si="142"/>
        <v>46.69478245411733</v>
      </c>
      <c r="O681" s="60">
        <f t="shared" si="142"/>
        <v>48.9</v>
      </c>
      <c r="P681" s="31"/>
      <c r="Q681" s="36" t="s">
        <v>75</v>
      </c>
    </row>
    <row r="682" spans="1:17" s="3" customFormat="1" ht="14.25" x14ac:dyDescent="0.2">
      <c r="B682" s="72"/>
      <c r="I682" s="61"/>
      <c r="J682" s="61"/>
      <c r="K682" s="61"/>
      <c r="L682" s="61"/>
      <c r="M682" s="61"/>
      <c r="N682" s="62"/>
      <c r="O682" s="62">
        <f>+O681/D681-1</f>
        <v>7.2236170018878099</v>
      </c>
      <c r="P682" s="31"/>
      <c r="Q682" s="63" t="s">
        <v>76</v>
      </c>
    </row>
    <row r="683" spans="1:17" s="70" customFormat="1" ht="14.25" x14ac:dyDescent="0.2">
      <c r="A683" s="64"/>
      <c r="B683" s="65"/>
      <c r="C683" s="66"/>
      <c r="D683" s="66"/>
      <c r="E683" s="66">
        <f>RATE(E$348-$D$348,,-$D681,E681)</f>
        <v>0.69886275216922</v>
      </c>
      <c r="F683" s="66">
        <f t="shared" ref="F683:O683" si="143">RATE(F$348-$D$348,,-$D681,F681)</f>
        <v>0.83551064025703936</v>
      </c>
      <c r="G683" s="66">
        <f t="shared" si="143"/>
        <v>0.82862535290377315</v>
      </c>
      <c r="H683" s="66">
        <f t="shared" si="143"/>
        <v>0.60057938190098403</v>
      </c>
      <c r="I683" s="66">
        <f t="shared" si="143"/>
        <v>0.47457133290094167</v>
      </c>
      <c r="J683" s="66">
        <f t="shared" si="143"/>
        <v>0.36039688771154516</v>
      </c>
      <c r="K683" s="66">
        <f t="shared" si="143"/>
        <v>0.31429172252066795</v>
      </c>
      <c r="L683" s="66">
        <f t="shared" si="143"/>
        <v>0.30095083785551424</v>
      </c>
      <c r="M683" s="66">
        <f t="shared" si="143"/>
        <v>0.24327664455272607</v>
      </c>
      <c r="N683" s="67">
        <f t="shared" si="143"/>
        <v>0.2288595171324804</v>
      </c>
      <c r="O683" s="67">
        <f t="shared" si="143"/>
        <v>0.21112099887822486</v>
      </c>
      <c r="P683" s="68"/>
      <c r="Q683" s="69" t="s">
        <v>77</v>
      </c>
    </row>
    <row r="684" spans="1:17" s="3" customFormat="1" ht="14.25" x14ac:dyDescent="0.2">
      <c r="B684" s="55"/>
      <c r="C684" s="56"/>
      <c r="D684" s="56"/>
      <c r="E684" s="56"/>
      <c r="F684" s="56">
        <f t="shared" ref="F684:N684" si="144">+E$651+E684</f>
        <v>0.52500000000000002</v>
      </c>
      <c r="G684" s="56">
        <f t="shared" si="144"/>
        <v>1.1500000000000001</v>
      </c>
      <c r="H684" s="56">
        <f t="shared" si="144"/>
        <v>1.9500000000000002</v>
      </c>
      <c r="I684" s="56">
        <f t="shared" si="144"/>
        <v>2.72</v>
      </c>
      <c r="J684" s="56">
        <f t="shared" si="144"/>
        <v>3.5700000000000003</v>
      </c>
      <c r="K684" s="56">
        <f t="shared" si="144"/>
        <v>4.42</v>
      </c>
      <c r="L684" s="56">
        <f t="shared" si="144"/>
        <v>5.38</v>
      </c>
      <c r="M684" s="56">
        <f t="shared" si="144"/>
        <v>6.34</v>
      </c>
      <c r="N684" s="57">
        <f t="shared" si="144"/>
        <v>7.3</v>
      </c>
      <c r="O684" s="57">
        <f>+N$651+N684</f>
        <v>8.3000000000000007</v>
      </c>
      <c r="P684" s="31"/>
      <c r="Q684" s="36" t="s">
        <v>74</v>
      </c>
    </row>
    <row r="685" spans="1:17" s="3" customFormat="1" ht="14.25" x14ac:dyDescent="0.2">
      <c r="B685" s="58"/>
      <c r="C685" s="59"/>
      <c r="D685" s="59"/>
      <c r="E685" s="59">
        <f t="shared" ref="E685:O685" si="145">+E$661+E684</f>
        <v>9.7519282101786029</v>
      </c>
      <c r="F685" s="59">
        <f t="shared" si="145"/>
        <v>19.683636810376093</v>
      </c>
      <c r="G685" s="59">
        <f t="shared" si="145"/>
        <v>36.009691822650261</v>
      </c>
      <c r="H685" s="59">
        <f t="shared" si="145"/>
        <v>38.676073310754674</v>
      </c>
      <c r="I685" s="59">
        <f t="shared" si="145"/>
        <v>41.104808769418177</v>
      </c>
      <c r="J685" s="59">
        <f t="shared" si="145"/>
        <v>37.341182376399857</v>
      </c>
      <c r="K685" s="59">
        <f t="shared" si="145"/>
        <v>39.92990079415565</v>
      </c>
      <c r="L685" s="59">
        <f t="shared" si="145"/>
        <v>48.440252372075207</v>
      </c>
      <c r="M685" s="59">
        <f t="shared" si="145"/>
        <v>41.854228077219489</v>
      </c>
      <c r="N685" s="60">
        <f t="shared" si="145"/>
        <v>46.344782454117329</v>
      </c>
      <c r="O685" s="60">
        <f t="shared" si="145"/>
        <v>48.55</v>
      </c>
      <c r="P685" s="31"/>
      <c r="Q685" s="36" t="s">
        <v>75</v>
      </c>
    </row>
    <row r="686" spans="1:17" s="3" customFormat="1" ht="14.25" x14ac:dyDescent="0.2">
      <c r="B686" s="72"/>
      <c r="I686" s="61"/>
      <c r="J686" s="61"/>
      <c r="K686" s="61"/>
      <c r="L686" s="61"/>
      <c r="M686" s="61"/>
      <c r="N686" s="62"/>
      <c r="O686" s="62">
        <f>+O685/E685-1</f>
        <v>3.9785026051899965</v>
      </c>
      <c r="P686" s="31"/>
      <c r="Q686" s="63" t="s">
        <v>76</v>
      </c>
    </row>
    <row r="687" spans="1:17" s="70" customFormat="1" ht="14.25" x14ac:dyDescent="0.2">
      <c r="A687" s="64"/>
      <c r="B687" s="65"/>
      <c r="C687" s="66"/>
      <c r="D687" s="66"/>
      <c r="E687" s="66"/>
      <c r="F687" s="66">
        <f>RATE(F$348-$E$348,,-$E685,F685)</f>
        <v>1.0184353684875613</v>
      </c>
      <c r="G687" s="66">
        <f t="shared" ref="G687:O687" si="146">RATE(G$348-$E$348,,-$E685,G685)</f>
        <v>0.92160647986613209</v>
      </c>
      <c r="H687" s="66">
        <f t="shared" si="146"/>
        <v>0.58288960270155932</v>
      </c>
      <c r="I687" s="66">
        <f t="shared" si="146"/>
        <v>0.43284936033977722</v>
      </c>
      <c r="J687" s="66">
        <f t="shared" si="146"/>
        <v>0.30803544910523289</v>
      </c>
      <c r="K687" s="66">
        <f t="shared" si="146"/>
        <v>0.2648371781821629</v>
      </c>
      <c r="L687" s="66">
        <f t="shared" si="146"/>
        <v>0.25731798773491016</v>
      </c>
      <c r="M687" s="66">
        <f t="shared" si="146"/>
        <v>0.19972333232889894</v>
      </c>
      <c r="N687" s="67">
        <f t="shared" si="146"/>
        <v>0.18908324972975712</v>
      </c>
      <c r="O687" s="67">
        <f t="shared" si="146"/>
        <v>0.17411293836091041</v>
      </c>
      <c r="P687" s="68"/>
      <c r="Q687" s="69" t="s">
        <v>77</v>
      </c>
    </row>
    <row r="688" spans="1:17" s="3" customFormat="1" ht="14.25" x14ac:dyDescent="0.2">
      <c r="B688" s="55"/>
      <c r="C688" s="56"/>
      <c r="D688" s="56"/>
      <c r="E688" s="56"/>
      <c r="F688" s="56"/>
      <c r="G688" s="56">
        <f t="shared" ref="G688:N688" si="147">+F$651+F688</f>
        <v>0.62500000000000011</v>
      </c>
      <c r="H688" s="56">
        <f t="shared" si="147"/>
        <v>1.4250000000000003</v>
      </c>
      <c r="I688" s="56">
        <f t="shared" si="147"/>
        <v>2.1950000000000003</v>
      </c>
      <c r="J688" s="56">
        <f t="shared" si="147"/>
        <v>3.0450000000000004</v>
      </c>
      <c r="K688" s="56">
        <f t="shared" si="147"/>
        <v>3.8950000000000005</v>
      </c>
      <c r="L688" s="56">
        <f t="shared" si="147"/>
        <v>4.8550000000000004</v>
      </c>
      <c r="M688" s="56">
        <f t="shared" si="147"/>
        <v>5.8150000000000004</v>
      </c>
      <c r="N688" s="57">
        <f t="shared" si="147"/>
        <v>6.7750000000000004</v>
      </c>
      <c r="O688" s="57">
        <f>+N$651+N688</f>
        <v>7.7750000000000004</v>
      </c>
      <c r="P688" s="31"/>
      <c r="Q688" s="36" t="s">
        <v>74</v>
      </c>
    </row>
    <row r="689" spans="1:17" s="3" customFormat="1" ht="14.25" x14ac:dyDescent="0.2">
      <c r="B689" s="58"/>
      <c r="C689" s="59"/>
      <c r="D689" s="59"/>
      <c r="E689" s="59"/>
      <c r="F689" s="59">
        <f t="shared" ref="F689:O689" si="148">+F$661+F688</f>
        <v>19.158636810376095</v>
      </c>
      <c r="G689" s="59">
        <f t="shared" si="148"/>
        <v>35.484691822650262</v>
      </c>
      <c r="H689" s="59">
        <f t="shared" si="148"/>
        <v>38.151073310754668</v>
      </c>
      <c r="I689" s="59">
        <f t="shared" si="148"/>
        <v>40.579808769418179</v>
      </c>
      <c r="J689" s="59">
        <f t="shared" si="148"/>
        <v>36.816182376399858</v>
      </c>
      <c r="K689" s="59">
        <f t="shared" si="148"/>
        <v>39.404900794155651</v>
      </c>
      <c r="L689" s="59">
        <f t="shared" si="148"/>
        <v>47.915252372075201</v>
      </c>
      <c r="M689" s="59">
        <f t="shared" si="148"/>
        <v>41.329228077219483</v>
      </c>
      <c r="N689" s="60">
        <f t="shared" si="148"/>
        <v>45.81978245411733</v>
      </c>
      <c r="O689" s="60">
        <f t="shared" si="148"/>
        <v>48.024999999999999</v>
      </c>
      <c r="P689" s="31"/>
      <c r="Q689" s="36" t="s">
        <v>75</v>
      </c>
    </row>
    <row r="690" spans="1:17" s="3" customFormat="1" ht="14.25" x14ac:dyDescent="0.2">
      <c r="B690" s="72"/>
      <c r="I690" s="61"/>
      <c r="J690" s="61"/>
      <c r="K690" s="61"/>
      <c r="L690" s="61"/>
      <c r="M690" s="61"/>
      <c r="N690" s="62"/>
      <c r="O690" s="62">
        <f>+O689/F689-1</f>
        <v>1.506702354417524</v>
      </c>
      <c r="P690" s="31"/>
      <c r="Q690" s="63" t="s">
        <v>76</v>
      </c>
    </row>
    <row r="691" spans="1:17" s="70" customFormat="1" ht="14.25" x14ac:dyDescent="0.2">
      <c r="A691" s="64"/>
      <c r="B691" s="65"/>
      <c r="C691" s="66"/>
      <c r="D691" s="66"/>
      <c r="E691" s="66"/>
      <c r="F691" s="66"/>
      <c r="G691" s="66">
        <f>RATE(G$348-$F$348,,-$F689,G689)</f>
        <v>0.85215118245950394</v>
      </c>
      <c r="H691" s="66">
        <f t="shared" ref="H691:O691" si="149">RATE(H$348-$F$348,,-$F689,H689)</f>
        <v>0.41114316960204611</v>
      </c>
      <c r="I691" s="66">
        <f t="shared" si="149"/>
        <v>0.2842467159752865</v>
      </c>
      <c r="J691" s="66">
        <f t="shared" si="149"/>
        <v>0.1773851042861512</v>
      </c>
      <c r="K691" s="66">
        <f t="shared" si="149"/>
        <v>0.15514666012494097</v>
      </c>
      <c r="L691" s="66">
        <f t="shared" si="149"/>
        <v>0.16506868468252067</v>
      </c>
      <c r="M691" s="66">
        <f t="shared" si="149"/>
        <v>0.11608932842143757</v>
      </c>
      <c r="N691" s="67">
        <f t="shared" si="149"/>
        <v>0.11515709610605038</v>
      </c>
      <c r="O691" s="67">
        <f t="shared" si="149"/>
        <v>0.10750259400109352</v>
      </c>
      <c r="P691" s="68"/>
      <c r="Q691" s="69" t="s">
        <v>77</v>
      </c>
    </row>
    <row r="692" spans="1:17" s="3" customFormat="1" ht="14.25" x14ac:dyDescent="0.2">
      <c r="B692" s="55"/>
      <c r="C692" s="56"/>
      <c r="D692" s="56"/>
      <c r="E692" s="56"/>
      <c r="F692" s="56"/>
      <c r="G692" s="56"/>
      <c r="H692" s="56">
        <f t="shared" ref="H692:N692" si="150">+G$651+G692</f>
        <v>0.8</v>
      </c>
      <c r="I692" s="56">
        <f t="shared" si="150"/>
        <v>1.57</v>
      </c>
      <c r="J692" s="56">
        <f t="shared" si="150"/>
        <v>2.42</v>
      </c>
      <c r="K692" s="56">
        <f t="shared" si="150"/>
        <v>3.27</v>
      </c>
      <c r="L692" s="56">
        <f t="shared" si="150"/>
        <v>4.2300000000000004</v>
      </c>
      <c r="M692" s="56">
        <f t="shared" si="150"/>
        <v>5.19</v>
      </c>
      <c r="N692" s="57">
        <f t="shared" si="150"/>
        <v>6.15</v>
      </c>
      <c r="O692" s="57">
        <f>+N$651+N692</f>
        <v>7.15</v>
      </c>
      <c r="P692" s="31"/>
      <c r="Q692" s="36" t="s">
        <v>74</v>
      </c>
    </row>
    <row r="693" spans="1:17" s="3" customFormat="1" ht="14.25" x14ac:dyDescent="0.2">
      <c r="B693" s="58"/>
      <c r="C693" s="59"/>
      <c r="D693" s="59"/>
      <c r="E693" s="59"/>
      <c r="F693" s="59"/>
      <c r="G693" s="59">
        <f t="shared" ref="G693:O693" si="151">+G$661+G692</f>
        <v>34.859691822650262</v>
      </c>
      <c r="H693" s="59">
        <f t="shared" si="151"/>
        <v>37.526073310754668</v>
      </c>
      <c r="I693" s="59">
        <f t="shared" si="151"/>
        <v>39.954808769418179</v>
      </c>
      <c r="J693" s="59">
        <f t="shared" si="151"/>
        <v>36.191182376399858</v>
      </c>
      <c r="K693" s="59">
        <f t="shared" si="151"/>
        <v>38.779900794155651</v>
      </c>
      <c r="L693" s="59">
        <f t="shared" si="151"/>
        <v>47.290252372075201</v>
      </c>
      <c r="M693" s="59">
        <f t="shared" si="151"/>
        <v>40.704228077219483</v>
      </c>
      <c r="N693" s="60">
        <f t="shared" si="151"/>
        <v>45.19478245411733</v>
      </c>
      <c r="O693" s="60">
        <f t="shared" si="151"/>
        <v>47.4</v>
      </c>
      <c r="P693" s="31"/>
      <c r="Q693" s="36" t="s">
        <v>75</v>
      </c>
    </row>
    <row r="694" spans="1:17" s="3" customFormat="1" ht="14.25" x14ac:dyDescent="0.2">
      <c r="B694" s="72"/>
      <c r="I694" s="61"/>
      <c r="J694" s="61"/>
      <c r="K694" s="61"/>
      <c r="L694" s="61"/>
      <c r="M694" s="61"/>
      <c r="N694" s="62"/>
      <c r="O694" s="62">
        <f>+O693/G693-1</f>
        <v>0.35973663339162409</v>
      </c>
      <c r="P694" s="31"/>
      <c r="Q694" s="63" t="s">
        <v>76</v>
      </c>
    </row>
    <row r="695" spans="1:17" s="70" customFormat="1" ht="14.25" x14ac:dyDescent="0.2">
      <c r="A695" s="64"/>
      <c r="B695" s="65"/>
      <c r="C695" s="66"/>
      <c r="D695" s="66"/>
      <c r="E695" s="66"/>
      <c r="F695" s="66"/>
      <c r="G695" s="66"/>
      <c r="H695" s="66">
        <f>RATE(H$348-$G$348,,-$G693,H693)</f>
        <v>7.6488957552169515E-2</v>
      </c>
      <c r="I695" s="66">
        <f t="shared" ref="I695:O695" si="152">RATE(I$348-$G$348,,-$G693,I693)</f>
        <v>7.0588949906115125E-2</v>
      </c>
      <c r="J695" s="66">
        <f t="shared" si="152"/>
        <v>1.2573155355630959E-2</v>
      </c>
      <c r="K695" s="66">
        <f t="shared" si="152"/>
        <v>2.7000813443788709E-2</v>
      </c>
      <c r="L695" s="66">
        <f t="shared" si="152"/>
        <v>6.2893173210948533E-2</v>
      </c>
      <c r="M695" s="66">
        <f t="shared" si="152"/>
        <v>2.6170037832217351E-2</v>
      </c>
      <c r="N695" s="67">
        <f t="shared" si="152"/>
        <v>3.7789448957469059E-2</v>
      </c>
      <c r="O695" s="67">
        <f t="shared" si="152"/>
        <v>3.9158632620366444E-2</v>
      </c>
      <c r="P695" s="68"/>
      <c r="Q695" s="69" t="s">
        <v>77</v>
      </c>
    </row>
    <row r="696" spans="1:17" s="3" customFormat="1" ht="14.25" x14ac:dyDescent="0.2">
      <c r="B696" s="55"/>
      <c r="C696" s="56"/>
      <c r="D696" s="56"/>
      <c r="E696" s="56"/>
      <c r="F696" s="56"/>
      <c r="G696" s="56"/>
      <c r="H696" s="56"/>
      <c r="I696" s="56">
        <f t="shared" ref="I696:N696" si="153">+H$651+H696</f>
        <v>0.77</v>
      </c>
      <c r="J696" s="56">
        <f t="shared" si="153"/>
        <v>1.62</v>
      </c>
      <c r="K696" s="56">
        <f t="shared" si="153"/>
        <v>2.4700000000000002</v>
      </c>
      <c r="L696" s="56">
        <f t="shared" si="153"/>
        <v>3.43</v>
      </c>
      <c r="M696" s="56">
        <f t="shared" si="153"/>
        <v>4.3900000000000006</v>
      </c>
      <c r="N696" s="57">
        <f t="shared" si="153"/>
        <v>5.3500000000000005</v>
      </c>
      <c r="O696" s="57">
        <f>+N$651+N696</f>
        <v>6.3500000000000005</v>
      </c>
      <c r="P696" s="31"/>
      <c r="Q696" s="36" t="s">
        <v>74</v>
      </c>
    </row>
    <row r="697" spans="1:17" s="3" customFormat="1" ht="14.25" x14ac:dyDescent="0.2">
      <c r="B697" s="58"/>
      <c r="C697" s="59"/>
      <c r="D697" s="59"/>
      <c r="E697" s="59"/>
      <c r="F697" s="59"/>
      <c r="G697" s="59"/>
      <c r="H697" s="59">
        <f t="shared" ref="H697:O697" si="154">+H$661+H696</f>
        <v>36.726073310754671</v>
      </c>
      <c r="I697" s="59">
        <f t="shared" si="154"/>
        <v>39.154808769418182</v>
      </c>
      <c r="J697" s="59">
        <f t="shared" si="154"/>
        <v>35.391182376399854</v>
      </c>
      <c r="K697" s="59">
        <f t="shared" si="154"/>
        <v>37.979900794155647</v>
      </c>
      <c r="L697" s="59">
        <f t="shared" si="154"/>
        <v>46.490252372075204</v>
      </c>
      <c r="M697" s="59">
        <f t="shared" si="154"/>
        <v>39.904228077219486</v>
      </c>
      <c r="N697" s="60">
        <f t="shared" si="154"/>
        <v>44.394782454117333</v>
      </c>
      <c r="O697" s="60">
        <f t="shared" si="154"/>
        <v>46.6</v>
      </c>
      <c r="P697" s="31"/>
      <c r="Q697" s="36" t="s">
        <v>75</v>
      </c>
    </row>
    <row r="698" spans="1:17" s="3" customFormat="1" ht="14.25" x14ac:dyDescent="0.2">
      <c r="B698" s="72"/>
      <c r="I698" s="61"/>
      <c r="J698" s="61"/>
      <c r="K698" s="61"/>
      <c r="L698" s="61"/>
      <c r="M698" s="61"/>
      <c r="N698" s="62"/>
      <c r="O698" s="62">
        <f>+O697/H697-1</f>
        <v>0.26885331861367012</v>
      </c>
      <c r="P698" s="31"/>
      <c r="Q698" s="63" t="s">
        <v>76</v>
      </c>
    </row>
    <row r="699" spans="1:17" s="70" customFormat="1" ht="14.25" x14ac:dyDescent="0.2">
      <c r="A699" s="64"/>
      <c r="B699" s="65"/>
      <c r="C699" s="66"/>
      <c r="D699" s="66"/>
      <c r="E699" s="66"/>
      <c r="F699" s="66"/>
      <c r="G699" s="66"/>
      <c r="H699" s="66"/>
      <c r="I699" s="66">
        <f t="shared" ref="I699:O699" si="155">RATE(I$348-$H$348,,-$H697,I697)</f>
        <v>6.6131095424031935E-2</v>
      </c>
      <c r="J699" s="66">
        <f t="shared" si="155"/>
        <v>-1.8341824919217851E-2</v>
      </c>
      <c r="K699" s="66">
        <f t="shared" si="155"/>
        <v>1.1252891472981065E-2</v>
      </c>
      <c r="L699" s="66">
        <f t="shared" si="155"/>
        <v>6.0710460368811718E-2</v>
      </c>
      <c r="M699" s="66">
        <f t="shared" si="155"/>
        <v>1.673759752616142E-2</v>
      </c>
      <c r="N699" s="67">
        <f t="shared" si="155"/>
        <v>3.2110602035221404E-2</v>
      </c>
      <c r="O699" s="67">
        <f t="shared" si="155"/>
        <v>3.4601395790381621E-2</v>
      </c>
      <c r="P699" s="68"/>
      <c r="Q699" s="69" t="s">
        <v>77</v>
      </c>
    </row>
    <row r="700" spans="1:17" s="3" customFormat="1" ht="14.25" x14ac:dyDescent="0.2">
      <c r="B700" s="55"/>
      <c r="C700" s="56"/>
      <c r="D700" s="56"/>
      <c r="E700" s="56"/>
      <c r="F700" s="56"/>
      <c r="G700" s="56"/>
      <c r="H700" s="56"/>
      <c r="I700" s="56"/>
      <c r="J700" s="56">
        <f t="shared" ref="J700:N700" si="156">+I$651+I700</f>
        <v>0.85000000000000009</v>
      </c>
      <c r="K700" s="56">
        <f t="shared" si="156"/>
        <v>1.7000000000000002</v>
      </c>
      <c r="L700" s="56">
        <f t="shared" si="156"/>
        <v>2.66</v>
      </c>
      <c r="M700" s="56">
        <f t="shared" si="156"/>
        <v>3.62</v>
      </c>
      <c r="N700" s="57">
        <f t="shared" si="156"/>
        <v>4.58</v>
      </c>
      <c r="O700" s="57">
        <f>+N$651+N700</f>
        <v>5.58</v>
      </c>
      <c r="P700" s="31"/>
      <c r="Q700" s="36" t="s">
        <v>74</v>
      </c>
    </row>
    <row r="701" spans="1:17" s="3" customFormat="1" ht="14.25" x14ac:dyDescent="0.2">
      <c r="B701" s="58"/>
      <c r="C701" s="59"/>
      <c r="D701" s="59"/>
      <c r="E701" s="59"/>
      <c r="F701" s="59"/>
      <c r="G701" s="59"/>
      <c r="H701" s="59"/>
      <c r="I701" s="59">
        <f t="shared" ref="I701:O701" si="157">+I$661+I700</f>
        <v>38.384808769418179</v>
      </c>
      <c r="J701" s="59">
        <f t="shared" si="157"/>
        <v>34.621182376399858</v>
      </c>
      <c r="K701" s="59">
        <f t="shared" si="157"/>
        <v>37.209900794155651</v>
      </c>
      <c r="L701" s="59">
        <f t="shared" si="157"/>
        <v>45.720252372075208</v>
      </c>
      <c r="M701" s="59">
        <f t="shared" si="157"/>
        <v>39.134228077219483</v>
      </c>
      <c r="N701" s="60">
        <f t="shared" si="157"/>
        <v>43.62478245411733</v>
      </c>
      <c r="O701" s="60">
        <f t="shared" si="157"/>
        <v>45.83</v>
      </c>
      <c r="P701" s="31"/>
      <c r="Q701" s="36" t="s">
        <v>75</v>
      </c>
    </row>
    <row r="702" spans="1:17" s="3" customFormat="1" ht="14.25" x14ac:dyDescent="0.2">
      <c r="B702" s="72"/>
      <c r="I702" s="61"/>
      <c r="J702" s="61"/>
      <c r="K702" s="61"/>
      <c r="L702" s="61"/>
      <c r="M702" s="61"/>
      <c r="N702" s="62"/>
      <c r="O702" s="62">
        <f>+O701/I701-1</f>
        <v>0.19396192059483508</v>
      </c>
      <c r="P702" s="31"/>
      <c r="Q702" s="63" t="s">
        <v>76</v>
      </c>
    </row>
    <row r="703" spans="1:17" s="70" customFormat="1" ht="14.25" x14ac:dyDescent="0.2">
      <c r="A703" s="64"/>
      <c r="B703" s="65"/>
      <c r="C703" s="66"/>
      <c r="D703" s="66"/>
      <c r="E703" s="66"/>
      <c r="F703" s="66"/>
      <c r="G703" s="66"/>
      <c r="H703" s="66"/>
      <c r="I703" s="66"/>
      <c r="J703" s="66">
        <f t="shared" ref="J703:O703" si="158">RATE(J$348-$I$348,,-$I701,J701)</f>
        <v>-9.804989300915469E-2</v>
      </c>
      <c r="K703" s="66">
        <f t="shared" si="158"/>
        <v>-1.5423274090777225E-2</v>
      </c>
      <c r="L703" s="66">
        <f t="shared" si="158"/>
        <v>6.0025743522635545E-2</v>
      </c>
      <c r="M703" s="66">
        <f t="shared" si="158"/>
        <v>4.8456287960824112E-3</v>
      </c>
      <c r="N703" s="67">
        <f t="shared" si="158"/>
        <v>2.5923029021875377E-2</v>
      </c>
      <c r="O703" s="67">
        <f t="shared" si="158"/>
        <v>2.9987006411099259E-2</v>
      </c>
      <c r="P703" s="68"/>
      <c r="Q703" s="69" t="s">
        <v>77</v>
      </c>
    </row>
    <row r="704" spans="1:17" s="3" customFormat="1" ht="14.25" x14ac:dyDescent="0.2">
      <c r="B704" s="55"/>
      <c r="C704" s="56"/>
      <c r="D704" s="56"/>
      <c r="E704" s="56"/>
      <c r="F704" s="56"/>
      <c r="G704" s="56"/>
      <c r="H704" s="56"/>
      <c r="I704" s="56"/>
      <c r="J704" s="56"/>
      <c r="K704" s="56">
        <f>+J$651+J704</f>
        <v>0.85</v>
      </c>
      <c r="L704" s="56">
        <f>+K$651+K704</f>
        <v>1.81</v>
      </c>
      <c r="M704" s="56">
        <f>+L$651+L704</f>
        <v>2.77</v>
      </c>
      <c r="N704" s="57">
        <f>+M$651+M704</f>
        <v>3.73</v>
      </c>
      <c r="O704" s="57">
        <f>+N$651+N704</f>
        <v>4.7300000000000004</v>
      </c>
      <c r="P704" s="31"/>
      <c r="Q704" s="36" t="s">
        <v>74</v>
      </c>
    </row>
    <row r="705" spans="1:17" s="3" customFormat="1" ht="14.25" x14ac:dyDescent="0.2">
      <c r="B705" s="58"/>
      <c r="C705" s="59"/>
      <c r="D705" s="59"/>
      <c r="E705" s="59"/>
      <c r="F705" s="59"/>
      <c r="G705" s="59"/>
      <c r="H705" s="59"/>
      <c r="I705" s="59"/>
      <c r="J705" s="59">
        <f t="shared" ref="J705:O705" si="159">+J$661+J704</f>
        <v>33.771182376399857</v>
      </c>
      <c r="K705" s="59">
        <f t="shared" si="159"/>
        <v>36.359900794155649</v>
      </c>
      <c r="L705" s="59">
        <f t="shared" si="159"/>
        <v>44.870252372075207</v>
      </c>
      <c r="M705" s="59">
        <f t="shared" si="159"/>
        <v>38.284228077219488</v>
      </c>
      <c r="N705" s="60">
        <f t="shared" si="159"/>
        <v>42.774782454117329</v>
      </c>
      <c r="O705" s="60">
        <f t="shared" si="159"/>
        <v>44.980000000000004</v>
      </c>
      <c r="P705" s="31"/>
      <c r="Q705" s="36" t="s">
        <v>75</v>
      </c>
    </row>
    <row r="706" spans="1:17" s="3" customFormat="1" ht="14.25" x14ac:dyDescent="0.2">
      <c r="B706" s="72"/>
      <c r="I706" s="61"/>
      <c r="J706" s="61"/>
      <c r="K706" s="61"/>
      <c r="L706" s="61"/>
      <c r="M706" s="61"/>
      <c r="N706" s="62"/>
      <c r="O706" s="62">
        <f>+O705/J705-1</f>
        <v>0.33190480270045697</v>
      </c>
      <c r="P706" s="31"/>
      <c r="Q706" s="63" t="s">
        <v>76</v>
      </c>
    </row>
    <row r="707" spans="1:17" s="70" customFormat="1" ht="14.25" x14ac:dyDescent="0.2">
      <c r="A707" s="64"/>
      <c r="B707" s="65"/>
      <c r="C707" s="66"/>
      <c r="D707" s="66"/>
      <c r="E707" s="66"/>
      <c r="F707" s="66"/>
      <c r="G707" s="66"/>
      <c r="H707" s="66"/>
      <c r="I707" s="66"/>
      <c r="J707" s="66"/>
      <c r="K707" s="66">
        <f>RATE(K$348-$J$348,,-$J705,K705)</f>
        <v>7.6654657479948041E-2</v>
      </c>
      <c r="L707" s="66">
        <f>RATE(L$348-$J$348,,-$J705,L705)</f>
        <v>0.15267300686503038</v>
      </c>
      <c r="M707" s="66">
        <f>RATE(M$348-$J$348,,-$J705,M705)</f>
        <v>4.2696405114469559E-2</v>
      </c>
      <c r="N707" s="67">
        <f>RATE(N$348-$J$348,,-$J705,N705)</f>
        <v>6.0865645856808058E-2</v>
      </c>
      <c r="O707" s="67">
        <f>RATE(O$348-$J$348,,-$J705,O705)</f>
        <v>5.8996773660532825E-2</v>
      </c>
      <c r="P707" s="68"/>
      <c r="Q707" s="69" t="s">
        <v>77</v>
      </c>
    </row>
    <row r="708" spans="1:17" s="3" customFormat="1" ht="14.25" x14ac:dyDescent="0.2">
      <c r="B708" s="73"/>
      <c r="C708" s="74"/>
      <c r="D708" s="74"/>
      <c r="E708" s="74"/>
      <c r="F708" s="74"/>
      <c r="G708" s="74"/>
      <c r="H708" s="74"/>
      <c r="I708" s="74"/>
      <c r="J708" s="74"/>
      <c r="K708" s="74"/>
      <c r="L708" s="74">
        <f>+K$651+K708</f>
        <v>0.96000000000000008</v>
      </c>
      <c r="M708" s="74">
        <f>+L$651+L708</f>
        <v>1.9200000000000002</v>
      </c>
      <c r="N708" s="75">
        <f>+M$651+M708</f>
        <v>2.8800000000000003</v>
      </c>
      <c r="O708" s="75">
        <f>+N$651+N708</f>
        <v>3.8800000000000003</v>
      </c>
      <c r="P708" s="31"/>
      <c r="Q708" s="36" t="s">
        <v>74</v>
      </c>
    </row>
    <row r="709" spans="1:17" s="3" customFormat="1" ht="14.25" x14ac:dyDescent="0.2">
      <c r="B709" s="76"/>
      <c r="C709" s="77"/>
      <c r="D709" s="77"/>
      <c r="E709" s="77"/>
      <c r="F709" s="77"/>
      <c r="G709" s="77"/>
      <c r="H709" s="77"/>
      <c r="I709" s="77"/>
      <c r="J709" s="77"/>
      <c r="K709" s="77">
        <f>+K$661+K708</f>
        <v>35.509900794155648</v>
      </c>
      <c r="L709" s="77">
        <f>+L$661+L708</f>
        <v>44.020252372075205</v>
      </c>
      <c r="M709" s="77">
        <f>+M$661+M708</f>
        <v>37.434228077219487</v>
      </c>
      <c r="N709" s="78">
        <f>+N$661+N708</f>
        <v>41.924782454117334</v>
      </c>
      <c r="O709" s="78">
        <f>+O$661+O708</f>
        <v>44.13</v>
      </c>
      <c r="P709" s="31"/>
      <c r="Q709" s="36" t="s">
        <v>75</v>
      </c>
    </row>
    <row r="710" spans="1:17" s="3" customFormat="1" ht="14.25" x14ac:dyDescent="0.2">
      <c r="B710" s="72"/>
      <c r="I710" s="61"/>
      <c r="J710" s="61"/>
      <c r="K710" s="61"/>
      <c r="L710" s="61"/>
      <c r="M710" s="61"/>
      <c r="N710" s="62"/>
      <c r="O710" s="62">
        <f>+O709/K709-1</f>
        <v>0.24275199347397458</v>
      </c>
      <c r="P710" s="31"/>
      <c r="Q710" s="63" t="s">
        <v>76</v>
      </c>
    </row>
    <row r="711" spans="1:17" s="70" customFormat="1" ht="14.25" x14ac:dyDescent="0.2">
      <c r="A711" s="64"/>
      <c r="B711" s="65"/>
      <c r="C711" s="66"/>
      <c r="D711" s="66"/>
      <c r="E711" s="66"/>
      <c r="F711" s="66"/>
      <c r="G711" s="66"/>
      <c r="H711" s="66"/>
      <c r="I711" s="66"/>
      <c r="J711" s="66"/>
      <c r="K711" s="66"/>
      <c r="L711" s="66">
        <f>RATE(L$348-$K$348,,-$K709,L709)</f>
        <v>0.23966137295771384</v>
      </c>
      <c r="M711" s="66">
        <f>RATE(M$348-$K$348,,-$K709,M709)</f>
        <v>2.6738179200192683E-2</v>
      </c>
      <c r="N711" s="67">
        <f>RATE(N$348-$K$348,,-$K709,N709)</f>
        <v>5.6915952426185794E-2</v>
      </c>
      <c r="O711" s="67">
        <f>RATE(O$348-$K$348,,-$K709,O709)</f>
        <v>5.5835152507762019E-2</v>
      </c>
      <c r="P711" s="68"/>
      <c r="Q711" s="69" t="s">
        <v>77</v>
      </c>
    </row>
    <row r="712" spans="1:17" s="3" customFormat="1" ht="14.25" x14ac:dyDescent="0.2">
      <c r="B712" s="73"/>
      <c r="C712" s="74"/>
      <c r="D712" s="74"/>
      <c r="E712" s="74"/>
      <c r="F712" s="74"/>
      <c r="G712" s="74"/>
      <c r="H712" s="74"/>
      <c r="I712" s="74"/>
      <c r="J712" s="74"/>
      <c r="K712" s="74"/>
      <c r="L712" s="74"/>
      <c r="M712" s="74">
        <f>+L$651+L712</f>
        <v>0.96000000000000008</v>
      </c>
      <c r="N712" s="75">
        <f>+M$651+M712</f>
        <v>1.9200000000000002</v>
      </c>
      <c r="O712" s="75">
        <f>+N$651+N712</f>
        <v>2.92</v>
      </c>
      <c r="P712" s="31"/>
      <c r="Q712" s="36" t="s">
        <v>74</v>
      </c>
    </row>
    <row r="713" spans="1:17" s="3" customFormat="1" ht="14.25" x14ac:dyDescent="0.2">
      <c r="B713" s="76"/>
      <c r="C713" s="77"/>
      <c r="D713" s="77"/>
      <c r="E713" s="77"/>
      <c r="F713" s="77"/>
      <c r="G713" s="77"/>
      <c r="H713" s="77"/>
      <c r="I713" s="77"/>
      <c r="J713" s="77"/>
      <c r="K713" s="77"/>
      <c r="L713" s="77">
        <f>+L$661+L712</f>
        <v>43.060252372075205</v>
      </c>
      <c r="M713" s="77">
        <f>+M$661+M712</f>
        <v>36.474228077219486</v>
      </c>
      <c r="N713" s="78">
        <f>+N$661+N712</f>
        <v>40.964782454117334</v>
      </c>
      <c r="O713" s="78">
        <f>+O$661+O712</f>
        <v>43.17</v>
      </c>
      <c r="P713" s="31"/>
      <c r="Q713" s="36" t="s">
        <v>75</v>
      </c>
    </row>
    <row r="714" spans="1:17" s="3" customFormat="1" ht="14.25" x14ac:dyDescent="0.2">
      <c r="B714" s="72"/>
      <c r="I714" s="61"/>
      <c r="J714" s="61"/>
      <c r="K714" s="61"/>
      <c r="L714" s="61"/>
      <c r="M714" s="61"/>
      <c r="N714" s="62"/>
      <c r="O714" s="62">
        <f>+O713/L713-1</f>
        <v>2.5486991338667941E-3</v>
      </c>
      <c r="P714" s="31"/>
      <c r="Q714" s="63" t="s">
        <v>76</v>
      </c>
    </row>
    <row r="715" spans="1:17" s="70" customFormat="1" ht="14.25" x14ac:dyDescent="0.2">
      <c r="A715" s="64"/>
      <c r="B715" s="65"/>
      <c r="C715" s="66"/>
      <c r="D715" s="66"/>
      <c r="E715" s="66"/>
      <c r="F715" s="66"/>
      <c r="G715" s="66"/>
      <c r="H715" s="66"/>
      <c r="I715" s="66"/>
      <c r="J715" s="66"/>
      <c r="K715" s="66"/>
      <c r="L715" s="66"/>
      <c r="M715" s="66">
        <f>RATE(M$348-$L$348,,-$L713,M713)</f>
        <v>-0.15294904075218066</v>
      </c>
      <c r="N715" s="67">
        <f>RATE(N$348-$L$348,,-$L713,N713)</f>
        <v>-2.4635283675270108E-2</v>
      </c>
      <c r="O715" s="67">
        <f>RATE(O$348-$L$348,,-$L713,O713)</f>
        <v>8.4884563520876263E-4</v>
      </c>
      <c r="P715" s="68"/>
      <c r="Q715" s="69" t="s">
        <v>77</v>
      </c>
    </row>
    <row r="716" spans="1:17" s="3" customFormat="1" ht="14.25" x14ac:dyDescent="0.2">
      <c r="B716" s="73"/>
      <c r="C716" s="74"/>
      <c r="D716" s="74"/>
      <c r="E716" s="74"/>
      <c r="F716" s="74"/>
      <c r="G716" s="74"/>
      <c r="H716" s="74"/>
      <c r="I716" s="74"/>
      <c r="J716" s="74"/>
      <c r="K716" s="74"/>
      <c r="L716" s="74"/>
      <c r="M716" s="74"/>
      <c r="N716" s="75">
        <f>+M$651+M716</f>
        <v>0.96000000000000008</v>
      </c>
      <c r="O716" s="75">
        <f>+N$651+N716</f>
        <v>1.96</v>
      </c>
      <c r="P716" s="31"/>
      <c r="Q716" s="36" t="s">
        <v>74</v>
      </c>
    </row>
    <row r="717" spans="1:17" s="3" customFormat="1" ht="14.25" x14ac:dyDescent="0.2">
      <c r="B717" s="76"/>
      <c r="C717" s="77"/>
      <c r="D717" s="77"/>
      <c r="E717" s="77"/>
      <c r="F717" s="77"/>
      <c r="G717" s="77"/>
      <c r="H717" s="77"/>
      <c r="I717" s="77"/>
      <c r="J717" s="77"/>
      <c r="K717" s="77"/>
      <c r="L717" s="77"/>
      <c r="M717" s="77">
        <f>+M$661+M716</f>
        <v>35.514228077219485</v>
      </c>
      <c r="N717" s="78">
        <f>+N$661+N716</f>
        <v>40.004782454117333</v>
      </c>
      <c r="O717" s="78">
        <f>+O$661+O716</f>
        <v>42.21</v>
      </c>
      <c r="P717" s="31"/>
      <c r="Q717" s="36" t="s">
        <v>75</v>
      </c>
    </row>
    <row r="718" spans="1:17" s="3" customFormat="1" ht="14.25" x14ac:dyDescent="0.2">
      <c r="B718" s="72"/>
      <c r="I718" s="61"/>
      <c r="J718" s="61"/>
      <c r="K718" s="61"/>
      <c r="L718" s="61"/>
      <c r="M718" s="61"/>
      <c r="N718" s="62"/>
      <c r="O718" s="62">
        <f>+O717/M717-1</f>
        <v>0.18853772939177316</v>
      </c>
      <c r="P718" s="31"/>
      <c r="Q718" s="63" t="s">
        <v>76</v>
      </c>
    </row>
    <row r="719" spans="1:17" s="70" customFormat="1" ht="14.25" x14ac:dyDescent="0.2">
      <c r="A719" s="64"/>
      <c r="B719" s="65"/>
      <c r="C719" s="66"/>
      <c r="D719" s="66"/>
      <c r="E719" s="66"/>
      <c r="F719" s="66"/>
      <c r="G719" s="66"/>
      <c r="H719" s="66"/>
      <c r="I719" s="66"/>
      <c r="J719" s="66"/>
      <c r="K719" s="66"/>
      <c r="L719" s="66"/>
      <c r="M719" s="66"/>
      <c r="N719" s="67">
        <f>RATE(N$348-$M$348,,-$M717,N717)</f>
        <v>0.12644381195992546</v>
      </c>
      <c r="O719" s="67">
        <f>RATE(O$348-$M$348,,-$M717,O717)</f>
        <v>9.0200774807912623E-2</v>
      </c>
      <c r="P719" s="68"/>
      <c r="Q719" s="69" t="s">
        <v>77</v>
      </c>
    </row>
    <row r="720" spans="1:17" s="3" customFormat="1" ht="14.25" x14ac:dyDescent="0.2">
      <c r="B720" s="73"/>
      <c r="C720" s="74"/>
      <c r="D720" s="74"/>
      <c r="E720" s="74"/>
      <c r="F720" s="74"/>
      <c r="G720" s="74"/>
      <c r="H720" s="74"/>
      <c r="I720" s="74"/>
      <c r="J720" s="74"/>
      <c r="K720" s="74"/>
      <c r="L720" s="74"/>
      <c r="M720" s="74"/>
      <c r="N720" s="75"/>
      <c r="O720" s="75">
        <f>+N$651+N720</f>
        <v>1</v>
      </c>
      <c r="P720" s="31"/>
      <c r="Q720" s="36" t="s">
        <v>74</v>
      </c>
    </row>
    <row r="721" spans="1:17" s="3" customFormat="1" ht="14.25" x14ac:dyDescent="0.2">
      <c r="B721" s="76"/>
      <c r="C721" s="77"/>
      <c r="D721" s="77"/>
      <c r="E721" s="77"/>
      <c r="F721" s="77"/>
      <c r="G721" s="77"/>
      <c r="H721" s="77"/>
      <c r="I721" s="77"/>
      <c r="J721" s="77"/>
      <c r="K721" s="77"/>
      <c r="L721" s="77"/>
      <c r="M721" s="77"/>
      <c r="N721" s="78">
        <f>+N$661+N720</f>
        <v>39.044782454117332</v>
      </c>
      <c r="O721" s="78">
        <f>+O$661+O720</f>
        <v>41.25</v>
      </c>
      <c r="P721" s="31"/>
      <c r="Q721" s="36" t="s">
        <v>75</v>
      </c>
    </row>
    <row r="722" spans="1:17" s="3" customFormat="1" ht="14.25" x14ac:dyDescent="0.2">
      <c r="B722" s="72"/>
      <c r="I722" s="61"/>
      <c r="J722" s="61"/>
      <c r="K722" s="61"/>
      <c r="L722" s="61"/>
      <c r="M722" s="61"/>
      <c r="N722" s="62"/>
      <c r="O722" s="62">
        <f>+O721/N721-1</f>
        <v>5.6479186392550229E-2</v>
      </c>
      <c r="P722" s="31"/>
      <c r="Q722" s="63" t="s">
        <v>76</v>
      </c>
    </row>
    <row r="723" spans="1:17" s="70" customFormat="1" ht="14.25" x14ac:dyDescent="0.2">
      <c r="A723" s="64"/>
      <c r="B723" s="65"/>
      <c r="C723" s="66"/>
      <c r="D723" s="66"/>
      <c r="E723" s="66"/>
      <c r="F723" s="66"/>
      <c r="G723" s="66"/>
      <c r="H723" s="66"/>
      <c r="I723" s="66"/>
      <c r="J723" s="66"/>
      <c r="K723" s="66"/>
      <c r="L723" s="66"/>
      <c r="M723" s="66"/>
      <c r="N723" s="67"/>
      <c r="O723" s="67">
        <f>RATE(O$348-$N$348,,-$N721,O721)</f>
        <v>5.6479186392550194E-2</v>
      </c>
      <c r="P723" s="68"/>
      <c r="Q723" s="69" t="s">
        <v>77</v>
      </c>
    </row>
  </sheetData>
  <mergeCells count="59">
    <mergeCell ref="B374:N374"/>
    <mergeCell ref="B349:N349"/>
    <mergeCell ref="B350:N350"/>
    <mergeCell ref="B356:N356"/>
    <mergeCell ref="B362:N362"/>
    <mergeCell ref="B368:N368"/>
    <mergeCell ref="B440:N440"/>
    <mergeCell ref="B380:N380"/>
    <mergeCell ref="B386:N386"/>
    <mergeCell ref="B392:N392"/>
    <mergeCell ref="B398:N398"/>
    <mergeCell ref="B403:N403"/>
    <mergeCell ref="B404:N404"/>
    <mergeCell ref="B410:N410"/>
    <mergeCell ref="B416:N416"/>
    <mergeCell ref="B422:N422"/>
    <mergeCell ref="B428:N428"/>
    <mergeCell ref="B434:N434"/>
    <mergeCell ref="B498:N498"/>
    <mergeCell ref="B446:N446"/>
    <mergeCell ref="B447:N447"/>
    <mergeCell ref="B453:N453"/>
    <mergeCell ref="B459:N459"/>
    <mergeCell ref="B460:N460"/>
    <mergeCell ref="B467:N467"/>
    <mergeCell ref="B473:N473"/>
    <mergeCell ref="B479:N479"/>
    <mergeCell ref="B485:N485"/>
    <mergeCell ref="B491:N491"/>
    <mergeCell ref="B497:N497"/>
    <mergeCell ref="B583:N583"/>
    <mergeCell ref="B506:N506"/>
    <mergeCell ref="B514:N514"/>
    <mergeCell ref="B515:N515"/>
    <mergeCell ref="B523:N523"/>
    <mergeCell ref="B531:N531"/>
    <mergeCell ref="B539:N539"/>
    <mergeCell ref="B546:N546"/>
    <mergeCell ref="B554:N554"/>
    <mergeCell ref="B562:N562"/>
    <mergeCell ref="B569:N569"/>
    <mergeCell ref="B576:N576"/>
    <mergeCell ref="B635:N635"/>
    <mergeCell ref="B591:N591"/>
    <mergeCell ref="B592:N592"/>
    <mergeCell ref="B598:N598"/>
    <mergeCell ref="B604:N604"/>
    <mergeCell ref="B609:N609"/>
    <mergeCell ref="B610:N610"/>
    <mergeCell ref="B615:N615"/>
    <mergeCell ref="B620:N620"/>
    <mergeCell ref="B625:N625"/>
    <mergeCell ref="B630:N630"/>
    <mergeCell ref="B631:N631"/>
    <mergeCell ref="B638:N638"/>
    <mergeCell ref="B641:N641"/>
    <mergeCell ref="B646:N646"/>
    <mergeCell ref="B662:N662"/>
    <mergeCell ref="B671:N671"/>
  </mergeCells>
  <conditionalFormatting sqref="Q524:Q527 Q532:Q535 Q563:Q566 Q537 Q589 Q516:Q519 Q521 Q568 Q584:Q587 P497:Q498 B562 B497 Q545 C351:M355 C361:M361 C363:M367 C369:M373 C375:M379 C381:M385 C391:M391 C397:M397 Q458 Q461:Q465 B603 N363:N365 N369:N371 N375:N377 N381:N383 B387:N389 B390:M390 B393:N395 B396:M396 B399:N401 B405:N407 B408:M408 B411:N413 B414:M414 B417:N419 B420:M420 B423:N425 B426:M426 B429:N431 B432:M432 B433:N433 B435:N437 B438:M438 B441:N443 B444:M444 B448:N450 B451:M451 B454:N456 B457:M457 B504:N504 B568 B597 B621:N624 B552:N552 B560:N560 B575:N575 B589:N589 P641 B641 P583:Q583 B583 P576:Q576 B576 P554:Q554 B554 B537 P467:Q467 B467 P459:Q460 B459:B460 B453 B446:B447 B440 B434 B422 B416 B410 B402:M402 B403:B404 B398 B392 B386 B380:B384 B374:B378 B368:B372 B362:B366 B356 B349:B350 B539">
    <cfRule type="cellIs" dxfId="2272" priority="1211" operator="lessThan">
      <formula>0</formula>
    </cfRule>
  </conditionalFormatting>
  <conditionalFormatting sqref="P583">
    <cfRule type="cellIs" dxfId="2271" priority="1206" operator="lessThan">
      <formula>0</formula>
    </cfRule>
  </conditionalFormatting>
  <conditionalFormatting sqref="B348:N348">
    <cfRule type="cellIs" dxfId="2270" priority="1205" operator="lessThan">
      <formula>0</formula>
    </cfRule>
  </conditionalFormatting>
  <conditionalFormatting sqref="P514:P515">
    <cfRule type="cellIs" dxfId="2269" priority="1207" operator="lessThan">
      <formula>0</formula>
    </cfRule>
  </conditionalFormatting>
  <conditionalFormatting sqref="P523 Q529 Q539:Q545">
    <cfRule type="cellIs" dxfId="2268" priority="1208" operator="lessThan">
      <formula>0</formula>
    </cfRule>
  </conditionalFormatting>
  <conditionalFormatting sqref="P531">
    <cfRule type="cellIs" dxfId="2267" priority="1209" operator="lessThan">
      <formula>0</formula>
    </cfRule>
  </conditionalFormatting>
  <conditionalFormatting sqref="P562">
    <cfRule type="cellIs" dxfId="2266" priority="1210" operator="lessThan">
      <formula>0</formula>
    </cfRule>
  </conditionalFormatting>
  <conditionalFormatting sqref="B348:N348">
    <cfRule type="cellIs" dxfId="2265" priority="1204" operator="lessThan">
      <formula>0</formula>
    </cfRule>
  </conditionalFormatting>
  <conditionalFormatting sqref="Q588">
    <cfRule type="cellIs" dxfId="2264" priority="1189" operator="lessThan">
      <formula>0</formula>
    </cfRule>
  </conditionalFormatting>
  <conditionalFormatting sqref="Q499:Q502">
    <cfRule type="cellIs" dxfId="2263" priority="1203" operator="lessThan">
      <formula>0</formula>
    </cfRule>
  </conditionalFormatting>
  <conditionalFormatting sqref="Q503">
    <cfRule type="cellIs" dxfId="2262" priority="1202" operator="lessThan">
      <formula>0</formula>
    </cfRule>
  </conditionalFormatting>
  <conditionalFormatting sqref="Q503">
    <cfRule type="cellIs" dxfId="2261" priority="1201" operator="lessThan">
      <formula>0</formula>
    </cfRule>
  </conditionalFormatting>
  <conditionalFormatting sqref="B514">
    <cfRule type="cellIs" dxfId="2260" priority="1199" operator="lessThan">
      <formula>0</formula>
    </cfRule>
  </conditionalFormatting>
  <conditionalFormatting sqref="B531">
    <cfRule type="cellIs" dxfId="2259" priority="1198" operator="lessThan">
      <formula>0</formula>
    </cfRule>
  </conditionalFormatting>
  <conditionalFormatting sqref="Q520">
    <cfRule type="cellIs" dxfId="2258" priority="1197" operator="lessThan">
      <formula>0</formula>
    </cfRule>
  </conditionalFormatting>
  <conditionalFormatting sqref="Q520">
    <cfRule type="cellIs" dxfId="2257" priority="1196" operator="lessThan">
      <formula>0</formula>
    </cfRule>
  </conditionalFormatting>
  <conditionalFormatting sqref="Q567">
    <cfRule type="cellIs" dxfId="2256" priority="1191" operator="lessThan">
      <formula>0</formula>
    </cfRule>
  </conditionalFormatting>
  <conditionalFormatting sqref="B523 B515">
    <cfRule type="cellIs" dxfId="2255" priority="1200" operator="lessThan">
      <formula>0</formula>
    </cfRule>
  </conditionalFormatting>
  <conditionalFormatting sqref="Q528">
    <cfRule type="cellIs" dxfId="2254" priority="1194" operator="lessThan">
      <formula>0</formula>
    </cfRule>
  </conditionalFormatting>
  <conditionalFormatting sqref="Q536">
    <cfRule type="cellIs" dxfId="2253" priority="1193" operator="lessThan">
      <formula>0</formula>
    </cfRule>
  </conditionalFormatting>
  <conditionalFormatting sqref="Q536">
    <cfRule type="cellIs" dxfId="2252" priority="1192" operator="lessThan">
      <formula>0</formula>
    </cfRule>
  </conditionalFormatting>
  <conditionalFormatting sqref="P539">
    <cfRule type="cellIs" dxfId="2251" priority="1180" operator="lessThan">
      <formula>0</formula>
    </cfRule>
  </conditionalFormatting>
  <conditionalFormatting sqref="Q528">
    <cfRule type="cellIs" dxfId="2250" priority="1195" operator="lessThan">
      <formula>0</formula>
    </cfRule>
  </conditionalFormatting>
  <conditionalFormatting sqref="Q567">
    <cfRule type="cellIs" dxfId="2249" priority="1190" operator="lessThan">
      <formula>0</formula>
    </cfRule>
  </conditionalFormatting>
  <conditionalFormatting sqref="P584:P587">
    <cfRule type="cellIs" dxfId="2248" priority="1182" operator="lessThan">
      <formula>0</formula>
    </cfRule>
  </conditionalFormatting>
  <conditionalFormatting sqref="P563:P566">
    <cfRule type="cellIs" dxfId="2247" priority="1183" operator="lessThan">
      <formula>0</formula>
    </cfRule>
  </conditionalFormatting>
  <conditionalFormatting sqref="Q366">
    <cfRule type="cellIs" dxfId="2246" priority="1141" operator="lessThan">
      <formula>0</formula>
    </cfRule>
  </conditionalFormatting>
  <conditionalFormatting sqref="Q588">
    <cfRule type="cellIs" dxfId="2245" priority="1188" operator="lessThan">
      <formula>0</formula>
    </cfRule>
  </conditionalFormatting>
  <conditionalFormatting sqref="Q544">
    <cfRule type="cellIs" dxfId="2244" priority="1179" operator="lessThan">
      <formula>0</formula>
    </cfRule>
  </conditionalFormatting>
  <conditionalFormatting sqref="J353:N354 K351:N352">
    <cfRule type="cellIs" dxfId="2243" priority="1168" operator="lessThan">
      <formula>0</formula>
    </cfRule>
  </conditionalFormatting>
  <conditionalFormatting sqref="P516:P519">
    <cfRule type="cellIs" dxfId="2242" priority="1187" operator="lessThan">
      <formula>0</formula>
    </cfRule>
  </conditionalFormatting>
  <conditionalFormatting sqref="P524:P527">
    <cfRule type="cellIs" dxfId="2241" priority="1186" operator="lessThan">
      <formula>0</formula>
    </cfRule>
  </conditionalFormatting>
  <conditionalFormatting sqref="P539:P543">
    <cfRule type="cellIs" dxfId="2240" priority="1185" operator="lessThan">
      <formula>0</formula>
    </cfRule>
  </conditionalFormatting>
  <conditionalFormatting sqref="P532:P535">
    <cfRule type="cellIs" dxfId="2239" priority="1184" operator="lessThan">
      <formula>0</formula>
    </cfRule>
  </conditionalFormatting>
  <conditionalFormatting sqref="Q544">
    <cfRule type="cellIs" dxfId="2238" priority="1178" operator="lessThan">
      <formula>0</formula>
    </cfRule>
  </conditionalFormatting>
  <conditionalFormatting sqref="Q354">
    <cfRule type="cellIs" dxfId="2237" priority="1161" operator="lessThan">
      <formula>0</formula>
    </cfRule>
  </conditionalFormatting>
  <conditionalFormatting sqref="Q540:Q543 B539">
    <cfRule type="cellIs" dxfId="2236" priority="1181" operator="lessThan">
      <formula>0</formula>
    </cfRule>
  </conditionalFormatting>
  <conditionalFormatting sqref="P555:P558">
    <cfRule type="cellIs" dxfId="2235" priority="1173" operator="lessThan">
      <formula>0</formula>
    </cfRule>
  </conditionalFormatting>
  <conditionalFormatting sqref="Q555:Q558 Q560">
    <cfRule type="cellIs" dxfId="2234" priority="1176" operator="lessThan">
      <formula>0</formula>
    </cfRule>
  </conditionalFormatting>
  <conditionalFormatting sqref="Q559">
    <cfRule type="cellIs" dxfId="2233" priority="1175" operator="lessThan">
      <formula>0</formula>
    </cfRule>
  </conditionalFormatting>
  <conditionalFormatting sqref="Q468:Q472">
    <cfRule type="cellIs" dxfId="2232" priority="1172" operator="lessThan">
      <formula>0</formula>
    </cfRule>
  </conditionalFormatting>
  <conditionalFormatting sqref="Q559">
    <cfRule type="cellIs" dxfId="2231" priority="1174" operator="lessThan">
      <formula>0</formula>
    </cfRule>
  </conditionalFormatting>
  <conditionalFormatting sqref="J351">
    <cfRule type="cellIs" dxfId="2230" priority="1167" operator="lessThan">
      <formula>0</formula>
    </cfRule>
  </conditionalFormatting>
  <conditionalFormatting sqref="P540:P543">
    <cfRule type="cellIs" dxfId="2229" priority="1177" operator="lessThan">
      <formula>0</formula>
    </cfRule>
  </conditionalFormatting>
  <conditionalFormatting sqref="P349:Q350 Q351:Q353">
    <cfRule type="cellIs" dxfId="2228" priority="1171" operator="lessThan">
      <formula>0</formula>
    </cfRule>
  </conditionalFormatting>
  <conditionalFormatting sqref="Q396">
    <cfRule type="cellIs" dxfId="2227" priority="1094" operator="lessThan">
      <formula>0</formula>
    </cfRule>
  </conditionalFormatting>
  <conditionalFormatting sqref="B349">
    <cfRule type="cellIs" dxfId="2226" priority="1166" operator="lessThan">
      <formula>0</formula>
    </cfRule>
  </conditionalFormatting>
  <conditionalFormatting sqref="P393:P395">
    <cfRule type="cellIs" dxfId="2225" priority="1098" operator="lessThan">
      <formula>0</formula>
    </cfRule>
  </conditionalFormatting>
  <conditionalFormatting sqref="Q397">
    <cfRule type="cellIs" dxfId="2224" priority="1096" operator="lessThan">
      <formula>0</formula>
    </cfRule>
  </conditionalFormatting>
  <conditionalFormatting sqref="P349:P350">
    <cfRule type="cellIs" dxfId="2223" priority="1170" operator="lessThan">
      <formula>0</formula>
    </cfRule>
  </conditionalFormatting>
  <conditionalFormatting sqref="P351:P354">
    <cfRule type="cellIs" dxfId="2222" priority="1169" operator="lessThan">
      <formula>0</formula>
    </cfRule>
  </conditionalFormatting>
  <conditionalFormatting sqref="C397:M397">
    <cfRule type="cellIs" dxfId="2221" priority="1093" operator="lessThan">
      <formula>0</formula>
    </cfRule>
  </conditionalFormatting>
  <conditionalFormatting sqref="Q355">
    <cfRule type="cellIs" dxfId="2220" priority="1164" operator="lessThan">
      <formula>0</formula>
    </cfRule>
  </conditionalFormatting>
  <conditionalFormatting sqref="P398:Q398 Q399:Q401">
    <cfRule type="cellIs" dxfId="2219" priority="1092" operator="lessThan">
      <formula>0</formula>
    </cfRule>
  </conditionalFormatting>
  <conditionalFormatting sqref="P399:P401">
    <cfRule type="cellIs" dxfId="2218" priority="1090" operator="lessThan">
      <formula>0</formula>
    </cfRule>
  </conditionalFormatting>
  <conditionalFormatting sqref="H385">
    <cfRule type="cellIs" dxfId="2217" priority="1055" operator="lessThan">
      <formula>0</formula>
    </cfRule>
  </conditionalFormatting>
  <conditionalFormatting sqref="Q402">
    <cfRule type="cellIs" dxfId="2216" priority="1088" operator="lessThan">
      <formula>0</formula>
    </cfRule>
  </conditionalFormatting>
  <conditionalFormatting sqref="B350">
    <cfRule type="cellIs" dxfId="2215" priority="1165" operator="lessThan">
      <formula>0</formula>
    </cfRule>
  </conditionalFormatting>
  <conditionalFormatting sqref="J352">
    <cfRule type="cellIs" dxfId="2214" priority="1162" operator="lessThan">
      <formula>0</formula>
    </cfRule>
  </conditionalFormatting>
  <conditionalFormatting sqref="P355">
    <cfRule type="cellIs" dxfId="2213" priority="1163" operator="lessThan">
      <formula>0</formula>
    </cfRule>
  </conditionalFormatting>
  <conditionalFormatting sqref="P440">
    <cfRule type="cellIs" dxfId="2212" priority="1041" operator="lessThan">
      <formula>0</formula>
    </cfRule>
  </conditionalFormatting>
  <conditionalFormatting sqref="Q354">
    <cfRule type="cellIs" dxfId="2211" priority="1160" operator="lessThan">
      <formula>0</formula>
    </cfRule>
  </conditionalFormatting>
  <conditionalFormatting sqref="P356:Q356 Q357:Q359">
    <cfRule type="cellIs" dxfId="2210" priority="1159" operator="lessThan">
      <formula>0</formula>
    </cfRule>
  </conditionalFormatting>
  <conditionalFormatting sqref="P356">
    <cfRule type="cellIs" dxfId="2209" priority="1158" operator="lessThan">
      <formula>0</formula>
    </cfRule>
  </conditionalFormatting>
  <conditionalFormatting sqref="P357:P360">
    <cfRule type="cellIs" dxfId="2208" priority="1157" operator="lessThan">
      <formula>0</formula>
    </cfRule>
  </conditionalFormatting>
  <conditionalFormatting sqref="B356">
    <cfRule type="cellIs" dxfId="2207" priority="1153" operator="lessThan">
      <formula>0</formula>
    </cfRule>
  </conditionalFormatting>
  <conditionalFormatting sqref="Q361">
    <cfRule type="cellIs" dxfId="2206" priority="1152" operator="lessThan">
      <formula>0</formula>
    </cfRule>
  </conditionalFormatting>
  <conditionalFormatting sqref="Q360">
    <cfRule type="cellIs" dxfId="2205" priority="1150" operator="lessThan">
      <formula>0</formula>
    </cfRule>
  </conditionalFormatting>
  <conditionalFormatting sqref="Q360">
    <cfRule type="cellIs" dxfId="2204" priority="1149" operator="lessThan">
      <formula>0</formula>
    </cfRule>
  </conditionalFormatting>
  <conditionalFormatting sqref="P362:Q362 Q363:Q365">
    <cfRule type="cellIs" dxfId="2203" priority="1148" operator="lessThan">
      <formula>0</formula>
    </cfRule>
  </conditionalFormatting>
  <conditionalFormatting sqref="P362">
    <cfRule type="cellIs" dxfId="2202" priority="1147" operator="lessThan">
      <formula>0</formula>
    </cfRule>
  </conditionalFormatting>
  <conditionalFormatting sqref="J363">
    <cfRule type="cellIs" dxfId="2201" priority="1145" operator="lessThan">
      <formula>0</formula>
    </cfRule>
  </conditionalFormatting>
  <conditionalFormatting sqref="K363:N364 J365:M366">
    <cfRule type="cellIs" dxfId="2200" priority="1146" operator="lessThan">
      <formula>0</formula>
    </cfRule>
  </conditionalFormatting>
  <conditionalFormatting sqref="P368">
    <cfRule type="cellIs" dxfId="2199" priority="1138" operator="lessThan">
      <formula>0</formula>
    </cfRule>
  </conditionalFormatting>
  <conditionalFormatting sqref="Q367">
    <cfRule type="cellIs" dxfId="2198" priority="1143" operator="lessThan">
      <formula>0</formula>
    </cfRule>
  </conditionalFormatting>
  <conditionalFormatting sqref="B362">
    <cfRule type="cellIs" dxfId="2197" priority="1144" operator="lessThan">
      <formula>0</formula>
    </cfRule>
  </conditionalFormatting>
  <conditionalFormatting sqref="P405:P407">
    <cfRule type="cellIs" dxfId="2196" priority="1076" operator="lessThan">
      <formula>0</formula>
    </cfRule>
  </conditionalFormatting>
  <conditionalFormatting sqref="J364">
    <cfRule type="cellIs" dxfId="2195" priority="1142" operator="lessThan">
      <formula>0</formula>
    </cfRule>
  </conditionalFormatting>
  <conditionalFormatting sqref="Q366">
    <cfRule type="cellIs" dxfId="2194" priority="1140" operator="lessThan">
      <formula>0</formula>
    </cfRule>
  </conditionalFormatting>
  <conditionalFormatting sqref="P368:Q368 Q369:Q371">
    <cfRule type="cellIs" dxfId="2193" priority="1139" operator="lessThan">
      <formula>0</formula>
    </cfRule>
  </conditionalFormatting>
  <conditionalFormatting sqref="Q372">
    <cfRule type="cellIs" dxfId="2192" priority="1130" operator="lessThan">
      <formula>0</formula>
    </cfRule>
  </conditionalFormatting>
  <conditionalFormatting sqref="I370 K369:N370 C371:M372">
    <cfRule type="cellIs" dxfId="2191" priority="1137" operator="lessThan">
      <formula>0</formula>
    </cfRule>
  </conditionalFormatting>
  <conditionalFormatting sqref="I369">
    <cfRule type="cellIs" dxfId="2190" priority="1135" operator="lessThan">
      <formula>0</formula>
    </cfRule>
  </conditionalFormatting>
  <conditionalFormatting sqref="C369:J369">
    <cfRule type="cellIs" dxfId="2189" priority="1136" operator="lessThan">
      <formula>0</formula>
    </cfRule>
  </conditionalFormatting>
  <conditionalFormatting sqref="B368">
    <cfRule type="cellIs" dxfId="2188" priority="1134" operator="lessThan">
      <formula>0</formula>
    </cfRule>
  </conditionalFormatting>
  <conditionalFormatting sqref="Q373">
    <cfRule type="cellIs" dxfId="2187" priority="1133" operator="lessThan">
      <formula>0</formula>
    </cfRule>
  </conditionalFormatting>
  <conditionalFormatting sqref="P411:P413">
    <cfRule type="cellIs" dxfId="2186" priority="1069" operator="lessThan">
      <formula>0</formula>
    </cfRule>
  </conditionalFormatting>
  <conditionalFormatting sqref="C370:J370">
    <cfRule type="cellIs" dxfId="2185" priority="1132" operator="lessThan">
      <formula>0</formula>
    </cfRule>
  </conditionalFormatting>
  <conditionalFormatting sqref="Q372">
    <cfRule type="cellIs" dxfId="2184" priority="1131" operator="lessThan">
      <formula>0</formula>
    </cfRule>
  </conditionalFormatting>
  <conditionalFormatting sqref="P374:Q374 Q375:Q377">
    <cfRule type="cellIs" dxfId="2183" priority="1129" operator="lessThan">
      <formula>0</formula>
    </cfRule>
  </conditionalFormatting>
  <conditionalFormatting sqref="P374">
    <cfRule type="cellIs" dxfId="2182" priority="1128" operator="lessThan">
      <formula>0</formula>
    </cfRule>
  </conditionalFormatting>
  <conditionalFormatting sqref="P375:P377">
    <cfRule type="cellIs" dxfId="2181" priority="1127" operator="lessThan">
      <formula>0</formula>
    </cfRule>
  </conditionalFormatting>
  <conditionalFormatting sqref="I376 K375:N376 C377:M378">
    <cfRule type="cellIs" dxfId="2180" priority="1126" operator="lessThan">
      <formula>0</formula>
    </cfRule>
  </conditionalFormatting>
  <conditionalFormatting sqref="I375">
    <cfRule type="cellIs" dxfId="2179" priority="1124" operator="lessThan">
      <formula>0</formula>
    </cfRule>
  </conditionalFormatting>
  <conditionalFormatting sqref="C375:J375">
    <cfRule type="cellIs" dxfId="2178" priority="1125" operator="lessThan">
      <formula>0</formula>
    </cfRule>
  </conditionalFormatting>
  <conditionalFormatting sqref="B374">
    <cfRule type="cellIs" dxfId="2177" priority="1123" operator="lessThan">
      <formula>0</formula>
    </cfRule>
  </conditionalFormatting>
  <conditionalFormatting sqref="Q379">
    <cfRule type="cellIs" dxfId="2176" priority="1122" operator="lessThan">
      <formula>0</formula>
    </cfRule>
  </conditionalFormatting>
  <conditionalFormatting sqref="C376:J376">
    <cfRule type="cellIs" dxfId="2175" priority="1121" operator="lessThan">
      <formula>0</formula>
    </cfRule>
  </conditionalFormatting>
  <conditionalFormatting sqref="Q378">
    <cfRule type="cellIs" dxfId="2174" priority="1120" operator="lessThan">
      <formula>0</formula>
    </cfRule>
  </conditionalFormatting>
  <conditionalFormatting sqref="Q378">
    <cfRule type="cellIs" dxfId="2173" priority="1119" operator="lessThan">
      <formula>0</formula>
    </cfRule>
  </conditionalFormatting>
  <conditionalFormatting sqref="P380:Q380 Q381:Q383">
    <cfRule type="cellIs" dxfId="2172" priority="1118" operator="lessThan">
      <formula>0</formula>
    </cfRule>
  </conditionalFormatting>
  <conditionalFormatting sqref="P380">
    <cfRule type="cellIs" dxfId="2171" priority="1117" operator="lessThan">
      <formula>0</formula>
    </cfRule>
  </conditionalFormatting>
  <conditionalFormatting sqref="P381:P383">
    <cfRule type="cellIs" dxfId="2170" priority="1116" operator="lessThan">
      <formula>0</formula>
    </cfRule>
  </conditionalFormatting>
  <conditionalFormatting sqref="I382 K381:N382 C383:N383 C384:M384">
    <cfRule type="cellIs" dxfId="2169" priority="1115" operator="lessThan">
      <formula>0</formula>
    </cfRule>
  </conditionalFormatting>
  <conditionalFormatting sqref="I381">
    <cfRule type="cellIs" dxfId="2168" priority="1113" operator="lessThan">
      <formula>0</formula>
    </cfRule>
  </conditionalFormatting>
  <conditionalFormatting sqref="C381:J381">
    <cfRule type="cellIs" dxfId="2167" priority="1114" operator="lessThan">
      <formula>0</formula>
    </cfRule>
  </conditionalFormatting>
  <conditionalFormatting sqref="B380">
    <cfRule type="cellIs" dxfId="2166" priority="1112" operator="lessThan">
      <formula>0</formula>
    </cfRule>
  </conditionalFormatting>
  <conditionalFormatting sqref="Q385">
    <cfRule type="cellIs" dxfId="2165" priority="1111" operator="lessThan">
      <formula>0</formula>
    </cfRule>
  </conditionalFormatting>
  <conditionalFormatting sqref="C382:J382">
    <cfRule type="cellIs" dxfId="2164" priority="1110" operator="lessThan">
      <formula>0</formula>
    </cfRule>
  </conditionalFormatting>
  <conditionalFormatting sqref="Q384">
    <cfRule type="cellIs" dxfId="2163" priority="1109" operator="lessThan">
      <formula>0</formula>
    </cfRule>
  </conditionalFormatting>
  <conditionalFormatting sqref="Q384">
    <cfRule type="cellIs" dxfId="2162" priority="1108" operator="lessThan">
      <formula>0</formula>
    </cfRule>
  </conditionalFormatting>
  <conditionalFormatting sqref="P386:Q386 Q387:Q389">
    <cfRule type="cellIs" dxfId="2161" priority="1107" operator="lessThan">
      <formula>0</formula>
    </cfRule>
  </conditionalFormatting>
  <conditionalFormatting sqref="P386">
    <cfRule type="cellIs" dxfId="2160" priority="1106" operator="lessThan">
      <formula>0</formula>
    </cfRule>
  </conditionalFormatting>
  <conditionalFormatting sqref="P387:P389">
    <cfRule type="cellIs" dxfId="2159" priority="1105" operator="lessThan">
      <formula>0</formula>
    </cfRule>
  </conditionalFormatting>
  <conditionalFormatting sqref="B386">
    <cfRule type="cellIs" dxfId="2158" priority="1104" operator="lessThan">
      <formula>0</formula>
    </cfRule>
  </conditionalFormatting>
  <conditionalFormatting sqref="Q391">
    <cfRule type="cellIs" dxfId="2157" priority="1103" operator="lessThan">
      <formula>0</formula>
    </cfRule>
  </conditionalFormatting>
  <conditionalFormatting sqref="Q390">
    <cfRule type="cellIs" dxfId="2156" priority="1102" operator="lessThan">
      <formula>0</formula>
    </cfRule>
  </conditionalFormatting>
  <conditionalFormatting sqref="Q390">
    <cfRule type="cellIs" dxfId="2155" priority="1101" operator="lessThan">
      <formula>0</formula>
    </cfRule>
  </conditionalFormatting>
  <conditionalFormatting sqref="P392:Q392 Q393:Q395">
    <cfRule type="cellIs" dxfId="2154" priority="1100" operator="lessThan">
      <formula>0</formula>
    </cfRule>
  </conditionalFormatting>
  <conditionalFormatting sqref="P392">
    <cfRule type="cellIs" dxfId="2153" priority="1099" operator="lessThan">
      <formula>0</formula>
    </cfRule>
  </conditionalFormatting>
  <conditionalFormatting sqref="H397">
    <cfRule type="cellIs" dxfId="2152" priority="1058" operator="lessThan">
      <formula>0</formula>
    </cfRule>
  </conditionalFormatting>
  <conditionalFormatting sqref="B392">
    <cfRule type="cellIs" dxfId="2151" priority="1097" operator="lessThan">
      <formula>0</formula>
    </cfRule>
  </conditionalFormatting>
  <conditionalFormatting sqref="H378">
    <cfRule type="cellIs" dxfId="2150" priority="1054" operator="lessThan">
      <formula>0</formula>
    </cfRule>
  </conditionalFormatting>
  <conditionalFormatting sqref="Q396">
    <cfRule type="cellIs" dxfId="2149" priority="1095" operator="lessThan">
      <formula>0</formula>
    </cfRule>
  </conditionalFormatting>
  <conditionalFormatting sqref="H361">
    <cfRule type="cellIs" dxfId="2148" priority="1051" operator="lessThan">
      <formula>0</formula>
    </cfRule>
  </conditionalFormatting>
  <conditionalFormatting sqref="P398">
    <cfRule type="cellIs" dxfId="2147" priority="1091" operator="lessThan">
      <formula>0</formula>
    </cfRule>
  </conditionalFormatting>
  <conditionalFormatting sqref="Q438">
    <cfRule type="cellIs" dxfId="2146" priority="1044" operator="lessThan">
      <formula>0</formula>
    </cfRule>
  </conditionalFormatting>
  <conditionalFormatting sqref="H372">
    <cfRule type="cellIs" dxfId="2145" priority="1050" operator="lessThan">
      <formula>0</formula>
    </cfRule>
  </conditionalFormatting>
  <conditionalFormatting sqref="Q402">
    <cfRule type="cellIs" dxfId="2144" priority="1089" operator="lessThan">
      <formula>0</formula>
    </cfRule>
  </conditionalFormatting>
  <conditionalFormatting sqref="P440:Q440 Q441:Q443">
    <cfRule type="cellIs" dxfId="2143" priority="1042" operator="lessThan">
      <formula>0</formula>
    </cfRule>
  </conditionalFormatting>
  <conditionalFormatting sqref="C391:M391">
    <cfRule type="cellIs" dxfId="2142" priority="1087" operator="lessThan">
      <formula>0</formula>
    </cfRule>
  </conditionalFormatting>
  <conditionalFormatting sqref="C385:M385">
    <cfRule type="cellIs" dxfId="2141" priority="1086" operator="lessThan">
      <formula>0</formula>
    </cfRule>
  </conditionalFormatting>
  <conditionalFormatting sqref="C379:M379">
    <cfRule type="cellIs" dxfId="2140" priority="1085" operator="lessThan">
      <formula>0</formula>
    </cfRule>
  </conditionalFormatting>
  <conditionalFormatting sqref="C373:M373">
    <cfRule type="cellIs" dxfId="2139" priority="1084" operator="lessThan">
      <formula>0</formula>
    </cfRule>
  </conditionalFormatting>
  <conditionalFormatting sqref="J367:M367">
    <cfRule type="cellIs" dxfId="2138" priority="1083" operator="lessThan">
      <formula>0</formula>
    </cfRule>
  </conditionalFormatting>
  <conditionalFormatting sqref="C361:M361">
    <cfRule type="cellIs" dxfId="2137" priority="1082" operator="lessThan">
      <formula>0</formula>
    </cfRule>
  </conditionalFormatting>
  <conditionalFormatting sqref="J355:N355">
    <cfRule type="cellIs" dxfId="2136" priority="1081" operator="lessThan">
      <formula>0</formula>
    </cfRule>
  </conditionalFormatting>
  <conditionalFormatting sqref="B398">
    <cfRule type="cellIs" dxfId="2135" priority="1080" operator="lessThan">
      <formula>0</formula>
    </cfRule>
  </conditionalFormatting>
  <conditionalFormatting sqref="B403">
    <cfRule type="cellIs" dxfId="2134" priority="1079" operator="lessThan">
      <formula>0</formula>
    </cfRule>
  </conditionalFormatting>
  <conditionalFormatting sqref="Q408">
    <cfRule type="cellIs" dxfId="2133" priority="1073" operator="lessThan">
      <formula>0</formula>
    </cfRule>
  </conditionalFormatting>
  <conditionalFormatting sqref="Q409">
    <cfRule type="cellIs" dxfId="2132" priority="1075" operator="lessThan">
      <formula>0</formula>
    </cfRule>
  </conditionalFormatting>
  <conditionalFormatting sqref="P404:Q404 Q405:Q407">
    <cfRule type="cellIs" dxfId="2131" priority="1078" operator="lessThan">
      <formula>0</formula>
    </cfRule>
  </conditionalFormatting>
  <conditionalFormatting sqref="P404">
    <cfRule type="cellIs" dxfId="2130" priority="1077" operator="lessThan">
      <formula>0</formula>
    </cfRule>
  </conditionalFormatting>
  <conditionalFormatting sqref="Q408">
    <cfRule type="cellIs" dxfId="2129" priority="1074" operator="lessThan">
      <formula>0</formula>
    </cfRule>
  </conditionalFormatting>
  <conditionalFormatting sqref="B404">
    <cfRule type="cellIs" dxfId="2128" priority="1072" operator="lessThan">
      <formula>0</formula>
    </cfRule>
  </conditionalFormatting>
  <conditionalFormatting sqref="Q414">
    <cfRule type="cellIs" dxfId="2127" priority="1066" operator="lessThan">
      <formula>0</formula>
    </cfRule>
  </conditionalFormatting>
  <conditionalFormatting sqref="Q415">
    <cfRule type="cellIs" dxfId="2126" priority="1068" operator="lessThan">
      <formula>0</formula>
    </cfRule>
  </conditionalFormatting>
  <conditionalFormatting sqref="P410:Q410 Q411:Q413">
    <cfRule type="cellIs" dxfId="2125" priority="1071" operator="lessThan">
      <formula>0</formula>
    </cfRule>
  </conditionalFormatting>
  <conditionalFormatting sqref="P410">
    <cfRule type="cellIs" dxfId="2124" priority="1070" operator="lessThan">
      <formula>0</formula>
    </cfRule>
  </conditionalFormatting>
  <conditionalFormatting sqref="Q414">
    <cfRule type="cellIs" dxfId="2123" priority="1067" operator="lessThan">
      <formula>0</formula>
    </cfRule>
  </conditionalFormatting>
  <conditionalFormatting sqref="B410">
    <cfRule type="cellIs" dxfId="2122" priority="1065" operator="lessThan">
      <formula>0</formula>
    </cfRule>
  </conditionalFormatting>
  <conditionalFormatting sqref="Q432">
    <cfRule type="cellIs" dxfId="2121" priority="1059" operator="lessThan">
      <formula>0</formula>
    </cfRule>
  </conditionalFormatting>
  <conditionalFormatting sqref="P429:P431">
    <cfRule type="cellIs" dxfId="2120" priority="1062" operator="lessThan">
      <formula>0</formula>
    </cfRule>
  </conditionalFormatting>
  <conditionalFormatting sqref="Q433">
    <cfRule type="cellIs" dxfId="2119" priority="1061" operator="lessThan">
      <formula>0</formula>
    </cfRule>
  </conditionalFormatting>
  <conditionalFormatting sqref="P428:Q428 Q429:Q431">
    <cfRule type="cellIs" dxfId="2118" priority="1064" operator="lessThan">
      <formula>0</formula>
    </cfRule>
  </conditionalFormatting>
  <conditionalFormatting sqref="P428">
    <cfRule type="cellIs" dxfId="2117" priority="1063" operator="lessThan">
      <formula>0</formula>
    </cfRule>
  </conditionalFormatting>
  <conditionalFormatting sqref="Q432">
    <cfRule type="cellIs" dxfId="2116" priority="1060" operator="lessThan">
      <formula>0</formula>
    </cfRule>
  </conditionalFormatting>
  <conditionalFormatting sqref="H391">
    <cfRule type="cellIs" dxfId="2115" priority="1057" operator="lessThan">
      <formula>0</formula>
    </cfRule>
  </conditionalFormatting>
  <conditionalFormatting sqref="P435:P437">
    <cfRule type="cellIs" dxfId="2114" priority="1046" operator="lessThan">
      <formula>0</formula>
    </cfRule>
  </conditionalFormatting>
  <conditionalFormatting sqref="Q444">
    <cfRule type="cellIs" dxfId="2113" priority="1038" operator="lessThan">
      <formula>0</formula>
    </cfRule>
  </conditionalFormatting>
  <conditionalFormatting sqref="H384">
    <cfRule type="cellIs" dxfId="2112" priority="1056" operator="lessThan">
      <formula>0</formula>
    </cfRule>
  </conditionalFormatting>
  <conditionalFormatting sqref="H379">
    <cfRule type="cellIs" dxfId="2111" priority="1053" operator="lessThan">
      <formula>0</formula>
    </cfRule>
  </conditionalFormatting>
  <conditionalFormatting sqref="Q438">
    <cfRule type="cellIs" dxfId="2110" priority="1045" operator="lessThan">
      <formula>0</formula>
    </cfRule>
  </conditionalFormatting>
  <conditionalFormatting sqref="H373">
    <cfRule type="cellIs" dxfId="2109" priority="1049" operator="lessThan">
      <formula>0</formula>
    </cfRule>
  </conditionalFormatting>
  <conditionalFormatting sqref="P441:P443">
    <cfRule type="cellIs" dxfId="2108" priority="1040" operator="lessThan">
      <formula>0</formula>
    </cfRule>
  </conditionalFormatting>
  <conditionalFormatting sqref="P434:Q434 Q435:Q437">
    <cfRule type="cellIs" dxfId="2107" priority="1048" operator="lessThan">
      <formula>0</formula>
    </cfRule>
  </conditionalFormatting>
  <conditionalFormatting sqref="P434">
    <cfRule type="cellIs" dxfId="2106" priority="1047" operator="lessThan">
      <formula>0</formula>
    </cfRule>
  </conditionalFormatting>
  <conditionalFormatting sqref="B434">
    <cfRule type="cellIs" dxfId="2105" priority="1043" operator="lessThan">
      <formula>0</formula>
    </cfRule>
  </conditionalFormatting>
  <conditionalFormatting sqref="Q445:Q446">
    <cfRule type="cellIs" dxfId="2104" priority="1034" operator="lessThan">
      <formula>0</formula>
    </cfRule>
  </conditionalFormatting>
  <conditionalFormatting sqref="Q444">
    <cfRule type="cellIs" dxfId="2103" priority="1037" operator="lessThan">
      <formula>0</formula>
    </cfRule>
  </conditionalFormatting>
  <conditionalFormatting sqref="B446">
    <cfRule type="cellIs" dxfId="2102" priority="1033" operator="lessThan">
      <formula>0</formula>
    </cfRule>
  </conditionalFormatting>
  <conditionalFormatting sqref="B440">
    <cfRule type="cellIs" dxfId="2101" priority="1036" operator="lessThan">
      <formula>0</formula>
    </cfRule>
  </conditionalFormatting>
  <conditionalFormatting sqref="P446">
    <cfRule type="cellIs" dxfId="2100" priority="1039" operator="lessThan">
      <formula>0</formula>
    </cfRule>
  </conditionalFormatting>
  <conditionalFormatting sqref="B447">
    <cfRule type="cellIs" dxfId="2099" priority="1032" operator="lessThan">
      <formula>0</formula>
    </cfRule>
  </conditionalFormatting>
  <conditionalFormatting sqref="Q439">
    <cfRule type="cellIs" dxfId="2098" priority="1035" operator="lessThan">
      <formula>0</formula>
    </cfRule>
  </conditionalFormatting>
  <conditionalFormatting sqref="Q448:Q450">
    <cfRule type="cellIs" dxfId="2097" priority="1031" operator="lessThan">
      <formula>0</formula>
    </cfRule>
  </conditionalFormatting>
  <conditionalFormatting sqref="P448:P450">
    <cfRule type="cellIs" dxfId="2096" priority="1030" operator="lessThan">
      <formula>0</formula>
    </cfRule>
  </conditionalFormatting>
  <conditionalFormatting sqref="Q603">
    <cfRule type="cellIs" dxfId="2095" priority="1005" operator="lessThan">
      <formula>0</formula>
    </cfRule>
  </conditionalFormatting>
  <conditionalFormatting sqref="B625">
    <cfRule type="cellIs" dxfId="2094" priority="969" operator="lessThan">
      <formula>0</formula>
    </cfRule>
  </conditionalFormatting>
  <conditionalFormatting sqref="P454:P456">
    <cfRule type="cellIs" dxfId="2093" priority="1026" operator="lessThan">
      <formula>0</formula>
    </cfRule>
  </conditionalFormatting>
  <conditionalFormatting sqref="Q457">
    <cfRule type="cellIs" dxfId="2092" priority="1025" operator="lessThan">
      <formula>0</formula>
    </cfRule>
  </conditionalFormatting>
  <conditionalFormatting sqref="Q597">
    <cfRule type="cellIs" dxfId="2091" priority="1014" operator="lessThan">
      <formula>0</formula>
    </cfRule>
  </conditionalFormatting>
  <conditionalFormatting sqref="Q451">
    <cfRule type="cellIs" dxfId="2090" priority="1029" operator="lessThan">
      <formula>0</formula>
    </cfRule>
  </conditionalFormatting>
  <conditionalFormatting sqref="Q451">
    <cfRule type="cellIs" dxfId="2089" priority="1028" operator="lessThan">
      <formula>0</formula>
    </cfRule>
  </conditionalFormatting>
  <conditionalFormatting sqref="Q457">
    <cfRule type="cellIs" dxfId="2088" priority="1024" operator="lessThan">
      <formula>0</formula>
    </cfRule>
  </conditionalFormatting>
  <conditionalFormatting sqref="J593:N595 J596:M596">
    <cfRule type="cellIs" dxfId="2087" priority="1018" operator="lessThan">
      <formula>0</formula>
    </cfRule>
  </conditionalFormatting>
  <conditionalFormatting sqref="B453">
    <cfRule type="cellIs" dxfId="2086" priority="1022" operator="lessThan">
      <formula>0</formula>
    </cfRule>
  </conditionalFormatting>
  <conditionalFormatting sqref="P599:P602">
    <cfRule type="cellIs" dxfId="2085" priority="1011" operator="lessThan">
      <formula>0</formula>
    </cfRule>
  </conditionalFormatting>
  <conditionalFormatting sqref="Q454:Q456">
    <cfRule type="cellIs" dxfId="2084" priority="1027" operator="lessThan">
      <formula>0</formula>
    </cfRule>
  </conditionalFormatting>
  <conditionalFormatting sqref="Q593:Q595">
    <cfRule type="cellIs" dxfId="2083" priority="1021" operator="lessThan">
      <formula>0</formula>
    </cfRule>
  </conditionalFormatting>
  <conditionalFormatting sqref="Q596">
    <cfRule type="cellIs" dxfId="2082" priority="1016" operator="lessThan">
      <formula>0</formula>
    </cfRule>
  </conditionalFormatting>
  <conditionalFormatting sqref="Q452">
    <cfRule type="cellIs" dxfId="2081" priority="1023" operator="lessThan">
      <formula>0</formula>
    </cfRule>
  </conditionalFormatting>
  <conditionalFormatting sqref="B592">
    <cfRule type="cellIs" dxfId="2080" priority="1013" operator="lessThan">
      <formula>0</formula>
    </cfRule>
  </conditionalFormatting>
  <conditionalFormatting sqref="P593:P595">
    <cfRule type="cellIs" dxfId="2079" priority="1020" operator="lessThan">
      <formula>0</formula>
    </cfRule>
  </conditionalFormatting>
  <conditionalFormatting sqref="J594">
    <cfRule type="cellIs" dxfId="2078" priority="1017" operator="lessThan">
      <formula>0</formula>
    </cfRule>
  </conditionalFormatting>
  <conditionalFormatting sqref="Q602">
    <cfRule type="cellIs" dxfId="2077" priority="1006" operator="lessThan">
      <formula>0</formula>
    </cfRule>
  </conditionalFormatting>
  <conditionalFormatting sqref="J595:N595 K593:N594 J596:M596">
    <cfRule type="cellIs" dxfId="2076" priority="1019" operator="lessThan">
      <formula>0</formula>
    </cfRule>
  </conditionalFormatting>
  <conditionalFormatting sqref="Q596">
    <cfRule type="cellIs" dxfId="2075" priority="1015" operator="lessThan">
      <formula>0</formula>
    </cfRule>
  </conditionalFormatting>
  <conditionalFormatting sqref="J599:N599 J601:N602 J600:M600">
    <cfRule type="cellIs" dxfId="2074" priority="1009" operator="lessThan">
      <formula>0</formula>
    </cfRule>
  </conditionalFormatting>
  <conditionalFormatting sqref="P616:P619">
    <cfRule type="cellIs" dxfId="2073" priority="1003" operator="lessThan">
      <formula>0</formula>
    </cfRule>
  </conditionalFormatting>
  <conditionalFormatting sqref="Q602">
    <cfRule type="cellIs" dxfId="2072" priority="1007" operator="lessThan">
      <formula>0</formula>
    </cfRule>
  </conditionalFormatting>
  <conditionalFormatting sqref="J600">
    <cfRule type="cellIs" dxfId="2071" priority="1008" operator="lessThan">
      <formula>0</formula>
    </cfRule>
  </conditionalFormatting>
  <conditionalFormatting sqref="J601:N602 K599:N599 K600:M600">
    <cfRule type="cellIs" dxfId="2070" priority="1010" operator="lessThan">
      <formula>0</formula>
    </cfRule>
  </conditionalFormatting>
  <conditionalFormatting sqref="Q599:Q601">
    <cfRule type="cellIs" dxfId="2069" priority="1012" operator="lessThan">
      <formula>0</formula>
    </cfRule>
  </conditionalFormatting>
  <conditionalFormatting sqref="Q629">
    <cfRule type="cellIs" dxfId="2068" priority="973" operator="lessThan">
      <formula>0</formula>
    </cfRule>
  </conditionalFormatting>
  <conditionalFormatting sqref="I626">
    <cfRule type="cellIs" dxfId="2067" priority="976" operator="lessThan">
      <formula>0</formula>
    </cfRule>
  </conditionalFormatting>
  <conditionalFormatting sqref="C616:N619">
    <cfRule type="cellIs" dxfId="2066" priority="1001" operator="lessThan">
      <formula>0</formula>
    </cfRule>
  </conditionalFormatting>
  <conditionalFormatting sqref="Q619">
    <cfRule type="cellIs" dxfId="2065" priority="997" operator="lessThan">
      <formula>0</formula>
    </cfRule>
  </conditionalFormatting>
  <conditionalFormatting sqref="I616">
    <cfRule type="cellIs" dxfId="2064" priority="1000" operator="lessThan">
      <formula>0</formula>
    </cfRule>
  </conditionalFormatting>
  <conditionalFormatting sqref="H621:H624">
    <cfRule type="cellIs" dxfId="2063" priority="983" operator="lessThan">
      <formula>0</formula>
    </cfRule>
  </conditionalFormatting>
  <conditionalFormatting sqref="Q619">
    <cfRule type="cellIs" dxfId="2062" priority="998" operator="lessThan">
      <formula>0</formula>
    </cfRule>
  </conditionalFormatting>
  <conditionalFormatting sqref="H616">
    <cfRule type="cellIs" dxfId="2061" priority="994" operator="lessThan">
      <formula>0</formula>
    </cfRule>
  </conditionalFormatting>
  <conditionalFormatting sqref="H616:H619">
    <cfRule type="cellIs" dxfId="2060" priority="995" operator="lessThan">
      <formula>0</formula>
    </cfRule>
  </conditionalFormatting>
  <conditionalFormatting sqref="C617:J617">
    <cfRule type="cellIs" dxfId="2059" priority="999" operator="lessThan">
      <formula>0</formula>
    </cfRule>
  </conditionalFormatting>
  <conditionalFormatting sqref="H617:H619">
    <cfRule type="cellIs" dxfId="2058" priority="996" operator="lessThan">
      <formula>0</formula>
    </cfRule>
  </conditionalFormatting>
  <conditionalFormatting sqref="I617 K616:N617 C618:N619">
    <cfRule type="cellIs" dxfId="2057" priority="1002" operator="lessThan">
      <formula>0</formula>
    </cfRule>
  </conditionalFormatting>
  <conditionalFormatting sqref="Q616:Q618">
    <cfRule type="cellIs" dxfId="2056" priority="1004" operator="lessThan">
      <formula>0</formula>
    </cfRule>
  </conditionalFormatting>
  <conditionalFormatting sqref="B615">
    <cfRule type="cellIs" dxfId="2055" priority="993" operator="lessThan">
      <formula>0</formula>
    </cfRule>
  </conditionalFormatting>
  <conditionalFormatting sqref="Q624">
    <cfRule type="cellIs" dxfId="2054" priority="985" operator="lessThan">
      <formula>0</formula>
    </cfRule>
  </conditionalFormatting>
  <conditionalFormatting sqref="I621">
    <cfRule type="cellIs" dxfId="2053" priority="988" operator="lessThan">
      <formula>0</formula>
    </cfRule>
  </conditionalFormatting>
  <conditionalFormatting sqref="C621:N624">
    <cfRule type="cellIs" dxfId="2052" priority="989" operator="lessThan">
      <formula>0</formula>
    </cfRule>
  </conditionalFormatting>
  <conditionalFormatting sqref="Q624">
    <cfRule type="cellIs" dxfId="2051" priority="986" operator="lessThan">
      <formula>0</formula>
    </cfRule>
  </conditionalFormatting>
  <conditionalFormatting sqref="H621">
    <cfRule type="cellIs" dxfId="2050" priority="982" operator="lessThan">
      <formula>0</formula>
    </cfRule>
  </conditionalFormatting>
  <conditionalFormatting sqref="P621:P624">
    <cfRule type="cellIs" dxfId="2049" priority="991" operator="lessThan">
      <formula>0</formula>
    </cfRule>
  </conditionalFormatting>
  <conditionalFormatting sqref="C622:J622">
    <cfRule type="cellIs" dxfId="2048" priority="987" operator="lessThan">
      <formula>0</formula>
    </cfRule>
  </conditionalFormatting>
  <conditionalFormatting sqref="H622:H624">
    <cfRule type="cellIs" dxfId="2047" priority="984" operator="lessThan">
      <formula>0</formula>
    </cfRule>
  </conditionalFormatting>
  <conditionalFormatting sqref="I622 K621:N622 C623:N624">
    <cfRule type="cellIs" dxfId="2046" priority="990" operator="lessThan">
      <formula>0</formula>
    </cfRule>
  </conditionalFormatting>
  <conditionalFormatting sqref="Q621:Q623">
    <cfRule type="cellIs" dxfId="2045" priority="992" operator="lessThan">
      <formula>0</formula>
    </cfRule>
  </conditionalFormatting>
  <conditionalFormatting sqref="B620">
    <cfRule type="cellIs" dxfId="2044" priority="981" operator="lessThan">
      <formula>0</formula>
    </cfRule>
  </conditionalFormatting>
  <conditionalFormatting sqref="C626:N629">
    <cfRule type="cellIs" dxfId="2043" priority="977" operator="lessThan">
      <formula>0</formula>
    </cfRule>
  </conditionalFormatting>
  <conditionalFormatting sqref="Q629">
    <cfRule type="cellIs" dxfId="2042" priority="974" operator="lessThan">
      <formula>0</formula>
    </cfRule>
  </conditionalFormatting>
  <conditionalFormatting sqref="H626">
    <cfRule type="cellIs" dxfId="2041" priority="970" operator="lessThan">
      <formula>0</formula>
    </cfRule>
  </conditionalFormatting>
  <conditionalFormatting sqref="H626:H629">
    <cfRule type="cellIs" dxfId="2040" priority="971" operator="lessThan">
      <formula>0</formula>
    </cfRule>
  </conditionalFormatting>
  <conditionalFormatting sqref="P626:P629">
    <cfRule type="cellIs" dxfId="2039" priority="979" operator="lessThan">
      <formula>0</formula>
    </cfRule>
  </conditionalFormatting>
  <conditionalFormatting sqref="C627:J627">
    <cfRule type="cellIs" dxfId="2038" priority="975" operator="lessThan">
      <formula>0</formula>
    </cfRule>
  </conditionalFormatting>
  <conditionalFormatting sqref="H627:H629">
    <cfRule type="cellIs" dxfId="2037" priority="972" operator="lessThan">
      <formula>0</formula>
    </cfRule>
  </conditionalFormatting>
  <conditionalFormatting sqref="I627 K626:N627 C628:N629">
    <cfRule type="cellIs" dxfId="2036" priority="978" operator="lessThan">
      <formula>0</formula>
    </cfRule>
  </conditionalFormatting>
  <conditionalFormatting sqref="Q626:Q628">
    <cfRule type="cellIs" dxfId="2035" priority="980" operator="lessThan">
      <formula>0</formula>
    </cfRule>
  </conditionalFormatting>
  <conditionalFormatting sqref="C351:I351">
    <cfRule type="cellIs" dxfId="2034" priority="966" operator="lessThan">
      <formula>0</formula>
    </cfRule>
  </conditionalFormatting>
  <conditionalFormatting sqref="C353:I354">
    <cfRule type="cellIs" dxfId="2033" priority="967" operator="lessThan">
      <formula>0</formula>
    </cfRule>
  </conditionalFormatting>
  <conditionalFormatting sqref="P506:Q506">
    <cfRule type="cellIs" dxfId="2032" priority="950" operator="lessThan">
      <formula>0</formula>
    </cfRule>
  </conditionalFormatting>
  <conditionalFormatting sqref="P499:P502">
    <cfRule type="cellIs" dxfId="2031" priority="951" operator="lessThan">
      <formula>0</formula>
    </cfRule>
  </conditionalFormatting>
  <conditionalFormatting sqref="Q611:Q613">
    <cfRule type="cellIs" dxfId="2030" priority="913" operator="lessThan">
      <formula>0</formula>
    </cfRule>
  </conditionalFormatting>
  <conditionalFormatting sqref="B498">
    <cfRule type="cellIs" dxfId="2029" priority="968" operator="lessThan">
      <formula>0</formula>
    </cfRule>
  </conditionalFormatting>
  <conditionalFormatting sqref="N427">
    <cfRule type="cellIs" dxfId="2028" priority="687" operator="lessThan">
      <formula>0</formula>
    </cfRule>
  </conditionalFormatting>
  <conditionalFormatting sqref="C352:I352">
    <cfRule type="cellIs" dxfId="2027" priority="965" operator="lessThan">
      <formula>0</formula>
    </cfRule>
  </conditionalFormatting>
  <conditionalFormatting sqref="C355:I355">
    <cfRule type="cellIs" dxfId="2026" priority="964" operator="lessThan">
      <formula>0</formula>
    </cfRule>
  </conditionalFormatting>
  <conditionalFormatting sqref="C365:I366">
    <cfRule type="cellIs" dxfId="2025" priority="963" operator="lessThan">
      <formula>0</formula>
    </cfRule>
  </conditionalFormatting>
  <conditionalFormatting sqref="C363:I363">
    <cfRule type="cellIs" dxfId="2024" priority="962" operator="lessThan">
      <formula>0</formula>
    </cfRule>
  </conditionalFormatting>
  <conditionalFormatting sqref="C364:I364">
    <cfRule type="cellIs" dxfId="2023" priority="961" operator="lessThan">
      <formula>0</formula>
    </cfRule>
  </conditionalFormatting>
  <conditionalFormatting sqref="C367:I367">
    <cfRule type="cellIs" dxfId="2022" priority="960" operator="lessThan">
      <formula>0</formula>
    </cfRule>
  </conditionalFormatting>
  <conditionalFormatting sqref="C593:I596">
    <cfRule type="cellIs" dxfId="2021" priority="958" operator="lessThan">
      <formula>0</formula>
    </cfRule>
  </conditionalFormatting>
  <conditionalFormatting sqref="C594:I594">
    <cfRule type="cellIs" dxfId="2020" priority="957" operator="lessThan">
      <formula>0</formula>
    </cfRule>
  </conditionalFormatting>
  <conditionalFormatting sqref="C595:I596">
    <cfRule type="cellIs" dxfId="2019" priority="959" operator="lessThan">
      <formula>0</formula>
    </cfRule>
  </conditionalFormatting>
  <conditionalFormatting sqref="Q551">
    <cfRule type="cellIs" dxfId="2018" priority="939" operator="lessThan">
      <formula>0</formula>
    </cfRule>
  </conditionalFormatting>
  <conditionalFormatting sqref="Q551">
    <cfRule type="cellIs" dxfId="2017" priority="940" operator="lessThan">
      <formula>0</formula>
    </cfRule>
  </conditionalFormatting>
  <conditionalFormatting sqref="C599:I602">
    <cfRule type="cellIs" dxfId="2016" priority="955" operator="lessThan">
      <formula>0</formula>
    </cfRule>
  </conditionalFormatting>
  <conditionalFormatting sqref="C600:I600">
    <cfRule type="cellIs" dxfId="2015" priority="954" operator="lessThan">
      <formula>0</formula>
    </cfRule>
  </conditionalFormatting>
  <conditionalFormatting sqref="C601:I602">
    <cfRule type="cellIs" dxfId="2014" priority="956" operator="lessThan">
      <formula>0</formula>
    </cfRule>
  </conditionalFormatting>
  <conditionalFormatting sqref="C461:C464">
    <cfRule type="cellIs" dxfId="2013" priority="953" operator="lessThan">
      <formula>0</formula>
    </cfRule>
  </conditionalFormatting>
  <conditionalFormatting sqref="P468:P471">
    <cfRule type="cellIs" dxfId="2012" priority="952" operator="lessThan">
      <formula>0</formula>
    </cfRule>
  </conditionalFormatting>
  <conditionalFormatting sqref="Q507:Q510">
    <cfRule type="cellIs" dxfId="2011" priority="949" operator="lessThan">
      <formula>0</formula>
    </cfRule>
  </conditionalFormatting>
  <conditionalFormatting sqref="Q511:Q512">
    <cfRule type="cellIs" dxfId="2010" priority="948" operator="lessThan">
      <formula>0</formula>
    </cfRule>
  </conditionalFormatting>
  <conditionalFormatting sqref="Q512">
    <cfRule type="cellIs" dxfId="2009" priority="947" operator="lessThan">
      <formula>0</formula>
    </cfRule>
  </conditionalFormatting>
  <conditionalFormatting sqref="Q511">
    <cfRule type="cellIs" dxfId="2008" priority="946" operator="lessThan">
      <formula>0</formula>
    </cfRule>
  </conditionalFormatting>
  <conditionalFormatting sqref="P507:P510">
    <cfRule type="cellIs" dxfId="2007" priority="945" operator="lessThan">
      <formula>0</formula>
    </cfRule>
  </conditionalFormatting>
  <conditionalFormatting sqref="B506">
    <cfRule type="cellIs" dxfId="2006" priority="944" operator="lessThan">
      <formula>0</formula>
    </cfRule>
  </conditionalFormatting>
  <conditionalFormatting sqref="C611:N614">
    <cfRule type="cellIs" dxfId="2005" priority="910" operator="lessThan">
      <formula>0</formula>
    </cfRule>
  </conditionalFormatting>
  <conditionalFormatting sqref="Q614">
    <cfRule type="cellIs" dxfId="2004" priority="907" operator="lessThan">
      <formula>0</formula>
    </cfRule>
  </conditionalFormatting>
  <conditionalFormatting sqref="P547:P550">
    <cfRule type="cellIs" dxfId="2003" priority="938" operator="lessThan">
      <formula>0</formula>
    </cfRule>
  </conditionalFormatting>
  <conditionalFormatting sqref="H611:H614">
    <cfRule type="cellIs" dxfId="2002" priority="904" operator="lessThan">
      <formula>0</formula>
    </cfRule>
  </conditionalFormatting>
  <conditionalFormatting sqref="Q504">
    <cfRule type="cellIs" dxfId="2001" priority="943" operator="lessThan">
      <formula>0</formula>
    </cfRule>
  </conditionalFormatting>
  <conditionalFormatting sqref="Q547:Q550 Q552 Q554:Q560">
    <cfRule type="cellIs" dxfId="2000" priority="942" operator="lessThan">
      <formula>0</formula>
    </cfRule>
  </conditionalFormatting>
  <conditionalFormatting sqref="P546">
    <cfRule type="cellIs" dxfId="1999" priority="941" operator="lessThan">
      <formula>0</formula>
    </cfRule>
  </conditionalFormatting>
  <conditionalFormatting sqref="P554:P558">
    <cfRule type="cellIs" dxfId="1998" priority="937" operator="lessThan">
      <formula>0</formula>
    </cfRule>
  </conditionalFormatting>
  <conditionalFormatting sqref="Q570:Q573 Q575">
    <cfRule type="cellIs" dxfId="1997" priority="935" operator="lessThan">
      <formula>0</formula>
    </cfRule>
  </conditionalFormatting>
  <conditionalFormatting sqref="B546">
    <cfRule type="cellIs" dxfId="1996" priority="936" operator="lessThan">
      <formula>0</formula>
    </cfRule>
  </conditionalFormatting>
  <conditionalFormatting sqref="P569">
    <cfRule type="cellIs" dxfId="1995" priority="934" operator="lessThan">
      <formula>0</formula>
    </cfRule>
  </conditionalFormatting>
  <conditionalFormatting sqref="Q574">
    <cfRule type="cellIs" dxfId="1994" priority="933" operator="lessThan">
      <formula>0</formula>
    </cfRule>
  </conditionalFormatting>
  <conditionalFormatting sqref="Q574">
    <cfRule type="cellIs" dxfId="1993" priority="932" operator="lessThan">
      <formula>0</formula>
    </cfRule>
  </conditionalFormatting>
  <conditionalFormatting sqref="P570:P573">
    <cfRule type="cellIs" dxfId="1992" priority="931" operator="lessThan">
      <formula>0</formula>
    </cfRule>
  </conditionalFormatting>
  <conditionalFormatting sqref="Q582 Q577:Q580">
    <cfRule type="cellIs" dxfId="1991" priority="929" operator="lessThan">
      <formula>0</formula>
    </cfRule>
  </conditionalFormatting>
  <conditionalFormatting sqref="Q581">
    <cfRule type="cellIs" dxfId="1990" priority="927" operator="lessThan">
      <formula>0</formula>
    </cfRule>
  </conditionalFormatting>
  <conditionalFormatting sqref="B569">
    <cfRule type="cellIs" dxfId="1989" priority="930" operator="lessThan">
      <formula>0</formula>
    </cfRule>
  </conditionalFormatting>
  <conditionalFormatting sqref="P576">
    <cfRule type="cellIs" dxfId="1988" priority="928" operator="lessThan">
      <formula>0</formula>
    </cfRule>
  </conditionalFormatting>
  <conditionalFormatting sqref="P577:P580">
    <cfRule type="cellIs" dxfId="1987" priority="925" operator="lessThan">
      <formula>0</formula>
    </cfRule>
  </conditionalFormatting>
  <conditionalFormatting sqref="Q581">
    <cfRule type="cellIs" dxfId="1986" priority="926" operator="lessThan">
      <formula>0</formula>
    </cfRule>
  </conditionalFormatting>
  <conditionalFormatting sqref="P605:P607 P609">
    <cfRule type="cellIs" dxfId="1985" priority="923" operator="lessThan">
      <formula>0</formula>
    </cfRule>
  </conditionalFormatting>
  <conditionalFormatting sqref="Q605:Q607">
    <cfRule type="cellIs" dxfId="1984" priority="924" operator="lessThan">
      <formula>0</formula>
    </cfRule>
  </conditionalFormatting>
  <conditionalFormatting sqref="C607:I607">
    <cfRule type="cellIs" dxfId="1983" priority="916" operator="lessThan">
      <formula>0</formula>
    </cfRule>
  </conditionalFormatting>
  <conditionalFormatting sqref="C605:I607">
    <cfRule type="cellIs" dxfId="1982" priority="915" operator="lessThan">
      <formula>0</formula>
    </cfRule>
  </conditionalFormatting>
  <conditionalFormatting sqref="B604">
    <cfRule type="cellIs" dxfId="1981" priority="917" operator="lessThan">
      <formula>0</formula>
    </cfRule>
  </conditionalFormatting>
  <conditionalFormatting sqref="J605:N607">
    <cfRule type="cellIs" dxfId="1980" priority="921" operator="lessThan">
      <formula>0</formula>
    </cfRule>
  </conditionalFormatting>
  <conditionalFormatting sqref="P611:P614">
    <cfRule type="cellIs" dxfId="1979" priority="912" operator="lessThan">
      <formula>0</formula>
    </cfRule>
  </conditionalFormatting>
  <conditionalFormatting sqref="Q608:Q609">
    <cfRule type="cellIs" dxfId="1978" priority="918" operator="lessThan">
      <formula>0</formula>
    </cfRule>
  </conditionalFormatting>
  <conditionalFormatting sqref="C433:M433">
    <cfRule type="cellIs" dxfId="1977" priority="685" operator="lessThan">
      <formula>0</formula>
    </cfRule>
  </conditionalFormatting>
  <conditionalFormatting sqref="Q608:Q609">
    <cfRule type="cellIs" dxfId="1976" priority="919" operator="lessThan">
      <formula>0</formula>
    </cfRule>
  </conditionalFormatting>
  <conditionalFormatting sqref="J606">
    <cfRule type="cellIs" dxfId="1975" priority="920" operator="lessThan">
      <formula>0</formula>
    </cfRule>
  </conditionalFormatting>
  <conditionalFormatting sqref="J607:N607 K605:N606">
    <cfRule type="cellIs" dxfId="1974" priority="922" operator="lessThan">
      <formula>0</formula>
    </cfRule>
  </conditionalFormatting>
  <conditionalFormatting sqref="I612 K611:N612 C613:N614">
    <cfRule type="cellIs" dxfId="1973" priority="911" operator="lessThan">
      <formula>0</formula>
    </cfRule>
  </conditionalFormatting>
  <conditionalFormatting sqref="N427">
    <cfRule type="cellIs" dxfId="1972" priority="688" operator="lessThan">
      <formula>0</formula>
    </cfRule>
  </conditionalFormatting>
  <conditionalFormatting sqref="B429:N429">
    <cfRule type="cellIs" dxfId="1971" priority="680" operator="lessThan">
      <formula>0</formula>
    </cfRule>
  </conditionalFormatting>
  <conditionalFormatting sqref="C606:I606">
    <cfRule type="cellIs" dxfId="1970" priority="914" operator="lessThan">
      <formula>0</formula>
    </cfRule>
  </conditionalFormatting>
  <conditionalFormatting sqref="B429:N429">
    <cfRule type="cellIs" dxfId="1969" priority="681" operator="lessThan">
      <formula>0</formula>
    </cfRule>
  </conditionalFormatting>
  <conditionalFormatting sqref="H433">
    <cfRule type="cellIs" dxfId="1968" priority="684" operator="lessThan">
      <formula>0</formula>
    </cfRule>
  </conditionalFormatting>
  <conditionalFormatting sqref="B433">
    <cfRule type="cellIs" dxfId="1967" priority="683" operator="lessThan">
      <formula>0</formula>
    </cfRule>
  </conditionalFormatting>
  <conditionalFormatting sqref="B433">
    <cfRule type="cellIs" dxfId="1966" priority="682" operator="lessThan">
      <formula>0</formula>
    </cfRule>
  </conditionalFormatting>
  <conditionalFormatting sqref="B429:N429">
    <cfRule type="cellIs" dxfId="1965" priority="678" operator="lessThan">
      <formula>0</formula>
    </cfRule>
  </conditionalFormatting>
  <conditionalFormatting sqref="B429:N429">
    <cfRule type="cellIs" dxfId="1964" priority="679" operator="lessThan">
      <formula>0</formula>
    </cfRule>
  </conditionalFormatting>
  <conditionalFormatting sqref="B435:N435">
    <cfRule type="cellIs" dxfId="1963" priority="665" operator="lessThan">
      <formula>0</formula>
    </cfRule>
  </conditionalFormatting>
  <conditionalFormatting sqref="H611">
    <cfRule type="cellIs" dxfId="1962" priority="903" operator="lessThan">
      <formula>0</formula>
    </cfRule>
  </conditionalFormatting>
  <conditionalFormatting sqref="C433:M433">
    <cfRule type="cellIs" dxfId="1961" priority="686" operator="lessThan">
      <formula>0</formula>
    </cfRule>
  </conditionalFormatting>
  <conditionalFormatting sqref="H612:H614">
    <cfRule type="cellIs" dxfId="1960" priority="905" operator="lessThan">
      <formula>0</formula>
    </cfRule>
  </conditionalFormatting>
  <conditionalFormatting sqref="Q614">
    <cfRule type="cellIs" dxfId="1959" priority="906" operator="lessThan">
      <formula>0</formula>
    </cfRule>
  </conditionalFormatting>
  <conditionalFormatting sqref="I611">
    <cfRule type="cellIs" dxfId="1958" priority="909" operator="lessThan">
      <formula>0</formula>
    </cfRule>
  </conditionalFormatting>
  <conditionalFormatting sqref="N439">
    <cfRule type="cellIs" dxfId="1957" priority="658" operator="lessThan">
      <formula>0</formula>
    </cfRule>
  </conditionalFormatting>
  <conditionalFormatting sqref="C612:J612">
    <cfRule type="cellIs" dxfId="1956" priority="908" operator="lessThan">
      <formula>0</formula>
    </cfRule>
  </conditionalFormatting>
  <conditionalFormatting sqref="B610">
    <cfRule type="cellIs" dxfId="1955" priority="902" operator="lessThan">
      <formula>0</formula>
    </cfRule>
  </conditionalFormatting>
  <conditionalFormatting sqref="B435:N435">
    <cfRule type="cellIs" dxfId="1954" priority="664" operator="lessThan">
      <formula>0</formula>
    </cfRule>
  </conditionalFormatting>
  <conditionalFormatting sqref="C445:M445">
    <cfRule type="cellIs" dxfId="1953" priority="655" operator="lessThan">
      <formula>0</formula>
    </cfRule>
  </conditionalFormatting>
  <conditionalFormatting sqref="C445:M445">
    <cfRule type="cellIs" dxfId="1952" priority="656" operator="lessThan">
      <formula>0</formula>
    </cfRule>
  </conditionalFormatting>
  <conditionalFormatting sqref="B435:N435">
    <cfRule type="cellIs" dxfId="1951" priority="663" operator="lessThan">
      <formula>0</formula>
    </cfRule>
  </conditionalFormatting>
  <conditionalFormatting sqref="N438">
    <cfRule type="cellIs" dxfId="1950" priority="659" operator="lessThan">
      <formula>0</formula>
    </cfRule>
  </conditionalFormatting>
  <conditionalFormatting sqref="B435:N435">
    <cfRule type="cellIs" dxfId="1949" priority="662" operator="lessThan">
      <formula>0</formula>
    </cfRule>
  </conditionalFormatting>
  <conditionalFormatting sqref="B435:N435">
    <cfRule type="cellIs" dxfId="1948" priority="660" operator="lessThan">
      <formula>0</formula>
    </cfRule>
  </conditionalFormatting>
  <conditionalFormatting sqref="B598">
    <cfRule type="cellIs" dxfId="1947" priority="901" operator="lessThan">
      <formula>0</formula>
    </cfRule>
  </conditionalFormatting>
  <conditionalFormatting sqref="N439">
    <cfRule type="cellIs" dxfId="1946" priority="657" operator="lessThan">
      <formula>0</formula>
    </cfRule>
  </conditionalFormatting>
  <conditionalFormatting sqref="B435:N435">
    <cfRule type="cellIs" dxfId="1945" priority="661" operator="lessThan">
      <formula>0</formula>
    </cfRule>
  </conditionalFormatting>
  <conditionalFormatting sqref="B598">
    <cfRule type="cellIs" dxfId="1944" priority="900" operator="lessThan">
      <formula>0</formula>
    </cfRule>
  </conditionalFormatting>
  <conditionalFormatting sqref="B641">
    <cfRule type="cellIs" dxfId="1943" priority="888" operator="lessThan">
      <formula>0</formula>
    </cfRule>
  </conditionalFormatting>
  <conditionalFormatting sqref="B591">
    <cfRule type="cellIs" dxfId="1942" priority="898" operator="lessThan">
      <formula>0</formula>
    </cfRule>
  </conditionalFormatting>
  <conditionalFormatting sqref="B591">
    <cfRule type="cellIs" dxfId="1941" priority="899" operator="lessThan">
      <formula>0</formula>
    </cfRule>
  </conditionalFormatting>
  <conditionalFormatting sqref="B609">
    <cfRule type="cellIs" dxfId="1940" priority="896" operator="lessThan">
      <formula>0</formula>
    </cfRule>
  </conditionalFormatting>
  <conditionalFormatting sqref="B609">
    <cfRule type="cellIs" dxfId="1939" priority="897" operator="lessThan">
      <formula>0</formula>
    </cfRule>
  </conditionalFormatting>
  <conditionalFormatting sqref="B630 P630:Q631 P635:Q635 Q632:Q634 Q636:Q637 C650:N650 C655:N657 N658 C663:N663 I664:N670 C665:H668 I659:N661 C642:N645 C670:H670 J652:N653 Q648:Q652 B672:N675 B708:N711 B641 P653:Q653 Q654:Q658 P659:Q671 P641:Q647">
    <cfRule type="cellIs" dxfId="1938" priority="895" operator="lessThan">
      <formula>0</formula>
    </cfRule>
  </conditionalFormatting>
  <conditionalFormatting sqref="B646">
    <cfRule type="cellIs" dxfId="1937" priority="892" operator="lessThan">
      <formula>0</formula>
    </cfRule>
  </conditionalFormatting>
  <conditionalFormatting sqref="B631">
    <cfRule type="cellIs" dxfId="1936" priority="894" operator="lessThan">
      <formula>0</formula>
    </cfRule>
  </conditionalFormatting>
  <conditionalFormatting sqref="B635">
    <cfRule type="cellIs" dxfId="1935" priority="893" operator="lessThan">
      <formula>0</formula>
    </cfRule>
  </conditionalFormatting>
  <conditionalFormatting sqref="B662">
    <cfRule type="cellIs" dxfId="1934" priority="891" operator="lessThan">
      <formula>0</formula>
    </cfRule>
  </conditionalFormatting>
  <conditionalFormatting sqref="B671">
    <cfRule type="cellIs" dxfId="1933" priority="890" operator="lessThan">
      <formula>0</formula>
    </cfRule>
  </conditionalFormatting>
  <conditionalFormatting sqref="I674:N674 P672:Q675">
    <cfRule type="cellIs" dxfId="1932" priority="889" operator="lessThan">
      <formula>0</formula>
    </cfRule>
  </conditionalFormatting>
  <conditionalFormatting sqref="P641">
    <cfRule type="cellIs" dxfId="1931" priority="886" operator="lessThan">
      <formula>0</formula>
    </cfRule>
  </conditionalFormatting>
  <conditionalFormatting sqref="P641">
    <cfRule type="cellIs" dxfId="1930" priority="887" operator="lessThan">
      <formula>0</formula>
    </cfRule>
  </conditionalFormatting>
  <conditionalFormatting sqref="P422:Q422 Q423:Q425">
    <cfRule type="cellIs" dxfId="1929" priority="873" operator="lessThan">
      <formula>0</formula>
    </cfRule>
  </conditionalFormatting>
  <conditionalFormatting sqref="B416">
    <cfRule type="cellIs" dxfId="1928" priority="874" operator="lessThan">
      <formula>0</formula>
    </cfRule>
  </conditionalFormatting>
  <conditionalFormatting sqref="P423:P425">
    <cfRule type="cellIs" dxfId="1927" priority="871" operator="lessThan">
      <formula>0</formula>
    </cfRule>
  </conditionalFormatting>
  <conditionalFormatting sqref="P422">
    <cfRule type="cellIs" dxfId="1926" priority="872" operator="lessThan">
      <formula>0</formula>
    </cfRule>
  </conditionalFormatting>
  <conditionalFormatting sqref="Q426">
    <cfRule type="cellIs" dxfId="1925" priority="869" operator="lessThan">
      <formula>0</formula>
    </cfRule>
  </conditionalFormatting>
  <conditionalFormatting sqref="Q427">
    <cfRule type="cellIs" dxfId="1924" priority="870" operator="lessThan">
      <formula>0</formula>
    </cfRule>
  </conditionalFormatting>
  <conditionalFormatting sqref="B422">
    <cfRule type="cellIs" dxfId="1923" priority="867" operator="lessThan">
      <formula>0</formula>
    </cfRule>
  </conditionalFormatting>
  <conditionalFormatting sqref="Q426">
    <cfRule type="cellIs" dxfId="1922" priority="868" operator="lessThan">
      <formula>0</formula>
    </cfRule>
  </conditionalFormatting>
  <conditionalFormatting sqref="B454:N454">
    <cfRule type="cellIs" dxfId="1921" priority="618" operator="lessThan">
      <formula>0</formula>
    </cfRule>
  </conditionalFormatting>
  <conditionalFormatting sqref="B454:N454">
    <cfRule type="cellIs" dxfId="1920" priority="619" operator="lessThan">
      <formula>0</formula>
    </cfRule>
  </conditionalFormatting>
  <conditionalFormatting sqref="C652:I652">
    <cfRule type="cellIs" dxfId="1919" priority="885" operator="lessThan">
      <formula>0</formula>
    </cfRule>
  </conditionalFormatting>
  <conditionalFormatting sqref="C653:I653">
    <cfRule type="cellIs" dxfId="1918" priority="884" operator="lessThan">
      <formula>0</formula>
    </cfRule>
  </conditionalFormatting>
  <conditionalFormatting sqref="C658:M658">
    <cfRule type="cellIs" dxfId="1917" priority="883" operator="lessThan">
      <formula>0</formula>
    </cfRule>
  </conditionalFormatting>
  <conditionalFormatting sqref="B647:N647">
    <cfRule type="cellIs" dxfId="1916" priority="882" operator="lessThan">
      <formula>0</formula>
    </cfRule>
  </conditionalFormatting>
  <conditionalFormatting sqref="P650">
    <cfRule type="cellIs" dxfId="1915" priority="881" operator="lessThan">
      <formula>0</formula>
    </cfRule>
  </conditionalFormatting>
  <conditionalFormatting sqref="P417:P419">
    <cfRule type="cellIs" dxfId="1914" priority="878" operator="lessThan">
      <formula>0</formula>
    </cfRule>
  </conditionalFormatting>
  <conditionalFormatting sqref="Q420">
    <cfRule type="cellIs" dxfId="1913" priority="875" operator="lessThan">
      <formula>0</formula>
    </cfRule>
  </conditionalFormatting>
  <conditionalFormatting sqref="Q421">
    <cfRule type="cellIs" dxfId="1912" priority="877" operator="lessThan">
      <formula>0</formula>
    </cfRule>
  </conditionalFormatting>
  <conditionalFormatting sqref="P416:Q416 Q417:Q419">
    <cfRule type="cellIs" dxfId="1911" priority="880" operator="lessThan">
      <formula>0</formula>
    </cfRule>
  </conditionalFormatting>
  <conditionalFormatting sqref="P416">
    <cfRule type="cellIs" dxfId="1910" priority="879" operator="lessThan">
      <formula>0</formula>
    </cfRule>
  </conditionalFormatting>
  <conditionalFormatting sqref="Q420">
    <cfRule type="cellIs" dxfId="1909" priority="876" operator="lessThan">
      <formula>0</formula>
    </cfRule>
  </conditionalFormatting>
  <conditionalFormatting sqref="B454:N454">
    <cfRule type="cellIs" dxfId="1908" priority="617" operator="lessThan">
      <formula>0</formula>
    </cfRule>
  </conditionalFormatting>
  <conditionalFormatting sqref="B454:N454">
    <cfRule type="cellIs" dxfId="1907" priority="616" operator="lessThan">
      <formula>0</formula>
    </cfRule>
  </conditionalFormatting>
  <conditionalFormatting sqref="B454:N454">
    <cfRule type="cellIs" dxfId="1906" priority="615" operator="lessThan">
      <formula>0</formula>
    </cfRule>
  </conditionalFormatting>
  <conditionalFormatting sqref="B454:N454">
    <cfRule type="cellIs" dxfId="1905" priority="613" operator="lessThan">
      <formula>0</formula>
    </cfRule>
  </conditionalFormatting>
  <conditionalFormatting sqref="B454:N454">
    <cfRule type="cellIs" dxfId="1904" priority="614" operator="lessThan">
      <formula>0</formula>
    </cfRule>
  </conditionalFormatting>
  <conditionalFormatting sqref="N457">
    <cfRule type="cellIs" dxfId="1903" priority="611" operator="lessThan">
      <formula>0</formula>
    </cfRule>
  </conditionalFormatting>
  <conditionalFormatting sqref="B454:N454">
    <cfRule type="cellIs" dxfId="1902" priority="612" operator="lessThan">
      <formula>0</formula>
    </cfRule>
  </conditionalFormatting>
  <conditionalFormatting sqref="N458">
    <cfRule type="cellIs" dxfId="1901" priority="610" operator="lessThan">
      <formula>0</formula>
    </cfRule>
  </conditionalFormatting>
  <conditionalFormatting sqref="P530">
    <cfRule type="cellIs" dxfId="1900" priority="332" operator="lessThan">
      <formula>0</formula>
    </cfRule>
  </conditionalFormatting>
  <conditionalFormatting sqref="N458">
    <cfRule type="cellIs" dxfId="1899" priority="609" operator="lessThan">
      <formula>0</formula>
    </cfRule>
  </conditionalFormatting>
  <conditionalFormatting sqref="D461:N464">
    <cfRule type="cellIs" dxfId="1898" priority="606" operator="lessThan">
      <formula>0</formula>
    </cfRule>
  </conditionalFormatting>
  <conditionalFormatting sqref="P538">
    <cfRule type="cellIs" dxfId="1897" priority="329" operator="lessThan">
      <formula>0</formula>
    </cfRule>
  </conditionalFormatting>
  <conditionalFormatting sqref="B461:B464">
    <cfRule type="cellIs" dxfId="1896" priority="603" operator="lessThan">
      <formula>0</formula>
    </cfRule>
  </conditionalFormatting>
  <conditionalFormatting sqref="P553">
    <cfRule type="cellIs" dxfId="1895" priority="326" operator="lessThan">
      <formula>0</formula>
    </cfRule>
  </conditionalFormatting>
  <conditionalFormatting sqref="B512">
    <cfRule type="cellIs" dxfId="1894" priority="600" operator="lessThan">
      <formula>0</formula>
    </cfRule>
  </conditionalFormatting>
  <conditionalFormatting sqref="C512">
    <cfRule type="cellIs" dxfId="1893" priority="597" operator="lessThan">
      <formula>0</formula>
    </cfRule>
  </conditionalFormatting>
  <conditionalFormatting sqref="P561">
    <cfRule type="cellIs" dxfId="1892" priority="323" operator="lessThan">
      <formula>0</formula>
    </cfRule>
  </conditionalFormatting>
  <conditionalFormatting sqref="P590">
    <cfRule type="cellIs" dxfId="1891" priority="320" operator="lessThan">
      <formula>0</formula>
    </cfRule>
  </conditionalFormatting>
  <conditionalFormatting sqref="N365">
    <cfRule type="cellIs" dxfId="1890" priority="866" operator="lessThan">
      <formula>0</formula>
    </cfRule>
  </conditionalFormatting>
  <conditionalFormatting sqref="N371">
    <cfRule type="cellIs" dxfId="1889" priority="865" operator="lessThan">
      <formula>0</formula>
    </cfRule>
  </conditionalFormatting>
  <conditionalFormatting sqref="N377">
    <cfRule type="cellIs" dxfId="1888" priority="864" operator="lessThan">
      <formula>0</formula>
    </cfRule>
  </conditionalFormatting>
  <conditionalFormatting sqref="B376">
    <cfRule type="cellIs" dxfId="1887" priority="847" operator="lessThan">
      <formula>0</formula>
    </cfRule>
  </conditionalFormatting>
  <conditionalFormatting sqref="B588">
    <cfRule type="cellIs" dxfId="1886" priority="857" operator="lessThan">
      <formula>0</formula>
    </cfRule>
  </conditionalFormatting>
  <conditionalFormatting sqref="B371:B372">
    <cfRule type="cellIs" dxfId="1885" priority="852" operator="lessThan">
      <formula>0</formula>
    </cfRule>
  </conditionalFormatting>
  <conditionalFormatting sqref="B377:B378">
    <cfRule type="cellIs" dxfId="1884" priority="849" operator="lessThan">
      <formula>0</formula>
    </cfRule>
  </conditionalFormatting>
  <conditionalFormatting sqref="C351:M354">
    <cfRule type="cellIs" dxfId="1883" priority="862" operator="lessThan">
      <formula>0</formula>
    </cfRule>
  </conditionalFormatting>
  <conditionalFormatting sqref="B428">
    <cfRule type="cellIs" dxfId="1882" priority="861" operator="lessThan">
      <formula>0</formula>
    </cfRule>
  </conditionalFormatting>
  <conditionalFormatting sqref="B428">
    <cfRule type="cellIs" dxfId="1881" priority="860" operator="lessThan">
      <formula>0</formula>
    </cfRule>
  </conditionalFormatting>
  <conditionalFormatting sqref="B391 B397 B381:B385 B375:B379 B369:B373 B363:B367 B361 B351:B355">
    <cfRule type="cellIs" dxfId="1880" priority="859" operator="lessThan">
      <formula>0</formula>
    </cfRule>
  </conditionalFormatting>
  <conditionalFormatting sqref="B585:B587">
    <cfRule type="cellIs" dxfId="1879" priority="858" operator="lessThan">
      <formula>0</formula>
    </cfRule>
  </conditionalFormatting>
  <conditionalFormatting sqref="B584">
    <cfRule type="cellIs" dxfId="1878" priority="856" operator="lessThan">
      <formula>0</formula>
    </cfRule>
  </conditionalFormatting>
  <conditionalFormatting sqref="B397">
    <cfRule type="cellIs" dxfId="1877" priority="843" operator="lessThan">
      <formula>0</formula>
    </cfRule>
  </conditionalFormatting>
  <conditionalFormatting sqref="B369">
    <cfRule type="cellIs" dxfId="1876" priority="851" operator="lessThan">
      <formula>0</formula>
    </cfRule>
  </conditionalFormatting>
  <conditionalFormatting sqref="B370">
    <cfRule type="cellIs" dxfId="1875" priority="850" operator="lessThan">
      <formula>0</formula>
    </cfRule>
  </conditionalFormatting>
  <conditionalFormatting sqref="B375">
    <cfRule type="cellIs" dxfId="1874" priority="848" operator="lessThan">
      <formula>0</formula>
    </cfRule>
  </conditionalFormatting>
  <conditionalFormatting sqref="B383:B384">
    <cfRule type="cellIs" dxfId="1873" priority="846" operator="lessThan">
      <formula>0</formula>
    </cfRule>
  </conditionalFormatting>
  <conditionalFormatting sqref="B381">
    <cfRule type="cellIs" dxfId="1872" priority="845" operator="lessThan">
      <formula>0</formula>
    </cfRule>
  </conditionalFormatting>
  <conditionalFormatting sqref="B382">
    <cfRule type="cellIs" dxfId="1871" priority="844" operator="lessThan">
      <formula>0</formula>
    </cfRule>
  </conditionalFormatting>
  <conditionalFormatting sqref="B391">
    <cfRule type="cellIs" dxfId="1870" priority="842" operator="lessThan">
      <formula>0</formula>
    </cfRule>
  </conditionalFormatting>
  <conditionalFormatting sqref="B385">
    <cfRule type="cellIs" dxfId="1869" priority="841" operator="lessThan">
      <formula>0</formula>
    </cfRule>
  </conditionalFormatting>
  <conditionalFormatting sqref="B379">
    <cfRule type="cellIs" dxfId="1868" priority="840" operator="lessThan">
      <formula>0</formula>
    </cfRule>
  </conditionalFormatting>
  <conditionalFormatting sqref="B373">
    <cfRule type="cellIs" dxfId="1867" priority="839" operator="lessThan">
      <formula>0</formula>
    </cfRule>
  </conditionalFormatting>
  <conditionalFormatting sqref="B361">
    <cfRule type="cellIs" dxfId="1866" priority="838" operator="lessThan">
      <formula>0</formula>
    </cfRule>
  </conditionalFormatting>
  <conditionalFormatting sqref="B621:B624">
    <cfRule type="cellIs" dxfId="1865" priority="833" operator="lessThan">
      <formula>0</formula>
    </cfRule>
  </conditionalFormatting>
  <conditionalFormatting sqref="B616:B619">
    <cfRule type="cellIs" dxfId="1864" priority="836" operator="lessThan">
      <formula>0</formula>
    </cfRule>
  </conditionalFormatting>
  <conditionalFormatting sqref="B617">
    <cfRule type="cellIs" dxfId="1863" priority="835" operator="lessThan">
      <formula>0</formula>
    </cfRule>
  </conditionalFormatting>
  <conditionalFormatting sqref="B618:B619">
    <cfRule type="cellIs" dxfId="1862" priority="837" operator="lessThan">
      <formula>0</formula>
    </cfRule>
  </conditionalFormatting>
  <conditionalFormatting sqref="B628:B629">
    <cfRule type="cellIs" dxfId="1861" priority="831" operator="lessThan">
      <formula>0</formula>
    </cfRule>
  </conditionalFormatting>
  <conditionalFormatting sqref="B622">
    <cfRule type="cellIs" dxfId="1860" priority="832" operator="lessThan">
      <formula>0</formula>
    </cfRule>
  </conditionalFormatting>
  <conditionalFormatting sqref="B623:B624">
    <cfRule type="cellIs" dxfId="1859" priority="834" operator="lessThan">
      <formula>0</formula>
    </cfRule>
  </conditionalFormatting>
  <conditionalFormatting sqref="B626:B629">
    <cfRule type="cellIs" dxfId="1858" priority="830" operator="lessThan">
      <formula>0</formula>
    </cfRule>
  </conditionalFormatting>
  <conditionalFormatting sqref="B627">
    <cfRule type="cellIs" dxfId="1857" priority="829" operator="lessThan">
      <formula>0</formula>
    </cfRule>
  </conditionalFormatting>
  <conditionalFormatting sqref="B365:B366">
    <cfRule type="cellIs" dxfId="1856" priority="824" operator="lessThan">
      <formula>0</formula>
    </cfRule>
  </conditionalFormatting>
  <conditionalFormatting sqref="B355">
    <cfRule type="cellIs" dxfId="1855" priority="825" operator="lessThan">
      <formula>0</formula>
    </cfRule>
  </conditionalFormatting>
  <conditionalFormatting sqref="B393:N393">
    <cfRule type="cellIs" dxfId="1854" priority="779" operator="lessThan">
      <formula>0</formula>
    </cfRule>
  </conditionalFormatting>
  <conditionalFormatting sqref="B387:N387">
    <cfRule type="cellIs" dxfId="1853" priority="790" operator="lessThan">
      <formula>0</formula>
    </cfRule>
  </conditionalFormatting>
  <conditionalFormatting sqref="B387:N387">
    <cfRule type="cellIs" dxfId="1852" priority="789" operator="lessThan">
      <formula>0</formula>
    </cfRule>
  </conditionalFormatting>
  <conditionalFormatting sqref="B353:B354">
    <cfRule type="cellIs" dxfId="1851" priority="828" operator="lessThan">
      <formula>0</formula>
    </cfRule>
  </conditionalFormatting>
  <conditionalFormatting sqref="B351">
    <cfRule type="cellIs" dxfId="1850" priority="827" operator="lessThan">
      <formula>0</formula>
    </cfRule>
  </conditionalFormatting>
  <conditionalFormatting sqref="B352">
    <cfRule type="cellIs" dxfId="1849" priority="826" operator="lessThan">
      <formula>0</formula>
    </cfRule>
  </conditionalFormatting>
  <conditionalFormatting sqref="B363">
    <cfRule type="cellIs" dxfId="1848" priority="823" operator="lessThan">
      <formula>0</formula>
    </cfRule>
  </conditionalFormatting>
  <conditionalFormatting sqref="B364">
    <cfRule type="cellIs" dxfId="1847" priority="822" operator="lessThan">
      <formula>0</formula>
    </cfRule>
  </conditionalFormatting>
  <conditionalFormatting sqref="B367">
    <cfRule type="cellIs" dxfId="1846" priority="821" operator="lessThan">
      <formula>0</formula>
    </cfRule>
  </conditionalFormatting>
  <conditionalFormatting sqref="B593:B596">
    <cfRule type="cellIs" dxfId="1845" priority="819" operator="lessThan">
      <formula>0</formula>
    </cfRule>
  </conditionalFormatting>
  <conditionalFormatting sqref="B594">
    <cfRule type="cellIs" dxfId="1844" priority="818" operator="lessThan">
      <formula>0</formula>
    </cfRule>
  </conditionalFormatting>
  <conditionalFormatting sqref="B595:B596">
    <cfRule type="cellIs" dxfId="1843" priority="820" operator="lessThan">
      <formula>0</formula>
    </cfRule>
  </conditionalFormatting>
  <conditionalFormatting sqref="B603">
    <cfRule type="cellIs" dxfId="1842" priority="813" operator="lessThan">
      <formula>0</formula>
    </cfRule>
  </conditionalFormatting>
  <conditionalFormatting sqref="B603">
    <cfRule type="cellIs" dxfId="1841" priority="814" operator="lessThan">
      <formula>0</formula>
    </cfRule>
  </conditionalFormatting>
  <conditionalFormatting sqref="B599:B602">
    <cfRule type="cellIs" dxfId="1840" priority="816" operator="lessThan">
      <formula>0</formula>
    </cfRule>
  </conditionalFormatting>
  <conditionalFormatting sqref="B600">
    <cfRule type="cellIs" dxfId="1839" priority="815" operator="lessThan">
      <formula>0</formula>
    </cfRule>
  </conditionalFormatting>
  <conditionalFormatting sqref="B601:B602">
    <cfRule type="cellIs" dxfId="1838" priority="817" operator="lessThan">
      <formula>0</formula>
    </cfRule>
  </conditionalFormatting>
  <conditionalFormatting sqref="N390">
    <cfRule type="cellIs" dxfId="1837" priority="784" operator="lessThan">
      <formula>0</formula>
    </cfRule>
  </conditionalFormatting>
  <conditionalFormatting sqref="B393:N393">
    <cfRule type="cellIs" dxfId="1836" priority="782" operator="lessThan">
      <formula>0</formula>
    </cfRule>
  </conditionalFormatting>
  <conditionalFormatting sqref="B571:B573">
    <cfRule type="cellIs" dxfId="1835" priority="812" operator="lessThan">
      <formula>0</formula>
    </cfRule>
  </conditionalFormatting>
  <conditionalFormatting sqref="B574">
    <cfRule type="cellIs" dxfId="1834" priority="811" operator="lessThan">
      <formula>0</formula>
    </cfRule>
  </conditionalFormatting>
  <conditionalFormatting sqref="B570">
    <cfRule type="cellIs" dxfId="1833" priority="810" operator="lessThan">
      <formula>0</formula>
    </cfRule>
  </conditionalFormatting>
  <conditionalFormatting sqref="B607:B608">
    <cfRule type="cellIs" dxfId="1832" priority="809" operator="lessThan">
      <formula>0</formula>
    </cfRule>
  </conditionalFormatting>
  <conditionalFormatting sqref="B605:B608">
    <cfRule type="cellIs" dxfId="1831" priority="808" operator="lessThan">
      <formula>0</formula>
    </cfRule>
  </conditionalFormatting>
  <conditionalFormatting sqref="B589">
    <cfRule type="cellIs" dxfId="1830" priority="534" operator="lessThan">
      <formula>0</formula>
    </cfRule>
  </conditionalFormatting>
  <conditionalFormatting sqref="B613:B614">
    <cfRule type="cellIs" dxfId="1829" priority="806" operator="lessThan">
      <formula>0</formula>
    </cfRule>
  </conditionalFormatting>
  <conditionalFormatting sqref="B606">
    <cfRule type="cellIs" dxfId="1828" priority="807" operator="lessThan">
      <formula>0</formula>
    </cfRule>
  </conditionalFormatting>
  <conditionalFormatting sqref="B611:B614">
    <cfRule type="cellIs" dxfId="1827" priority="805" operator="lessThan">
      <formula>0</formula>
    </cfRule>
  </conditionalFormatting>
  <conditionalFormatting sqref="O616:O619">
    <cfRule type="cellIs" dxfId="1826" priority="282" operator="lessThan">
      <formula>0</formula>
    </cfRule>
  </conditionalFormatting>
  <conditionalFormatting sqref="O599 O601:O602">
    <cfRule type="cellIs" dxfId="1825" priority="284" operator="lessThan">
      <formula>0</formula>
    </cfRule>
  </conditionalFormatting>
  <conditionalFormatting sqref="B612">
    <cfRule type="cellIs" dxfId="1824" priority="804" operator="lessThan">
      <formula>0</formula>
    </cfRule>
  </conditionalFormatting>
  <conditionalFormatting sqref="D589">
    <cfRule type="cellIs" dxfId="1823" priority="528" operator="lessThan">
      <formula>0</formula>
    </cfRule>
  </conditionalFormatting>
  <conditionalFormatting sqref="O605:O607">
    <cfRule type="cellIs" dxfId="1822" priority="276" operator="lessThan">
      <formula>0</formula>
    </cfRule>
  </conditionalFormatting>
  <conditionalFormatting sqref="O626:O629">
    <cfRule type="cellIs" dxfId="1821" priority="278" operator="lessThan">
      <formula>0</formula>
    </cfRule>
  </conditionalFormatting>
  <conditionalFormatting sqref="B650 B655:B657 B663 B665:B668 B642:B645 B670">
    <cfRule type="cellIs" dxfId="1820" priority="803" operator="lessThan">
      <formula>0</formula>
    </cfRule>
  </conditionalFormatting>
  <conditionalFormatting sqref="N378">
    <cfRule type="cellIs" dxfId="1819" priority="794" operator="lessThan">
      <formula>0</formula>
    </cfRule>
  </conditionalFormatting>
  <conditionalFormatting sqref="N372">
    <cfRule type="cellIs" dxfId="1818" priority="795" operator="lessThan">
      <formula>0</formula>
    </cfRule>
  </conditionalFormatting>
  <conditionalFormatting sqref="B387:N387">
    <cfRule type="cellIs" dxfId="1817" priority="792" operator="lessThan">
      <formula>0</formula>
    </cfRule>
  </conditionalFormatting>
  <conditionalFormatting sqref="N384">
    <cfRule type="cellIs" dxfId="1816" priority="793" operator="lessThan">
      <formula>0</formula>
    </cfRule>
  </conditionalFormatting>
  <conditionalFormatting sqref="B387:N387">
    <cfRule type="cellIs" dxfId="1815" priority="791" operator="lessThan">
      <formula>0</formula>
    </cfRule>
  </conditionalFormatting>
  <conditionalFormatting sqref="B387:N387">
    <cfRule type="cellIs" dxfId="1814" priority="788" operator="lessThan">
      <formula>0</formula>
    </cfRule>
  </conditionalFormatting>
  <conditionalFormatting sqref="B652">
    <cfRule type="cellIs" dxfId="1813" priority="802" operator="lessThan">
      <formula>0</formula>
    </cfRule>
  </conditionalFormatting>
  <conditionalFormatting sqref="B653">
    <cfRule type="cellIs" dxfId="1812" priority="801" operator="lessThan">
      <formula>0</formula>
    </cfRule>
  </conditionalFormatting>
  <conditionalFormatting sqref="B658">
    <cfRule type="cellIs" dxfId="1811" priority="800" operator="lessThan">
      <formula>0</formula>
    </cfRule>
  </conditionalFormatting>
  <conditionalFormatting sqref="O365">
    <cfRule type="cellIs" dxfId="1810" priority="270" operator="lessThan">
      <formula>0</formula>
    </cfRule>
  </conditionalFormatting>
  <conditionalFormatting sqref="O371">
    <cfRule type="cellIs" dxfId="1809" priority="269" operator="lessThan">
      <formula>0</formula>
    </cfRule>
  </conditionalFormatting>
  <conditionalFormatting sqref="G589">
    <cfRule type="cellIs" dxfId="1808" priority="519" operator="lessThan">
      <formula>0</formula>
    </cfRule>
  </conditionalFormatting>
  <conditionalFormatting sqref="H589">
    <cfRule type="cellIs" dxfId="1807" priority="516" operator="lessThan">
      <formula>0</formula>
    </cfRule>
  </conditionalFormatting>
  <conditionalFormatting sqref="B351:B354">
    <cfRule type="cellIs" dxfId="1806" priority="798" operator="lessThan">
      <formula>0</formula>
    </cfRule>
  </conditionalFormatting>
  <conditionalFormatting sqref="N366">
    <cfRule type="cellIs" dxfId="1805" priority="796" operator="lessThan">
      <formula>0</formula>
    </cfRule>
  </conditionalFormatting>
  <conditionalFormatting sqref="B387:N387">
    <cfRule type="cellIs" dxfId="1804" priority="787" operator="lessThan">
      <formula>0</formula>
    </cfRule>
  </conditionalFormatting>
  <conditionalFormatting sqref="B387:N387">
    <cfRule type="cellIs" dxfId="1803" priority="786" operator="lessThan">
      <formula>0</formula>
    </cfRule>
  </conditionalFormatting>
  <conditionalFormatting sqref="B387:N387">
    <cfRule type="cellIs" dxfId="1802" priority="785" operator="lessThan">
      <formula>0</formula>
    </cfRule>
  </conditionalFormatting>
  <conditionalFormatting sqref="B393:N393">
    <cfRule type="cellIs" dxfId="1801" priority="780" operator="lessThan">
      <formula>0</formula>
    </cfRule>
  </conditionalFormatting>
  <conditionalFormatting sqref="B393:N393">
    <cfRule type="cellIs" dxfId="1800" priority="783" operator="lessThan">
      <formula>0</formula>
    </cfRule>
  </conditionalFormatting>
  <conditionalFormatting sqref="B393:N393">
    <cfRule type="cellIs" dxfId="1799" priority="778" operator="lessThan">
      <formula>0</formula>
    </cfRule>
  </conditionalFormatting>
  <conditionalFormatting sqref="B393:N393">
    <cfRule type="cellIs" dxfId="1798" priority="781" operator="lessThan">
      <formula>0</formula>
    </cfRule>
  </conditionalFormatting>
  <conditionalFormatting sqref="B393:N393">
    <cfRule type="cellIs" dxfId="1797" priority="776" operator="lessThan">
      <formula>0</formula>
    </cfRule>
  </conditionalFormatting>
  <conditionalFormatting sqref="B393:N393">
    <cfRule type="cellIs" dxfId="1796" priority="777" operator="lessThan">
      <formula>0</formula>
    </cfRule>
  </conditionalFormatting>
  <conditionalFormatting sqref="B399:N399">
    <cfRule type="cellIs" dxfId="1795" priority="774" operator="lessThan">
      <formula>0</formula>
    </cfRule>
  </conditionalFormatting>
  <conditionalFormatting sqref="N396">
    <cfRule type="cellIs" dxfId="1794" priority="775" operator="lessThan">
      <formula>0</formula>
    </cfRule>
  </conditionalFormatting>
  <conditionalFormatting sqref="B399:N399">
    <cfRule type="cellIs" dxfId="1793" priority="773" operator="lessThan">
      <formula>0</formula>
    </cfRule>
  </conditionalFormatting>
  <conditionalFormatting sqref="B399:N399">
    <cfRule type="cellIs" dxfId="1792" priority="772" operator="lessThan">
      <formula>0</formula>
    </cfRule>
  </conditionalFormatting>
  <conditionalFormatting sqref="B399:N399">
    <cfRule type="cellIs" dxfId="1791" priority="771" operator="lessThan">
      <formula>0</formula>
    </cfRule>
  </conditionalFormatting>
  <conditionalFormatting sqref="B399:N399">
    <cfRule type="cellIs" dxfId="1790" priority="770" operator="lessThan">
      <formula>0</formula>
    </cfRule>
  </conditionalFormatting>
  <conditionalFormatting sqref="B399:N399">
    <cfRule type="cellIs" dxfId="1789" priority="769" operator="lessThan">
      <formula>0</formula>
    </cfRule>
  </conditionalFormatting>
  <conditionalFormatting sqref="B399:N399">
    <cfRule type="cellIs" dxfId="1788" priority="768" operator="lessThan">
      <formula>0</formula>
    </cfRule>
  </conditionalFormatting>
  <conditionalFormatting sqref="B399:N399">
    <cfRule type="cellIs" dxfId="1787" priority="767" operator="lessThan">
      <formula>0</formula>
    </cfRule>
  </conditionalFormatting>
  <conditionalFormatting sqref="N402">
    <cfRule type="cellIs" dxfId="1786" priority="766" operator="lessThan">
      <formula>0</formula>
    </cfRule>
  </conditionalFormatting>
  <conditionalFormatting sqref="N355">
    <cfRule type="cellIs" dxfId="1785" priority="765" operator="lessThan">
      <formula>0</formula>
    </cfRule>
  </conditionalFormatting>
  <conditionalFormatting sqref="N361">
    <cfRule type="cellIs" dxfId="1784" priority="764" operator="lessThan">
      <formula>0</formula>
    </cfRule>
  </conditionalFormatting>
  <conditionalFormatting sqref="N361">
    <cfRule type="cellIs" dxfId="1783" priority="763" operator="lessThan">
      <formula>0</formula>
    </cfRule>
  </conditionalFormatting>
  <conditionalFormatting sqref="N367">
    <cfRule type="cellIs" dxfId="1782" priority="762" operator="lessThan">
      <formula>0</formula>
    </cfRule>
  </conditionalFormatting>
  <conditionalFormatting sqref="N367">
    <cfRule type="cellIs" dxfId="1781" priority="761" operator="lessThan">
      <formula>0</formula>
    </cfRule>
  </conditionalFormatting>
  <conditionalFormatting sqref="N373">
    <cfRule type="cellIs" dxfId="1780" priority="760" operator="lessThan">
      <formula>0</formula>
    </cfRule>
  </conditionalFormatting>
  <conditionalFormatting sqref="N373">
    <cfRule type="cellIs" dxfId="1779" priority="759" operator="lessThan">
      <formula>0</formula>
    </cfRule>
  </conditionalFormatting>
  <conditionalFormatting sqref="N379">
    <cfRule type="cellIs" dxfId="1778" priority="758" operator="lessThan">
      <formula>0</formula>
    </cfRule>
  </conditionalFormatting>
  <conditionalFormatting sqref="N379">
    <cfRule type="cellIs" dxfId="1777" priority="757" operator="lessThan">
      <formula>0</formula>
    </cfRule>
  </conditionalFormatting>
  <conditionalFormatting sqref="N385">
    <cfRule type="cellIs" dxfId="1776" priority="756" operator="lessThan">
      <formula>0</formula>
    </cfRule>
  </conditionalFormatting>
  <conditionalFormatting sqref="N385">
    <cfRule type="cellIs" dxfId="1775" priority="755" operator="lessThan">
      <formula>0</formula>
    </cfRule>
  </conditionalFormatting>
  <conditionalFormatting sqref="N391">
    <cfRule type="cellIs" dxfId="1774" priority="754" operator="lessThan">
      <formula>0</formula>
    </cfRule>
  </conditionalFormatting>
  <conditionalFormatting sqref="N391">
    <cfRule type="cellIs" dxfId="1773" priority="753" operator="lessThan">
      <formula>0</formula>
    </cfRule>
  </conditionalFormatting>
  <conditionalFormatting sqref="N397">
    <cfRule type="cellIs" dxfId="1772" priority="752" operator="lessThan">
      <formula>0</formula>
    </cfRule>
  </conditionalFormatting>
  <conditionalFormatting sqref="N397">
    <cfRule type="cellIs" dxfId="1771" priority="751" operator="lessThan">
      <formula>0</formula>
    </cfRule>
  </conditionalFormatting>
  <conditionalFormatting sqref="C409:M409">
    <cfRule type="cellIs" dxfId="1770" priority="750" operator="lessThan">
      <formula>0</formula>
    </cfRule>
  </conditionalFormatting>
  <conditionalFormatting sqref="C409:M409">
    <cfRule type="cellIs" dxfId="1769" priority="749" operator="lessThan">
      <formula>0</formula>
    </cfRule>
  </conditionalFormatting>
  <conditionalFormatting sqref="H409">
    <cfRule type="cellIs" dxfId="1768" priority="748" operator="lessThan">
      <formula>0</formula>
    </cfRule>
  </conditionalFormatting>
  <conditionalFormatting sqref="B409">
    <cfRule type="cellIs" dxfId="1767" priority="747" operator="lessThan">
      <formula>0</formula>
    </cfRule>
  </conditionalFormatting>
  <conditionalFormatting sqref="B409">
    <cfRule type="cellIs" dxfId="1766" priority="746" operator="lessThan">
      <formula>0</formula>
    </cfRule>
  </conditionalFormatting>
  <conditionalFormatting sqref="B405:N405">
    <cfRule type="cellIs" dxfId="1765" priority="745" operator="lessThan">
      <formula>0</formula>
    </cfRule>
  </conditionalFormatting>
  <conditionalFormatting sqref="B405:N405">
    <cfRule type="cellIs" dxfId="1764" priority="744" operator="lessThan">
      <formula>0</formula>
    </cfRule>
  </conditionalFormatting>
  <conditionalFormatting sqref="B405:N405">
    <cfRule type="cellIs" dxfId="1763" priority="743" operator="lessThan">
      <formula>0</formula>
    </cfRule>
  </conditionalFormatting>
  <conditionalFormatting sqref="B405:N405">
    <cfRule type="cellIs" dxfId="1762" priority="742" operator="lessThan">
      <formula>0</formula>
    </cfRule>
  </conditionalFormatting>
  <conditionalFormatting sqref="B405:N405">
    <cfRule type="cellIs" dxfId="1761" priority="741" operator="lessThan">
      <formula>0</formula>
    </cfRule>
  </conditionalFormatting>
  <conditionalFormatting sqref="B405:N405">
    <cfRule type="cellIs" dxfId="1760" priority="740" operator="lessThan">
      <formula>0</formula>
    </cfRule>
  </conditionalFormatting>
  <conditionalFormatting sqref="B405:N405">
    <cfRule type="cellIs" dxfId="1759" priority="739" operator="lessThan">
      <formula>0</formula>
    </cfRule>
  </conditionalFormatting>
  <conditionalFormatting sqref="B405:N405">
    <cfRule type="cellIs" dxfId="1758" priority="738" operator="lessThan">
      <formula>0</formula>
    </cfRule>
  </conditionalFormatting>
  <conditionalFormatting sqref="N408">
    <cfRule type="cellIs" dxfId="1757" priority="737" operator="lessThan">
      <formula>0</formula>
    </cfRule>
  </conditionalFormatting>
  <conditionalFormatting sqref="N409">
    <cfRule type="cellIs" dxfId="1756" priority="736" operator="lessThan">
      <formula>0</formula>
    </cfRule>
  </conditionalFormatting>
  <conditionalFormatting sqref="N409">
    <cfRule type="cellIs" dxfId="1755" priority="735" operator="lessThan">
      <formula>0</formula>
    </cfRule>
  </conditionalFormatting>
  <conditionalFormatting sqref="C415:M415">
    <cfRule type="cellIs" dxfId="1754" priority="734" operator="lessThan">
      <formula>0</formula>
    </cfRule>
  </conditionalFormatting>
  <conditionalFormatting sqref="C415:M415">
    <cfRule type="cellIs" dxfId="1753" priority="733" operator="lessThan">
      <formula>0</formula>
    </cfRule>
  </conditionalFormatting>
  <conditionalFormatting sqref="H415">
    <cfRule type="cellIs" dxfId="1752" priority="732" operator="lessThan">
      <formula>0</formula>
    </cfRule>
  </conditionalFormatting>
  <conditionalFormatting sqref="B415">
    <cfRule type="cellIs" dxfId="1751" priority="731" operator="lessThan">
      <formula>0</formula>
    </cfRule>
  </conditionalFormatting>
  <conditionalFormatting sqref="B415">
    <cfRule type="cellIs" dxfId="1750" priority="730" operator="lessThan">
      <formula>0</formula>
    </cfRule>
  </conditionalFormatting>
  <conditionalFormatting sqref="B411:N411">
    <cfRule type="cellIs" dxfId="1749" priority="729" operator="lessThan">
      <formula>0</formula>
    </cfRule>
  </conditionalFormatting>
  <conditionalFormatting sqref="B411:N411">
    <cfRule type="cellIs" dxfId="1748" priority="728" operator="lessThan">
      <formula>0</formula>
    </cfRule>
  </conditionalFormatting>
  <conditionalFormatting sqref="B411:N411">
    <cfRule type="cellIs" dxfId="1747" priority="727" operator="lessThan">
      <formula>0</formula>
    </cfRule>
  </conditionalFormatting>
  <conditionalFormatting sqref="B411:N411">
    <cfRule type="cellIs" dxfId="1746" priority="726" operator="lessThan">
      <formula>0</formula>
    </cfRule>
  </conditionalFormatting>
  <conditionalFormatting sqref="B411:N411">
    <cfRule type="cellIs" dxfId="1745" priority="725" operator="lessThan">
      <formula>0</formula>
    </cfRule>
  </conditionalFormatting>
  <conditionalFormatting sqref="B411:N411">
    <cfRule type="cellIs" dxfId="1744" priority="724" operator="lessThan">
      <formula>0</formula>
    </cfRule>
  </conditionalFormatting>
  <conditionalFormatting sqref="B411:N411">
    <cfRule type="cellIs" dxfId="1743" priority="723" operator="lessThan">
      <formula>0</formula>
    </cfRule>
  </conditionalFormatting>
  <conditionalFormatting sqref="B411:N411">
    <cfRule type="cellIs" dxfId="1742" priority="722" operator="lessThan">
      <formula>0</formula>
    </cfRule>
  </conditionalFormatting>
  <conditionalFormatting sqref="N414">
    <cfRule type="cellIs" dxfId="1741" priority="721" operator="lessThan">
      <formula>0</formula>
    </cfRule>
  </conditionalFormatting>
  <conditionalFormatting sqref="N415">
    <cfRule type="cellIs" dxfId="1740" priority="720" operator="lessThan">
      <formula>0</formula>
    </cfRule>
  </conditionalFormatting>
  <conditionalFormatting sqref="N415">
    <cfRule type="cellIs" dxfId="1739" priority="719" operator="lessThan">
      <formula>0</formula>
    </cfRule>
  </conditionalFormatting>
  <conditionalFormatting sqref="C421:M421">
    <cfRule type="cellIs" dxfId="1738" priority="718" operator="lessThan">
      <formula>0</formula>
    </cfRule>
  </conditionalFormatting>
  <conditionalFormatting sqref="C421:M421">
    <cfRule type="cellIs" dxfId="1737" priority="717" operator="lessThan">
      <formula>0</formula>
    </cfRule>
  </conditionalFormatting>
  <conditionalFormatting sqref="H421">
    <cfRule type="cellIs" dxfId="1736" priority="716" operator="lessThan">
      <formula>0</formula>
    </cfRule>
  </conditionalFormatting>
  <conditionalFormatting sqref="B421">
    <cfRule type="cellIs" dxfId="1735" priority="715" operator="lessThan">
      <formula>0</formula>
    </cfRule>
  </conditionalFormatting>
  <conditionalFormatting sqref="B421">
    <cfRule type="cellIs" dxfId="1734" priority="714" operator="lessThan">
      <formula>0</formula>
    </cfRule>
  </conditionalFormatting>
  <conditionalFormatting sqref="B417:N417">
    <cfRule type="cellIs" dxfId="1733" priority="713" operator="lessThan">
      <formula>0</formula>
    </cfRule>
  </conditionalFormatting>
  <conditionalFormatting sqref="B417:N417">
    <cfRule type="cellIs" dxfId="1732" priority="712" operator="lessThan">
      <formula>0</formula>
    </cfRule>
  </conditionalFormatting>
  <conditionalFormatting sqref="B417:N417">
    <cfRule type="cellIs" dxfId="1731" priority="711" operator="lessThan">
      <formula>0</formula>
    </cfRule>
  </conditionalFormatting>
  <conditionalFormatting sqref="B417:N417">
    <cfRule type="cellIs" dxfId="1730" priority="710" operator="lessThan">
      <formula>0</formula>
    </cfRule>
  </conditionalFormatting>
  <conditionalFormatting sqref="B417:N417">
    <cfRule type="cellIs" dxfId="1729" priority="709" operator="lessThan">
      <formula>0</formula>
    </cfRule>
  </conditionalFormatting>
  <conditionalFormatting sqref="B417:N417">
    <cfRule type="cellIs" dxfId="1728" priority="708" operator="lessThan">
      <formula>0</formula>
    </cfRule>
  </conditionalFormatting>
  <conditionalFormatting sqref="B417:N417">
    <cfRule type="cellIs" dxfId="1727" priority="707" operator="lessThan">
      <formula>0</formula>
    </cfRule>
  </conditionalFormatting>
  <conditionalFormatting sqref="B417:N417">
    <cfRule type="cellIs" dxfId="1726" priority="706" operator="lessThan">
      <formula>0</formula>
    </cfRule>
  </conditionalFormatting>
  <conditionalFormatting sqref="N420">
    <cfRule type="cellIs" dxfId="1725" priority="705" operator="lessThan">
      <formula>0</formula>
    </cfRule>
  </conditionalFormatting>
  <conditionalFormatting sqref="N421">
    <cfRule type="cellIs" dxfId="1724" priority="704" operator="lessThan">
      <formula>0</formula>
    </cfRule>
  </conditionalFormatting>
  <conditionalFormatting sqref="N421">
    <cfRule type="cellIs" dxfId="1723" priority="703" operator="lessThan">
      <formula>0</formula>
    </cfRule>
  </conditionalFormatting>
  <conditionalFormatting sqref="C427:M427">
    <cfRule type="cellIs" dxfId="1722" priority="702" operator="lessThan">
      <formula>0</formula>
    </cfRule>
  </conditionalFormatting>
  <conditionalFormatting sqref="C427:M427">
    <cfRule type="cellIs" dxfId="1721" priority="701" operator="lessThan">
      <formula>0</formula>
    </cfRule>
  </conditionalFormatting>
  <conditionalFormatting sqref="H427">
    <cfRule type="cellIs" dxfId="1720" priority="700" operator="lessThan">
      <formula>0</formula>
    </cfRule>
  </conditionalFormatting>
  <conditionalFormatting sqref="B427">
    <cfRule type="cellIs" dxfId="1719" priority="699" operator="lessThan">
      <formula>0</formula>
    </cfRule>
  </conditionalFormatting>
  <conditionalFormatting sqref="B427">
    <cfRule type="cellIs" dxfId="1718" priority="698" operator="lessThan">
      <formula>0</formula>
    </cfRule>
  </conditionalFormatting>
  <conditionalFormatting sqref="B423:N423">
    <cfRule type="cellIs" dxfId="1717" priority="697" operator="lessThan">
      <formula>0</formula>
    </cfRule>
  </conditionalFormatting>
  <conditionalFormatting sqref="B423:N423">
    <cfRule type="cellIs" dxfId="1716" priority="696" operator="lessThan">
      <formula>0</formula>
    </cfRule>
  </conditionalFormatting>
  <conditionalFormatting sqref="B423:N423">
    <cfRule type="cellIs" dxfId="1715" priority="695" operator="lessThan">
      <formula>0</formula>
    </cfRule>
  </conditionalFormatting>
  <conditionalFormatting sqref="B423:N423">
    <cfRule type="cellIs" dxfId="1714" priority="694" operator="lessThan">
      <formula>0</formula>
    </cfRule>
  </conditionalFormatting>
  <conditionalFormatting sqref="B423:N423">
    <cfRule type="cellIs" dxfId="1713" priority="693" operator="lessThan">
      <formula>0</formula>
    </cfRule>
  </conditionalFormatting>
  <conditionalFormatting sqref="B423:N423">
    <cfRule type="cellIs" dxfId="1712" priority="692" operator="lessThan">
      <formula>0</formula>
    </cfRule>
  </conditionalFormatting>
  <conditionalFormatting sqref="B423:N423">
    <cfRule type="cellIs" dxfId="1711" priority="691" operator="lessThan">
      <formula>0</formula>
    </cfRule>
  </conditionalFormatting>
  <conditionalFormatting sqref="B423:N423">
    <cfRule type="cellIs" dxfId="1710" priority="690" operator="lessThan">
      <formula>0</formula>
    </cfRule>
  </conditionalFormatting>
  <conditionalFormatting sqref="N426">
    <cfRule type="cellIs" dxfId="1709" priority="689" operator="lessThan">
      <formula>0</formula>
    </cfRule>
  </conditionalFormatting>
  <conditionalFormatting sqref="C537:N537">
    <cfRule type="cellIs" dxfId="1708" priority="409" operator="lessThan">
      <formula>0</formula>
    </cfRule>
  </conditionalFormatting>
  <conditionalFormatting sqref="C568:N568">
    <cfRule type="cellIs" dxfId="1707" priority="406" operator="lessThan">
      <formula>0</formula>
    </cfRule>
  </conditionalFormatting>
  <conditionalFormatting sqref="I552:N552">
    <cfRule type="cellIs" dxfId="1706" priority="403" operator="lessThan">
      <formula>0</formula>
    </cfRule>
  </conditionalFormatting>
  <conditionalFormatting sqref="I560:N560">
    <cfRule type="cellIs" dxfId="1705" priority="400" operator="lessThan">
      <formula>0</formula>
    </cfRule>
  </conditionalFormatting>
  <conditionalFormatting sqref="B429:N429">
    <cfRule type="cellIs" dxfId="1704" priority="677" operator="lessThan">
      <formula>0</formula>
    </cfRule>
  </conditionalFormatting>
  <conditionalFormatting sqref="B429:N429">
    <cfRule type="cellIs" dxfId="1703" priority="676" operator="lessThan">
      <formula>0</formula>
    </cfRule>
  </conditionalFormatting>
  <conditionalFormatting sqref="B429:N429">
    <cfRule type="cellIs" dxfId="1702" priority="675" operator="lessThan">
      <formula>0</formula>
    </cfRule>
  </conditionalFormatting>
  <conditionalFormatting sqref="B429:N429">
    <cfRule type="cellIs" dxfId="1701" priority="674" operator="lessThan">
      <formula>0</formula>
    </cfRule>
  </conditionalFormatting>
  <conditionalFormatting sqref="N432">
    <cfRule type="cellIs" dxfId="1700" priority="673" operator="lessThan">
      <formula>0</formula>
    </cfRule>
  </conditionalFormatting>
  <conditionalFormatting sqref="C439:M439">
    <cfRule type="cellIs" dxfId="1699" priority="672" operator="lessThan">
      <formula>0</formula>
    </cfRule>
  </conditionalFormatting>
  <conditionalFormatting sqref="C439:M439">
    <cfRule type="cellIs" dxfId="1698" priority="671" operator="lessThan">
      <formula>0</formula>
    </cfRule>
  </conditionalFormatting>
  <conditionalFormatting sqref="H439">
    <cfRule type="cellIs" dxfId="1697" priority="670" operator="lessThan">
      <formula>0</formula>
    </cfRule>
  </conditionalFormatting>
  <conditionalFormatting sqref="B439">
    <cfRule type="cellIs" dxfId="1696" priority="669" operator="lessThan">
      <formula>0</formula>
    </cfRule>
  </conditionalFormatting>
  <conditionalFormatting sqref="B439">
    <cfRule type="cellIs" dxfId="1695" priority="668" operator="lessThan">
      <formula>0</formula>
    </cfRule>
  </conditionalFormatting>
  <conditionalFormatting sqref="B435:N435">
    <cfRule type="cellIs" dxfId="1694" priority="667" operator="lessThan">
      <formula>0</formula>
    </cfRule>
  </conditionalFormatting>
  <conditionalFormatting sqref="B435:N435">
    <cfRule type="cellIs" dxfId="1693" priority="666" operator="lessThan">
      <formula>0</formula>
    </cfRule>
  </conditionalFormatting>
  <conditionalFormatting sqref="C641:N645">
    <cfRule type="cellIs" dxfId="1692" priority="385" operator="lessThan">
      <formula>0</formula>
    </cfRule>
  </conditionalFormatting>
  <conditionalFormatting sqref="C597:N597">
    <cfRule type="cellIs" dxfId="1691" priority="384" operator="lessThan">
      <formula>0</formula>
    </cfRule>
  </conditionalFormatting>
  <conditionalFormatting sqref="C603:N603">
    <cfRule type="cellIs" dxfId="1690" priority="381" operator="lessThan">
      <formula>0</formula>
    </cfRule>
  </conditionalFormatting>
  <conditionalFormatting sqref="C603:N603">
    <cfRule type="cellIs" dxfId="1689" priority="380" operator="lessThan">
      <formula>0</formula>
    </cfRule>
  </conditionalFormatting>
  <conditionalFormatting sqref="C603:N603">
    <cfRule type="cellIs" dxfId="1688" priority="379" operator="lessThan">
      <formula>0</formula>
    </cfRule>
  </conditionalFormatting>
  <conditionalFormatting sqref="H445">
    <cfRule type="cellIs" dxfId="1687" priority="654" operator="lessThan">
      <formula>0</formula>
    </cfRule>
  </conditionalFormatting>
  <conditionalFormatting sqref="B445">
    <cfRule type="cellIs" dxfId="1686" priority="653" operator="lessThan">
      <formula>0</formula>
    </cfRule>
  </conditionalFormatting>
  <conditionalFormatting sqref="B445">
    <cfRule type="cellIs" dxfId="1685" priority="652" operator="lessThan">
      <formula>0</formula>
    </cfRule>
  </conditionalFormatting>
  <conditionalFormatting sqref="B441:N441">
    <cfRule type="cellIs" dxfId="1684" priority="651" operator="lessThan">
      <formula>0</formula>
    </cfRule>
  </conditionalFormatting>
  <conditionalFormatting sqref="B441:N441">
    <cfRule type="cellIs" dxfId="1683" priority="650" operator="lessThan">
      <formula>0</formula>
    </cfRule>
  </conditionalFormatting>
  <conditionalFormatting sqref="B441:N441">
    <cfRule type="cellIs" dxfId="1682" priority="649" operator="lessThan">
      <formula>0</formula>
    </cfRule>
  </conditionalFormatting>
  <conditionalFormatting sqref="B441:N441">
    <cfRule type="cellIs" dxfId="1681" priority="648" operator="lessThan">
      <formula>0</formula>
    </cfRule>
  </conditionalFormatting>
  <conditionalFormatting sqref="B441:N441">
    <cfRule type="cellIs" dxfId="1680" priority="647" operator="lessThan">
      <formula>0</formula>
    </cfRule>
  </conditionalFormatting>
  <conditionalFormatting sqref="B441:N441">
    <cfRule type="cellIs" dxfId="1679" priority="646" operator="lessThan">
      <formula>0</formula>
    </cfRule>
  </conditionalFormatting>
  <conditionalFormatting sqref="B441:N441">
    <cfRule type="cellIs" dxfId="1678" priority="645" operator="lessThan">
      <formula>0</formula>
    </cfRule>
  </conditionalFormatting>
  <conditionalFormatting sqref="B441:N441">
    <cfRule type="cellIs" dxfId="1677" priority="644" operator="lessThan">
      <formula>0</formula>
    </cfRule>
  </conditionalFormatting>
  <conditionalFormatting sqref="N444">
    <cfRule type="cellIs" dxfId="1676" priority="643" operator="lessThan">
      <formula>0</formula>
    </cfRule>
  </conditionalFormatting>
  <conditionalFormatting sqref="N445">
    <cfRule type="cellIs" dxfId="1675" priority="642" operator="lessThan">
      <formula>0</formula>
    </cfRule>
  </conditionalFormatting>
  <conditionalFormatting sqref="N445">
    <cfRule type="cellIs" dxfId="1674" priority="641" operator="lessThan">
      <formula>0</formula>
    </cfRule>
  </conditionalFormatting>
  <conditionalFormatting sqref="C452:M452">
    <cfRule type="cellIs" dxfId="1673" priority="640" operator="lessThan">
      <formula>0</formula>
    </cfRule>
  </conditionalFormatting>
  <conditionalFormatting sqref="C452:M452">
    <cfRule type="cellIs" dxfId="1672" priority="639" operator="lessThan">
      <formula>0</formula>
    </cfRule>
  </conditionalFormatting>
  <conditionalFormatting sqref="H452">
    <cfRule type="cellIs" dxfId="1671" priority="638" operator="lessThan">
      <formula>0</formula>
    </cfRule>
  </conditionalFormatting>
  <conditionalFormatting sqref="B452">
    <cfRule type="cellIs" dxfId="1670" priority="637" operator="lessThan">
      <formula>0</formula>
    </cfRule>
  </conditionalFormatting>
  <conditionalFormatting sqref="B452">
    <cfRule type="cellIs" dxfId="1669" priority="636" operator="lessThan">
      <formula>0</formula>
    </cfRule>
  </conditionalFormatting>
  <conditionalFormatting sqref="B448:N448">
    <cfRule type="cellIs" dxfId="1668" priority="635" operator="lessThan">
      <formula>0</formula>
    </cfRule>
  </conditionalFormatting>
  <conditionalFormatting sqref="B448:N448">
    <cfRule type="cellIs" dxfId="1667" priority="634" operator="lessThan">
      <formula>0</formula>
    </cfRule>
  </conditionalFormatting>
  <conditionalFormatting sqref="B448:N448">
    <cfRule type="cellIs" dxfId="1666" priority="633" operator="lessThan">
      <formula>0</formula>
    </cfRule>
  </conditionalFormatting>
  <conditionalFormatting sqref="B448:N448">
    <cfRule type="cellIs" dxfId="1665" priority="632" operator="lessThan">
      <formula>0</formula>
    </cfRule>
  </conditionalFormatting>
  <conditionalFormatting sqref="B448:N448">
    <cfRule type="cellIs" dxfId="1664" priority="631" operator="lessThan">
      <formula>0</formula>
    </cfRule>
  </conditionalFormatting>
  <conditionalFormatting sqref="B448:N448">
    <cfRule type="cellIs" dxfId="1663" priority="630" operator="lessThan">
      <formula>0</formula>
    </cfRule>
  </conditionalFormatting>
  <conditionalFormatting sqref="B448:N448">
    <cfRule type="cellIs" dxfId="1662" priority="629" operator="lessThan">
      <formula>0</formula>
    </cfRule>
  </conditionalFormatting>
  <conditionalFormatting sqref="B448:N448">
    <cfRule type="cellIs" dxfId="1661" priority="628" operator="lessThan">
      <formula>0</formula>
    </cfRule>
  </conditionalFormatting>
  <conditionalFormatting sqref="N451">
    <cfRule type="cellIs" dxfId="1660" priority="627" operator="lessThan">
      <formula>0</formula>
    </cfRule>
  </conditionalFormatting>
  <conditionalFormatting sqref="N452">
    <cfRule type="cellIs" dxfId="1659" priority="626" operator="lessThan">
      <formula>0</formula>
    </cfRule>
  </conditionalFormatting>
  <conditionalFormatting sqref="N452">
    <cfRule type="cellIs" dxfId="1658" priority="625" operator="lessThan">
      <formula>0</formula>
    </cfRule>
  </conditionalFormatting>
  <conditionalFormatting sqref="C458:M458">
    <cfRule type="cellIs" dxfId="1657" priority="624" operator="lessThan">
      <formula>0</formula>
    </cfRule>
  </conditionalFormatting>
  <conditionalFormatting sqref="C458:M458">
    <cfRule type="cellIs" dxfId="1656" priority="623" operator="lessThan">
      <formula>0</formula>
    </cfRule>
  </conditionalFormatting>
  <conditionalFormatting sqref="H458">
    <cfRule type="cellIs" dxfId="1655" priority="622" operator="lessThan">
      <formula>0</formula>
    </cfRule>
  </conditionalFormatting>
  <conditionalFormatting sqref="B458">
    <cfRule type="cellIs" dxfId="1654" priority="621" operator="lessThan">
      <formula>0</formula>
    </cfRule>
  </conditionalFormatting>
  <conditionalFormatting sqref="B458">
    <cfRule type="cellIs" dxfId="1653" priority="620" operator="lessThan">
      <formula>0</formula>
    </cfRule>
  </conditionalFormatting>
  <conditionalFormatting sqref="Q505">
    <cfRule type="cellIs" dxfId="1652" priority="342" operator="lessThan">
      <formula>0</formula>
    </cfRule>
  </conditionalFormatting>
  <conditionalFormatting sqref="P505">
    <cfRule type="cellIs" dxfId="1651" priority="341" operator="lessThan">
      <formula>0</formula>
    </cfRule>
  </conditionalFormatting>
  <conditionalFormatting sqref="Q513">
    <cfRule type="cellIs" dxfId="1650" priority="339" operator="lessThan">
      <formula>0</formula>
    </cfRule>
  </conditionalFormatting>
  <conditionalFormatting sqref="P513">
    <cfRule type="cellIs" dxfId="1649" priority="338" operator="lessThan">
      <formula>0</formula>
    </cfRule>
  </conditionalFormatting>
  <conditionalFormatting sqref="Q522">
    <cfRule type="cellIs" dxfId="1648" priority="336" operator="lessThan">
      <formula>0</formula>
    </cfRule>
  </conditionalFormatting>
  <conditionalFormatting sqref="P522">
    <cfRule type="cellIs" dxfId="1647" priority="335" operator="lessThan">
      <formula>0</formula>
    </cfRule>
  </conditionalFormatting>
  <conditionalFormatting sqref="Q530">
    <cfRule type="cellIs" dxfId="1646" priority="333" operator="lessThan">
      <formula>0</formula>
    </cfRule>
  </conditionalFormatting>
  <conditionalFormatting sqref="C461:C464">
    <cfRule type="expression" dxfId="1645" priority="607">
      <formula>C461/B461&gt;1</formula>
    </cfRule>
    <cfRule type="expression" dxfId="1644" priority="608">
      <formula>C461/B461&lt;1</formula>
    </cfRule>
  </conditionalFormatting>
  <conditionalFormatting sqref="Q538">
    <cfRule type="cellIs" dxfId="1643" priority="330" operator="lessThan">
      <formula>0</formula>
    </cfRule>
  </conditionalFormatting>
  <conditionalFormatting sqref="D461:N464">
    <cfRule type="expression" dxfId="1642" priority="604">
      <formula>D461/C461&gt;1</formula>
    </cfRule>
    <cfRule type="expression" dxfId="1641" priority="605">
      <formula>D461/C461&lt;1</formula>
    </cfRule>
  </conditionalFormatting>
  <conditionalFormatting sqref="Q553">
    <cfRule type="cellIs" dxfId="1640" priority="327" operator="lessThan">
      <formula>0</formula>
    </cfRule>
  </conditionalFormatting>
  <conditionalFormatting sqref="B461:B464 B552:N552 B560:N560 B575:N575 B589:N589">
    <cfRule type="expression" dxfId="1639" priority="601">
      <formula>B461/#REF!&gt;1</formula>
    </cfRule>
    <cfRule type="expression" dxfId="1638" priority="602">
      <formula>B461/#REF!&lt;1</formula>
    </cfRule>
  </conditionalFormatting>
  <conditionalFormatting sqref="Q561">
    <cfRule type="cellIs" dxfId="1637" priority="324" operator="lessThan">
      <formula>0</formula>
    </cfRule>
  </conditionalFormatting>
  <conditionalFormatting sqref="B512">
    <cfRule type="expression" dxfId="1636" priority="598">
      <formula>B512/#REF!&gt;1</formula>
    </cfRule>
    <cfRule type="expression" dxfId="1635" priority="599">
      <formula>B512/#REF!&lt;1</formula>
    </cfRule>
  </conditionalFormatting>
  <conditionalFormatting sqref="Q590">
    <cfRule type="cellIs" dxfId="1634" priority="321" operator="lessThan">
      <formula>0</formula>
    </cfRule>
  </conditionalFormatting>
  <conditionalFormatting sqref="C512">
    <cfRule type="expression" dxfId="1633" priority="595">
      <formula>C512/B512&gt;1</formula>
    </cfRule>
    <cfRule type="expression" dxfId="1632" priority="596">
      <formula>C512/B512&lt;1</formula>
    </cfRule>
  </conditionalFormatting>
  <conditionalFormatting sqref="D512">
    <cfRule type="cellIs" dxfId="1631" priority="594" operator="lessThan">
      <formula>0</formula>
    </cfRule>
  </conditionalFormatting>
  <conditionalFormatting sqref="D512">
    <cfRule type="expression" dxfId="1630" priority="592">
      <formula>D512/C512&gt;1</formula>
    </cfRule>
    <cfRule type="expression" dxfId="1629" priority="593">
      <formula>D512/C512&lt;1</formula>
    </cfRule>
  </conditionalFormatting>
  <conditionalFormatting sqref="E512">
    <cfRule type="cellIs" dxfId="1628" priority="591" operator="lessThan">
      <formula>0</formula>
    </cfRule>
  </conditionalFormatting>
  <conditionalFormatting sqref="E512">
    <cfRule type="expression" dxfId="1627" priority="589">
      <formula>E512/D512&gt;1</formula>
    </cfRule>
    <cfRule type="expression" dxfId="1626" priority="590">
      <formula>E512/D512&lt;1</formula>
    </cfRule>
  </conditionalFormatting>
  <conditionalFormatting sqref="F512">
    <cfRule type="cellIs" dxfId="1625" priority="588" operator="lessThan">
      <formula>0</formula>
    </cfRule>
  </conditionalFormatting>
  <conditionalFormatting sqref="F512">
    <cfRule type="expression" dxfId="1624" priority="586">
      <formula>F512/E512&gt;1</formula>
    </cfRule>
    <cfRule type="expression" dxfId="1623" priority="587">
      <formula>F512/E512&lt;1</formula>
    </cfRule>
  </conditionalFormatting>
  <conditionalFormatting sqref="G512">
    <cfRule type="cellIs" dxfId="1622" priority="585" operator="lessThan">
      <formula>0</formula>
    </cfRule>
  </conditionalFormatting>
  <conditionalFormatting sqref="G512">
    <cfRule type="expression" dxfId="1621" priority="583">
      <formula>G512/F512&gt;1</formula>
    </cfRule>
    <cfRule type="expression" dxfId="1620" priority="584">
      <formula>G512/F512&lt;1</formula>
    </cfRule>
  </conditionalFormatting>
  <conditionalFormatting sqref="H512">
    <cfRule type="cellIs" dxfId="1619" priority="582" operator="lessThan">
      <formula>0</formula>
    </cfRule>
  </conditionalFormatting>
  <conditionalFormatting sqref="H512">
    <cfRule type="expression" dxfId="1618" priority="580">
      <formula>H512/G512&gt;1</formula>
    </cfRule>
    <cfRule type="expression" dxfId="1617" priority="581">
      <formula>H512/G512&lt;1</formula>
    </cfRule>
  </conditionalFormatting>
  <conditionalFormatting sqref="I512:N512">
    <cfRule type="cellIs" dxfId="1616" priority="579" operator="lessThan">
      <formula>0</formula>
    </cfRule>
  </conditionalFormatting>
  <conditionalFormatting sqref="I512:N512">
    <cfRule type="expression" dxfId="1615" priority="577">
      <formula>I512/H512&gt;1</formula>
    </cfRule>
    <cfRule type="expression" dxfId="1614" priority="578">
      <formula>I512/H512&lt;1</formula>
    </cfRule>
  </conditionalFormatting>
  <conditionalFormatting sqref="B552">
    <cfRule type="cellIs" dxfId="1613" priority="576" operator="lessThan">
      <formula>0</formula>
    </cfRule>
  </conditionalFormatting>
  <conditionalFormatting sqref="B552">
    <cfRule type="expression" dxfId="1612" priority="574">
      <formula>B552/#REF!&gt;1</formula>
    </cfRule>
    <cfRule type="expression" dxfId="1611" priority="575">
      <formula>B552/#REF!&lt;1</formula>
    </cfRule>
  </conditionalFormatting>
  <conditionalFormatting sqref="C552">
    <cfRule type="cellIs" dxfId="1610" priority="573" operator="lessThan">
      <formula>0</formula>
    </cfRule>
  </conditionalFormatting>
  <conditionalFormatting sqref="C552">
    <cfRule type="expression" dxfId="1609" priority="571">
      <formula>C552/B552&gt;1</formula>
    </cfRule>
    <cfRule type="expression" dxfId="1608" priority="572">
      <formula>C552/B552&lt;1</formula>
    </cfRule>
  </conditionalFormatting>
  <conditionalFormatting sqref="D552">
    <cfRule type="cellIs" dxfId="1607" priority="570" operator="lessThan">
      <formula>0</formula>
    </cfRule>
  </conditionalFormatting>
  <conditionalFormatting sqref="D552">
    <cfRule type="expression" dxfId="1606" priority="568">
      <formula>D552/C552&gt;1</formula>
    </cfRule>
    <cfRule type="expression" dxfId="1605" priority="569">
      <formula>D552/C552&lt;1</formula>
    </cfRule>
  </conditionalFormatting>
  <conditionalFormatting sqref="E552">
    <cfRule type="cellIs" dxfId="1604" priority="567" operator="lessThan">
      <formula>0</formula>
    </cfRule>
  </conditionalFormatting>
  <conditionalFormatting sqref="E552">
    <cfRule type="expression" dxfId="1603" priority="565">
      <formula>E552/D552&gt;1</formula>
    </cfRule>
    <cfRule type="expression" dxfId="1602" priority="566">
      <formula>E552/D552&lt;1</formula>
    </cfRule>
  </conditionalFormatting>
  <conditionalFormatting sqref="F552">
    <cfRule type="cellIs" dxfId="1601" priority="564" operator="lessThan">
      <formula>0</formula>
    </cfRule>
  </conditionalFormatting>
  <conditionalFormatting sqref="F552">
    <cfRule type="expression" dxfId="1600" priority="562">
      <formula>F552/E552&gt;1</formula>
    </cfRule>
    <cfRule type="expression" dxfId="1599" priority="563">
      <formula>F552/E552&lt;1</formula>
    </cfRule>
  </conditionalFormatting>
  <conditionalFormatting sqref="G552">
    <cfRule type="cellIs" dxfId="1598" priority="561" operator="lessThan">
      <formula>0</formula>
    </cfRule>
  </conditionalFormatting>
  <conditionalFormatting sqref="G552">
    <cfRule type="expression" dxfId="1597" priority="559">
      <formula>G552/F552&gt;1</formula>
    </cfRule>
    <cfRule type="expression" dxfId="1596" priority="560">
      <formula>G552/F552&lt;1</formula>
    </cfRule>
  </conditionalFormatting>
  <conditionalFormatting sqref="H552">
    <cfRule type="cellIs" dxfId="1595" priority="558" operator="lessThan">
      <formula>0</formula>
    </cfRule>
  </conditionalFormatting>
  <conditionalFormatting sqref="H552">
    <cfRule type="expression" dxfId="1594" priority="556">
      <formula>H552/G552&gt;1</formula>
    </cfRule>
    <cfRule type="expression" dxfId="1593" priority="557">
      <formula>H552/G552&lt;1</formula>
    </cfRule>
  </conditionalFormatting>
  <conditionalFormatting sqref="B560">
    <cfRule type="cellIs" dxfId="1592" priority="555" operator="lessThan">
      <formula>0</formula>
    </cfRule>
  </conditionalFormatting>
  <conditionalFormatting sqref="B560">
    <cfRule type="expression" dxfId="1591" priority="553">
      <formula>B560/#REF!&gt;1</formula>
    </cfRule>
    <cfRule type="expression" dxfId="1590" priority="554">
      <formula>B560/#REF!&lt;1</formula>
    </cfRule>
  </conditionalFormatting>
  <conditionalFormatting sqref="C560">
    <cfRule type="cellIs" dxfId="1589" priority="552" operator="lessThan">
      <formula>0</formula>
    </cfRule>
  </conditionalFormatting>
  <conditionalFormatting sqref="C560">
    <cfRule type="expression" dxfId="1588" priority="550">
      <formula>C560/B560&gt;1</formula>
    </cfRule>
    <cfRule type="expression" dxfId="1587" priority="551">
      <formula>C560/B560&lt;1</formula>
    </cfRule>
  </conditionalFormatting>
  <conditionalFormatting sqref="D560">
    <cfRule type="cellIs" dxfId="1586" priority="549" operator="lessThan">
      <formula>0</formula>
    </cfRule>
  </conditionalFormatting>
  <conditionalFormatting sqref="D560">
    <cfRule type="expression" dxfId="1585" priority="547">
      <formula>D560/C560&gt;1</formula>
    </cfRule>
    <cfRule type="expression" dxfId="1584" priority="548">
      <formula>D560/C560&lt;1</formula>
    </cfRule>
  </conditionalFormatting>
  <conditionalFormatting sqref="E560">
    <cfRule type="cellIs" dxfId="1583" priority="546" operator="lessThan">
      <formula>0</formula>
    </cfRule>
  </conditionalFormatting>
  <conditionalFormatting sqref="E560">
    <cfRule type="expression" dxfId="1582" priority="544">
      <formula>E560/D560&gt;1</formula>
    </cfRule>
    <cfRule type="expression" dxfId="1581" priority="545">
      <formula>E560/D560&lt;1</formula>
    </cfRule>
  </conditionalFormatting>
  <conditionalFormatting sqref="F560">
    <cfRule type="cellIs" dxfId="1580" priority="543" operator="lessThan">
      <formula>0</formula>
    </cfRule>
  </conditionalFormatting>
  <conditionalFormatting sqref="F560">
    <cfRule type="expression" dxfId="1579" priority="541">
      <formula>F560/E560&gt;1</formula>
    </cfRule>
    <cfRule type="expression" dxfId="1578" priority="542">
      <formula>F560/E560&lt;1</formula>
    </cfRule>
  </conditionalFormatting>
  <conditionalFormatting sqref="G560">
    <cfRule type="cellIs" dxfId="1577" priority="540" operator="lessThan">
      <formula>0</formula>
    </cfRule>
  </conditionalFormatting>
  <conditionalFormatting sqref="G560">
    <cfRule type="expression" dxfId="1576" priority="538">
      <formula>G560/F560&gt;1</formula>
    </cfRule>
    <cfRule type="expression" dxfId="1575" priority="539">
      <formula>G560/F560&lt;1</formula>
    </cfRule>
  </conditionalFormatting>
  <conditionalFormatting sqref="H560">
    <cfRule type="cellIs" dxfId="1574" priority="537" operator="lessThan">
      <formula>0</formula>
    </cfRule>
  </conditionalFormatting>
  <conditionalFormatting sqref="H560">
    <cfRule type="expression" dxfId="1573" priority="535">
      <formula>H560/G560&gt;1</formula>
    </cfRule>
    <cfRule type="expression" dxfId="1572" priority="536">
      <formula>H560/G560&lt;1</formula>
    </cfRule>
  </conditionalFormatting>
  <conditionalFormatting sqref="O616:O619">
    <cfRule type="cellIs" dxfId="1571" priority="283" operator="lessThan">
      <formula>0</formula>
    </cfRule>
  </conditionalFormatting>
  <conditionalFormatting sqref="B589">
    <cfRule type="expression" dxfId="1570" priority="532">
      <formula>B589/#REF!&gt;1</formula>
    </cfRule>
    <cfRule type="expression" dxfId="1569" priority="533">
      <formula>B589/#REF!&lt;1</formula>
    </cfRule>
  </conditionalFormatting>
  <conditionalFormatting sqref="C589">
    <cfRule type="cellIs" dxfId="1568" priority="531" operator="lessThan">
      <formula>0</formula>
    </cfRule>
  </conditionalFormatting>
  <conditionalFormatting sqref="C589">
    <cfRule type="expression" dxfId="1567" priority="529">
      <formula>C589/B589&gt;1</formula>
    </cfRule>
    <cfRule type="expression" dxfId="1566" priority="530">
      <formula>C589/B589&lt;1</formula>
    </cfRule>
  </conditionalFormatting>
  <conditionalFormatting sqref="O605:O607">
    <cfRule type="cellIs" dxfId="1565" priority="277" operator="lessThan">
      <formula>0</formula>
    </cfRule>
  </conditionalFormatting>
  <conditionalFormatting sqref="D589">
    <cfRule type="expression" dxfId="1564" priority="526">
      <formula>D589/C589&gt;1</formula>
    </cfRule>
    <cfRule type="expression" dxfId="1563" priority="527">
      <formula>D589/C589&lt;1</formula>
    </cfRule>
  </conditionalFormatting>
  <conditionalFormatting sqref="E589">
    <cfRule type="cellIs" dxfId="1562" priority="525" operator="lessThan">
      <formula>0</formula>
    </cfRule>
  </conditionalFormatting>
  <conditionalFormatting sqref="E589">
    <cfRule type="expression" dxfId="1561" priority="523">
      <formula>E589/D589&gt;1</formula>
    </cfRule>
    <cfRule type="expression" dxfId="1560" priority="524">
      <formula>E589/D589&lt;1</formula>
    </cfRule>
  </conditionalFormatting>
  <conditionalFormatting sqref="F589">
    <cfRule type="cellIs" dxfId="1559" priority="522" operator="lessThan">
      <formula>0</formula>
    </cfRule>
  </conditionalFormatting>
  <conditionalFormatting sqref="F589">
    <cfRule type="expression" dxfId="1558" priority="520">
      <formula>F589/E589&gt;1</formula>
    </cfRule>
    <cfRule type="expression" dxfId="1557" priority="521">
      <formula>F589/E589&lt;1</formula>
    </cfRule>
  </conditionalFormatting>
  <conditionalFormatting sqref="O377">
    <cfRule type="cellIs" dxfId="1556" priority="268" operator="lessThan">
      <formula>0</formula>
    </cfRule>
  </conditionalFormatting>
  <conditionalFormatting sqref="G589">
    <cfRule type="expression" dxfId="1555" priority="517">
      <formula>G589/F589&gt;1</formula>
    </cfRule>
    <cfRule type="expression" dxfId="1554" priority="518">
      <formula>G589/F589&lt;1</formula>
    </cfRule>
  </conditionalFormatting>
  <conditionalFormatting sqref="O366">
    <cfRule type="cellIs" dxfId="1553" priority="265" operator="lessThan">
      <formula>0</formula>
    </cfRule>
  </conditionalFormatting>
  <conditionalFormatting sqref="H589">
    <cfRule type="expression" dxfId="1552" priority="514">
      <formula>H589/G589&gt;1</formula>
    </cfRule>
    <cfRule type="expression" dxfId="1551" priority="515">
      <formula>H589/G589&lt;1</formula>
    </cfRule>
  </conditionalFormatting>
  <conditionalFormatting sqref="N596">
    <cfRule type="cellIs" dxfId="1550" priority="513" operator="lessThan">
      <formula>0</formula>
    </cfRule>
  </conditionalFormatting>
  <conditionalFormatting sqref="O387">
    <cfRule type="cellIs" dxfId="1549" priority="260" operator="lessThan">
      <formula>0</formula>
    </cfRule>
  </conditionalFormatting>
  <conditionalFormatting sqref="O387">
    <cfRule type="cellIs" dxfId="1548" priority="261" operator="lessThan">
      <formula>0</formula>
    </cfRule>
  </conditionalFormatting>
  <conditionalFormatting sqref="O387">
    <cfRule type="cellIs" dxfId="1547" priority="258" operator="lessThan">
      <formula>0</formula>
    </cfRule>
  </conditionalFormatting>
  <conditionalFormatting sqref="O387">
    <cfRule type="cellIs" dxfId="1546" priority="259" operator="lessThan">
      <formula>0</formula>
    </cfRule>
  </conditionalFormatting>
  <conditionalFormatting sqref="N600">
    <cfRule type="cellIs" dxfId="1545" priority="512" operator="lessThan">
      <formula>0</formula>
    </cfRule>
  </conditionalFormatting>
  <conditionalFormatting sqref="N600">
    <cfRule type="cellIs" dxfId="1544" priority="511" operator="lessThan">
      <formula>0</formula>
    </cfRule>
  </conditionalFormatting>
  <conditionalFormatting sqref="P363">
    <cfRule type="cellIs" dxfId="1543" priority="510" operator="lessThan">
      <formula>0</formula>
    </cfRule>
  </conditionalFormatting>
  <conditionalFormatting sqref="P364:P365">
    <cfRule type="cellIs" dxfId="1542" priority="509" operator="lessThan">
      <formula>0</formula>
    </cfRule>
  </conditionalFormatting>
  <conditionalFormatting sqref="P461:P464">
    <cfRule type="cellIs" dxfId="1541" priority="508" operator="lessThan">
      <formula>0</formula>
    </cfRule>
  </conditionalFormatting>
  <conditionalFormatting sqref="P361">
    <cfRule type="cellIs" dxfId="1540" priority="507" operator="lessThan">
      <formula>0</formula>
    </cfRule>
  </conditionalFormatting>
  <conditionalFormatting sqref="P366:P367">
    <cfRule type="cellIs" dxfId="1539" priority="506" operator="lessThan">
      <formula>0</formula>
    </cfRule>
  </conditionalFormatting>
  <conditionalFormatting sqref="P369:P373">
    <cfRule type="cellIs" dxfId="1538" priority="505" operator="lessThan">
      <formula>0</formula>
    </cfRule>
  </conditionalFormatting>
  <conditionalFormatting sqref="P378:P379">
    <cfRule type="cellIs" dxfId="1537" priority="504" operator="lessThan">
      <formula>0</formula>
    </cfRule>
  </conditionalFormatting>
  <conditionalFormatting sqref="P384:P385">
    <cfRule type="cellIs" dxfId="1536" priority="503" operator="lessThan">
      <formula>0</formula>
    </cfRule>
  </conditionalFormatting>
  <conditionalFormatting sqref="P390:P391">
    <cfRule type="cellIs" dxfId="1535" priority="502" operator="lessThan">
      <formula>0</formula>
    </cfRule>
  </conditionalFormatting>
  <conditionalFormatting sqref="P396:P397">
    <cfRule type="cellIs" dxfId="1534" priority="501" operator="lessThan">
      <formula>0</formula>
    </cfRule>
  </conditionalFormatting>
  <conditionalFormatting sqref="P402">
    <cfRule type="cellIs" dxfId="1533" priority="500" operator="lessThan">
      <formula>0</formula>
    </cfRule>
  </conditionalFormatting>
  <conditionalFormatting sqref="P408:P409">
    <cfRule type="cellIs" dxfId="1532" priority="499" operator="lessThan">
      <formula>0</formula>
    </cfRule>
  </conditionalFormatting>
  <conditionalFormatting sqref="P414:P415">
    <cfRule type="cellIs" dxfId="1531" priority="498" operator="lessThan">
      <formula>0</formula>
    </cfRule>
  </conditionalFormatting>
  <conditionalFormatting sqref="P420:P421">
    <cfRule type="cellIs" dxfId="1530" priority="497" operator="lessThan">
      <formula>0</formula>
    </cfRule>
  </conditionalFormatting>
  <conditionalFormatting sqref="P426:P427">
    <cfRule type="cellIs" dxfId="1529" priority="496" operator="lessThan">
      <formula>0</formula>
    </cfRule>
  </conditionalFormatting>
  <conditionalFormatting sqref="P432:P433">
    <cfRule type="cellIs" dxfId="1528" priority="495" operator="lessThan">
      <formula>0</formula>
    </cfRule>
  </conditionalFormatting>
  <conditionalFormatting sqref="P438:P439">
    <cfRule type="cellIs" dxfId="1527" priority="494" operator="lessThan">
      <formula>0</formula>
    </cfRule>
  </conditionalFormatting>
  <conditionalFormatting sqref="P444:P445">
    <cfRule type="cellIs" dxfId="1526" priority="493" operator="lessThan">
      <formula>0</formula>
    </cfRule>
  </conditionalFormatting>
  <conditionalFormatting sqref="P451:P452">
    <cfRule type="cellIs" dxfId="1525" priority="492" operator="lessThan">
      <formula>0</formula>
    </cfRule>
  </conditionalFormatting>
  <conditionalFormatting sqref="P457:P458">
    <cfRule type="cellIs" dxfId="1524" priority="491" operator="lessThan">
      <formula>0</formula>
    </cfRule>
  </conditionalFormatting>
  <conditionalFormatting sqref="P465">
    <cfRule type="cellIs" dxfId="1523" priority="490" operator="lessThan">
      <formula>0</formula>
    </cfRule>
  </conditionalFormatting>
  <conditionalFormatting sqref="P472">
    <cfRule type="cellIs" dxfId="1522" priority="489" operator="lessThan">
      <formula>0</formula>
    </cfRule>
  </conditionalFormatting>
  <conditionalFormatting sqref="P503:P504">
    <cfRule type="cellIs" dxfId="1521" priority="488" operator="lessThan">
      <formula>0</formula>
    </cfRule>
  </conditionalFormatting>
  <conditionalFormatting sqref="P511:P512">
    <cfRule type="cellIs" dxfId="1520" priority="487" operator="lessThan">
      <formula>0</formula>
    </cfRule>
  </conditionalFormatting>
  <conditionalFormatting sqref="P520:P521">
    <cfRule type="cellIs" dxfId="1519" priority="486" operator="lessThan">
      <formula>0</formula>
    </cfRule>
  </conditionalFormatting>
  <conditionalFormatting sqref="P528:P529">
    <cfRule type="cellIs" dxfId="1518" priority="485" operator="lessThan">
      <formula>0</formula>
    </cfRule>
  </conditionalFormatting>
  <conditionalFormatting sqref="P544:P545">
    <cfRule type="cellIs" dxfId="1517" priority="484" operator="lessThan">
      <formula>0</formula>
    </cfRule>
  </conditionalFormatting>
  <conditionalFormatting sqref="P536:P537">
    <cfRule type="cellIs" dxfId="1516" priority="483" operator="lessThan">
      <formula>0</formula>
    </cfRule>
  </conditionalFormatting>
  <conditionalFormatting sqref="P551:P552">
    <cfRule type="cellIs" dxfId="1515" priority="482" operator="lessThan">
      <formula>0</formula>
    </cfRule>
  </conditionalFormatting>
  <conditionalFormatting sqref="P559:P560">
    <cfRule type="cellIs" dxfId="1514" priority="481" operator="lessThan">
      <formula>0</formula>
    </cfRule>
  </conditionalFormatting>
  <conditionalFormatting sqref="P567:P568">
    <cfRule type="cellIs" dxfId="1513" priority="480" operator="lessThan">
      <formula>0</formula>
    </cfRule>
  </conditionalFormatting>
  <conditionalFormatting sqref="P574:P575">
    <cfRule type="cellIs" dxfId="1512" priority="479" operator="lessThan">
      <formula>0</formula>
    </cfRule>
  </conditionalFormatting>
  <conditionalFormatting sqref="P581:P582">
    <cfRule type="cellIs" dxfId="1511" priority="478" operator="lessThan">
      <formula>0</formula>
    </cfRule>
  </conditionalFormatting>
  <conditionalFormatting sqref="P588:P589">
    <cfRule type="cellIs" dxfId="1510" priority="477" operator="lessThan">
      <formula>0</formula>
    </cfRule>
  </conditionalFormatting>
  <conditionalFormatting sqref="P596:P597">
    <cfRule type="cellIs" dxfId="1509" priority="476" operator="lessThan">
      <formula>0</formula>
    </cfRule>
  </conditionalFormatting>
  <conditionalFormatting sqref="P603">
    <cfRule type="cellIs" dxfId="1508" priority="475" operator="lessThan">
      <formula>0</formula>
    </cfRule>
  </conditionalFormatting>
  <conditionalFormatting sqref="P608">
    <cfRule type="cellIs" dxfId="1507" priority="474" operator="lessThan">
      <formula>0</formula>
    </cfRule>
  </conditionalFormatting>
  <conditionalFormatting sqref="O405">
    <cfRule type="cellIs" dxfId="1506" priority="218" operator="lessThan">
      <formula>0</formula>
    </cfRule>
  </conditionalFormatting>
  <conditionalFormatting sqref="P632:P634">
    <cfRule type="cellIs" dxfId="1505" priority="473" operator="lessThan">
      <formula>0</formula>
    </cfRule>
  </conditionalFormatting>
  <conditionalFormatting sqref="I710:N710 P708:Q711">
    <cfRule type="cellIs" dxfId="1504" priority="467" operator="lessThan">
      <formula>0</formula>
    </cfRule>
  </conditionalFormatting>
  <conditionalFormatting sqref="P636:P637 P641:P645">
    <cfRule type="cellIs" dxfId="1503" priority="472" operator="lessThan">
      <formula>0</formula>
    </cfRule>
  </conditionalFormatting>
  <conditionalFormatting sqref="P648">
    <cfRule type="cellIs" dxfId="1502" priority="471" operator="lessThan">
      <formula>0</formula>
    </cfRule>
  </conditionalFormatting>
  <conditionalFormatting sqref="P649">
    <cfRule type="cellIs" dxfId="1501" priority="470" operator="lessThan">
      <formula>0</formula>
    </cfRule>
  </conditionalFormatting>
  <conditionalFormatting sqref="P651">
    <cfRule type="cellIs" dxfId="1500" priority="469" operator="lessThan">
      <formula>0</formula>
    </cfRule>
  </conditionalFormatting>
  <conditionalFormatting sqref="P652">
    <cfRule type="cellIs" dxfId="1499" priority="468" operator="lessThan">
      <formula>0</formula>
    </cfRule>
  </conditionalFormatting>
  <conditionalFormatting sqref="D654:N654 D651:N651 D648:N649 D632:N634">
    <cfRule type="expression" dxfId="1498" priority="440">
      <formula>D632/C632&gt;1</formula>
    </cfRule>
    <cfRule type="expression" dxfId="1497" priority="441">
      <formula>D632/C632&lt;1</formula>
    </cfRule>
  </conditionalFormatting>
  <conditionalFormatting sqref="C507:C510">
    <cfRule type="cellIs" dxfId="1496" priority="466" operator="lessThan">
      <formula>0</formula>
    </cfRule>
  </conditionalFormatting>
  <conditionalFormatting sqref="C507:C510">
    <cfRule type="expression" dxfId="1495" priority="464">
      <formula>C507/B507&gt;1</formula>
    </cfRule>
    <cfRule type="expression" dxfId="1494" priority="465">
      <formula>C507/B507&lt;1</formula>
    </cfRule>
  </conditionalFormatting>
  <conditionalFormatting sqref="D507:N510">
    <cfRule type="cellIs" dxfId="1493" priority="463" operator="lessThan">
      <formula>0</formula>
    </cfRule>
  </conditionalFormatting>
  <conditionalFormatting sqref="D507:N510">
    <cfRule type="expression" dxfId="1492" priority="461">
      <formula>D507/C507&gt;1</formula>
    </cfRule>
    <cfRule type="expression" dxfId="1491" priority="462">
      <formula>D507/C507&lt;1</formula>
    </cfRule>
  </conditionalFormatting>
  <conditionalFormatting sqref="B507:B510">
    <cfRule type="cellIs" dxfId="1490" priority="460" operator="lessThan">
      <formula>0</formula>
    </cfRule>
  </conditionalFormatting>
  <conditionalFormatting sqref="B507:B510">
    <cfRule type="expression" dxfId="1489" priority="458">
      <formula>B507/#REF!&gt;1</formula>
    </cfRule>
    <cfRule type="expression" dxfId="1488" priority="459">
      <formula>B507/#REF!&lt;1</formula>
    </cfRule>
  </conditionalFormatting>
  <conditionalFormatting sqref="J588:N588 J574:N574 J559:N559 J551:N551">
    <cfRule type="cellIs" dxfId="1487" priority="457" operator="lessThan">
      <formula>0</formula>
    </cfRule>
  </conditionalFormatting>
  <conditionalFormatting sqref="C588:I588 C584:C587 C574:I574 C570:C573 C559:I559 C555:C558 C551:I551 C547:C550">
    <cfRule type="cellIs" dxfId="1486" priority="456" operator="lessThan">
      <formula>0</formula>
    </cfRule>
  </conditionalFormatting>
  <conditionalFormatting sqref="C588:M588 C574:M574 C559:M559 C551:M551">
    <cfRule type="cellIs" dxfId="1485" priority="455" operator="lessThan">
      <formula>0</formula>
    </cfRule>
  </conditionalFormatting>
  <conditionalFormatting sqref="C584:C587 C570:C573 C555:C558 C547:C550">
    <cfRule type="expression" dxfId="1484" priority="453">
      <formula>C547/B547&gt;1</formula>
    </cfRule>
    <cfRule type="expression" dxfId="1483" priority="454">
      <formula>C547/B547&lt;1</formula>
    </cfRule>
  </conditionalFormatting>
  <conditionalFormatting sqref="D584:N587 D570:N573 D555:N558 D547:N550">
    <cfRule type="cellIs" dxfId="1482" priority="452" operator="lessThan">
      <formula>0</formula>
    </cfRule>
  </conditionalFormatting>
  <conditionalFormatting sqref="D584:N587 D570:N573 D555:N558 D547:N550">
    <cfRule type="expression" dxfId="1481" priority="450">
      <formula>D547/C547&gt;1</formula>
    </cfRule>
    <cfRule type="expression" dxfId="1480" priority="451">
      <formula>D547/C547&lt;1</formula>
    </cfRule>
  </conditionalFormatting>
  <conditionalFormatting sqref="C588:N588 C574:N574 C559:N559 C551:N551">
    <cfRule type="cellIs" dxfId="1479" priority="449" operator="lessThan">
      <formula>0</formula>
    </cfRule>
  </conditionalFormatting>
  <conditionalFormatting sqref="C588:N588 C574:N574 C559:N559 C551:N551">
    <cfRule type="expression" dxfId="1478" priority="447">
      <formula>C551/B551&gt;1</formula>
    </cfRule>
    <cfRule type="expression" dxfId="1477" priority="448">
      <formula>C551/B551&lt;1</formula>
    </cfRule>
  </conditionalFormatting>
  <conditionalFormatting sqref="B654 B651 B648:B649 B632:B634 B641:B645">
    <cfRule type="cellIs" dxfId="1476" priority="446" operator="lessThan">
      <formula>0</formula>
    </cfRule>
  </conditionalFormatting>
  <conditionalFormatting sqref="C654 C651 C648:C649 C632:C634">
    <cfRule type="cellIs" dxfId="1475" priority="445" operator="lessThan">
      <formula>0</formula>
    </cfRule>
  </conditionalFormatting>
  <conditionalFormatting sqref="C654 C651 C648:C649 C632:C634">
    <cfRule type="expression" dxfId="1474" priority="443">
      <formula>C632/B632&gt;1</formula>
    </cfRule>
    <cfRule type="expression" dxfId="1473" priority="444">
      <formula>C632/B632&lt;1</formula>
    </cfRule>
  </conditionalFormatting>
  <conditionalFormatting sqref="D654:N654 D651:N651 D648:N649 D632:N634">
    <cfRule type="cellIs" dxfId="1472" priority="442" operator="lessThan">
      <formula>0</formula>
    </cfRule>
  </conditionalFormatting>
  <conditionalFormatting sqref="B504:N504 B537 B568 B597">
    <cfRule type="expression" dxfId="1471" priority="1212">
      <formula>B504/#REF!&gt;1</formula>
    </cfRule>
    <cfRule type="expression" dxfId="1470" priority="1213">
      <formula>B504/#REF!&lt;1</formula>
    </cfRule>
  </conditionalFormatting>
  <conditionalFormatting sqref="C465">
    <cfRule type="cellIs" dxfId="1469" priority="439" operator="lessThan">
      <formula>0</formula>
    </cfRule>
  </conditionalFormatting>
  <conditionalFormatting sqref="C465">
    <cfRule type="expression" dxfId="1468" priority="437">
      <formula>C465/B465&gt;1</formula>
    </cfRule>
    <cfRule type="expression" dxfId="1467" priority="438">
      <formula>C465/B465&lt;1</formula>
    </cfRule>
  </conditionalFormatting>
  <conditionalFormatting sqref="D465:N465">
    <cfRule type="cellIs" dxfId="1466" priority="436" operator="lessThan">
      <formula>0</formula>
    </cfRule>
  </conditionalFormatting>
  <conditionalFormatting sqref="D465:N465">
    <cfRule type="expression" dxfId="1465" priority="434">
      <formula>D465/C465&gt;1</formula>
    </cfRule>
    <cfRule type="expression" dxfId="1464" priority="435">
      <formula>D465/C465&lt;1</formula>
    </cfRule>
  </conditionalFormatting>
  <conditionalFormatting sqref="B465">
    <cfRule type="cellIs" dxfId="1463" priority="433" operator="lessThan">
      <formula>0</formula>
    </cfRule>
  </conditionalFormatting>
  <conditionalFormatting sqref="B465">
    <cfRule type="expression" dxfId="1462" priority="431">
      <formula>B465/#REF!&gt;1</formula>
    </cfRule>
    <cfRule type="expression" dxfId="1461" priority="432">
      <formula>B465/#REF!&lt;1</formula>
    </cfRule>
  </conditionalFormatting>
  <conditionalFormatting sqref="C511">
    <cfRule type="cellIs" dxfId="1460" priority="430" operator="lessThan">
      <formula>0</formula>
    </cfRule>
  </conditionalFormatting>
  <conditionalFormatting sqref="D511:N511">
    <cfRule type="cellIs" dxfId="1459" priority="427" operator="lessThan">
      <formula>0</formula>
    </cfRule>
  </conditionalFormatting>
  <conditionalFormatting sqref="C511">
    <cfRule type="expression" dxfId="1458" priority="428">
      <formula>C511/B511&gt;1</formula>
    </cfRule>
    <cfRule type="expression" dxfId="1457" priority="429">
      <formula>C511/B511&lt;1</formula>
    </cfRule>
  </conditionalFormatting>
  <conditionalFormatting sqref="D511:N511">
    <cfRule type="expression" dxfId="1456" priority="425">
      <formula>D511/C511&gt;1</formula>
    </cfRule>
    <cfRule type="expression" dxfId="1455" priority="426">
      <formula>D511/C511&lt;1</formula>
    </cfRule>
  </conditionalFormatting>
  <conditionalFormatting sqref="B511">
    <cfRule type="cellIs" dxfId="1454" priority="424" operator="lessThan">
      <formula>0</formula>
    </cfRule>
  </conditionalFormatting>
  <conditionalFormatting sqref="B511">
    <cfRule type="expression" dxfId="1453" priority="422">
      <formula>B511/#REF!&gt;1</formula>
    </cfRule>
    <cfRule type="expression" dxfId="1452" priority="423">
      <formula>B511/#REF!&lt;1</formula>
    </cfRule>
  </conditionalFormatting>
  <conditionalFormatting sqref="B529 B521">
    <cfRule type="cellIs" dxfId="1451" priority="421" operator="lessThan">
      <formula>0</formula>
    </cfRule>
  </conditionalFormatting>
  <conditionalFormatting sqref="B529 B521">
    <cfRule type="expression" dxfId="1450" priority="419">
      <formula>B521/#REF!&gt;1</formula>
    </cfRule>
    <cfRule type="expression" dxfId="1449" priority="420">
      <formula>B521/#REF!&lt;1</formula>
    </cfRule>
  </conditionalFormatting>
  <conditionalFormatting sqref="C521">
    <cfRule type="cellIs" dxfId="1448" priority="418" operator="lessThan">
      <formula>0</formula>
    </cfRule>
  </conditionalFormatting>
  <conditionalFormatting sqref="C521 B636:O637">
    <cfRule type="expression" dxfId="1447" priority="416">
      <formula>B521/A521&gt;1</formula>
    </cfRule>
    <cfRule type="expression" dxfId="1446" priority="417">
      <formula>B521/A521&lt;1</formula>
    </cfRule>
  </conditionalFormatting>
  <conditionalFormatting sqref="C603:N603">
    <cfRule type="expression" dxfId="1445" priority="377">
      <formula>C603/B603&gt;1</formula>
    </cfRule>
    <cfRule type="expression" dxfId="1444" priority="378">
      <formula>C603/B603&lt;1</formula>
    </cfRule>
  </conditionalFormatting>
  <conditionalFormatting sqref="I552:N552">
    <cfRule type="expression" dxfId="1443" priority="401">
      <formula>I552/H552&gt;1</formula>
    </cfRule>
    <cfRule type="expression" dxfId="1442" priority="402">
      <formula>I552/H552&lt;1</formula>
    </cfRule>
  </conditionalFormatting>
  <conditionalFormatting sqref="I560:N560">
    <cfRule type="expression" dxfId="1441" priority="398">
      <formula>I560/H560&gt;1</formula>
    </cfRule>
    <cfRule type="expression" dxfId="1440" priority="399">
      <formula>I560/H560&lt;1</formula>
    </cfRule>
  </conditionalFormatting>
  <conditionalFormatting sqref="B575:N575">
    <cfRule type="cellIs" dxfId="1439" priority="397" operator="lessThan">
      <formula>0</formula>
    </cfRule>
  </conditionalFormatting>
  <conditionalFormatting sqref="B575:N575">
    <cfRule type="expression" dxfId="1438" priority="395">
      <formula>B575/A575&gt;1</formula>
    </cfRule>
    <cfRule type="expression" dxfId="1437" priority="396">
      <formula>B575/A575&lt;1</formula>
    </cfRule>
  </conditionalFormatting>
  <conditionalFormatting sqref="B589:N589">
    <cfRule type="cellIs" dxfId="1436" priority="394" operator="lessThan">
      <formula>0</formula>
    </cfRule>
  </conditionalFormatting>
  <conditionalFormatting sqref="B589:N589">
    <cfRule type="expression" dxfId="1435" priority="392">
      <formula>B589/A589&gt;1</formula>
    </cfRule>
    <cfRule type="expression" dxfId="1434" priority="393">
      <formula>B589/A589&lt;1</formula>
    </cfRule>
  </conditionalFormatting>
  <conditionalFormatting sqref="N608">
    <cfRule type="cellIs" dxfId="1433" priority="370" operator="lessThan">
      <formula>0</formula>
    </cfRule>
  </conditionalFormatting>
  <conditionalFormatting sqref="D521:N521">
    <cfRule type="cellIs" dxfId="1432" priority="415" operator="lessThan">
      <formula>0</formula>
    </cfRule>
  </conditionalFormatting>
  <conditionalFormatting sqref="D521:N521">
    <cfRule type="expression" dxfId="1431" priority="413">
      <formula>D521/C521&gt;1</formula>
    </cfRule>
    <cfRule type="expression" dxfId="1430" priority="414">
      <formula>D521/C521&lt;1</formula>
    </cfRule>
  </conditionalFormatting>
  <conditionalFormatting sqref="C529:N529">
    <cfRule type="cellIs" dxfId="1429" priority="412" operator="lessThan">
      <formula>0</formula>
    </cfRule>
  </conditionalFormatting>
  <conditionalFormatting sqref="C529:N529">
    <cfRule type="expression" dxfId="1428" priority="410">
      <formula>C529/B529&gt;1</formula>
    </cfRule>
    <cfRule type="expression" dxfId="1427" priority="411">
      <formula>C529/B529&lt;1</formula>
    </cfRule>
  </conditionalFormatting>
  <conditionalFormatting sqref="C582:N582">
    <cfRule type="expression" dxfId="1426" priority="386">
      <formula>C582/B582&gt;1</formula>
    </cfRule>
    <cfRule type="expression" dxfId="1425" priority="387">
      <formula>C582/B582&lt;1</formula>
    </cfRule>
  </conditionalFormatting>
  <conditionalFormatting sqref="C537:N537">
    <cfRule type="expression" dxfId="1424" priority="407">
      <formula>C537/B537&gt;1</formula>
    </cfRule>
    <cfRule type="expression" dxfId="1423" priority="408">
      <formula>C537/B537&lt;1</formula>
    </cfRule>
  </conditionalFormatting>
  <conditionalFormatting sqref="C568:N568">
    <cfRule type="expression" dxfId="1422" priority="404">
      <formula>C568/B568&gt;1</formula>
    </cfRule>
    <cfRule type="expression" dxfId="1421" priority="405">
      <formula>C568/B568&lt;1</formula>
    </cfRule>
  </conditionalFormatting>
  <conditionalFormatting sqref="C608:M608">
    <cfRule type="expression" dxfId="1420" priority="372">
      <formula>C608/B608&gt;1</formula>
    </cfRule>
    <cfRule type="expression" dxfId="1419" priority="373">
      <formula>C608/B608&lt;1</formula>
    </cfRule>
  </conditionalFormatting>
  <conditionalFormatting sqref="N608">
    <cfRule type="expression" dxfId="1418" priority="367">
      <formula>N608/M608&gt;1</formula>
    </cfRule>
    <cfRule type="expression" dxfId="1417" priority="368">
      <formula>N608/M608&lt;1</formula>
    </cfRule>
  </conditionalFormatting>
  <conditionalFormatting sqref="C608:M608">
    <cfRule type="cellIs" dxfId="1416" priority="376" operator="lessThan">
      <formula>0</formula>
    </cfRule>
  </conditionalFormatting>
  <conditionalFormatting sqref="C608:M608">
    <cfRule type="cellIs" dxfId="1415" priority="375" operator="lessThan">
      <formula>0</formula>
    </cfRule>
  </conditionalFormatting>
  <conditionalFormatting sqref="B582">
    <cfRule type="cellIs" dxfId="1414" priority="389" operator="lessThan">
      <formula>0</formula>
    </cfRule>
  </conditionalFormatting>
  <conditionalFormatting sqref="B582">
    <cfRule type="expression" dxfId="1413" priority="390">
      <formula>B582/#REF!&gt;1</formula>
    </cfRule>
    <cfRule type="expression" dxfId="1412" priority="391">
      <formula>B582/#REF!&lt;1</formula>
    </cfRule>
  </conditionalFormatting>
  <conditionalFormatting sqref="C582:N582">
    <cfRule type="cellIs" dxfId="1411" priority="388" operator="lessThan">
      <formula>0</formula>
    </cfRule>
  </conditionalFormatting>
  <conditionalFormatting sqref="C597:N597">
    <cfRule type="expression" dxfId="1410" priority="382">
      <formula>C597/B597&gt;1</formula>
    </cfRule>
    <cfRule type="expression" dxfId="1409" priority="383">
      <formula>C597/B597&lt;1</formula>
    </cfRule>
  </conditionalFormatting>
  <conditionalFormatting sqref="N608">
    <cfRule type="cellIs" dxfId="1408" priority="371" operator="lessThan">
      <formula>0</formula>
    </cfRule>
  </conditionalFormatting>
  <conditionalFormatting sqref="C608:M608">
    <cfRule type="cellIs" dxfId="1407" priority="374" operator="lessThan">
      <formula>0</formula>
    </cfRule>
  </conditionalFormatting>
  <conditionalFormatting sqref="N608">
    <cfRule type="cellIs" dxfId="1406" priority="369" operator="lessThan">
      <formula>0</formula>
    </cfRule>
  </conditionalFormatting>
  <conditionalFormatting sqref="B676:N679">
    <cfRule type="cellIs" dxfId="1405" priority="366" operator="lessThan">
      <formula>0</formula>
    </cfRule>
  </conditionalFormatting>
  <conditionalFormatting sqref="I678:N678 P676:Q679">
    <cfRule type="cellIs" dxfId="1404" priority="365" operator="lessThan">
      <formula>0</formula>
    </cfRule>
  </conditionalFormatting>
  <conditionalFormatting sqref="B680:N683">
    <cfRule type="cellIs" dxfId="1403" priority="364" operator="lessThan">
      <formula>0</formula>
    </cfRule>
  </conditionalFormatting>
  <conditionalFormatting sqref="I682:N682 P680:Q683">
    <cfRule type="cellIs" dxfId="1402" priority="363" operator="lessThan">
      <formula>0</formula>
    </cfRule>
  </conditionalFormatting>
  <conditionalFormatting sqref="B684:N687">
    <cfRule type="cellIs" dxfId="1401" priority="362" operator="lessThan">
      <formula>0</formula>
    </cfRule>
  </conditionalFormatting>
  <conditionalFormatting sqref="I686:N686 P684:Q687">
    <cfRule type="cellIs" dxfId="1400" priority="361" operator="lessThan">
      <formula>0</formula>
    </cfRule>
  </conditionalFormatting>
  <conditionalFormatting sqref="B688:N691">
    <cfRule type="cellIs" dxfId="1399" priority="360" operator="lessThan">
      <formula>0</formula>
    </cfRule>
  </conditionalFormatting>
  <conditionalFormatting sqref="I690:N690 P688:Q691">
    <cfRule type="cellIs" dxfId="1398" priority="359" operator="lessThan">
      <formula>0</formula>
    </cfRule>
  </conditionalFormatting>
  <conditionalFormatting sqref="B692:N695 O694">
    <cfRule type="cellIs" dxfId="1397" priority="358" operator="lessThan">
      <formula>0</formula>
    </cfRule>
  </conditionalFormatting>
  <conditionalFormatting sqref="P692:Q695 I694:O694">
    <cfRule type="cellIs" dxfId="1396" priority="357" operator="lessThan">
      <formula>0</formula>
    </cfRule>
  </conditionalFormatting>
  <conditionalFormatting sqref="B696:N699">
    <cfRule type="cellIs" dxfId="1395" priority="356" operator="lessThan">
      <formula>0</formula>
    </cfRule>
  </conditionalFormatting>
  <conditionalFormatting sqref="I698:N698 P696:Q699">
    <cfRule type="cellIs" dxfId="1394" priority="355" operator="lessThan">
      <formula>0</formula>
    </cfRule>
  </conditionalFormatting>
  <conditionalFormatting sqref="B700:N703">
    <cfRule type="cellIs" dxfId="1393" priority="354" operator="lessThan">
      <formula>0</formula>
    </cfRule>
  </conditionalFormatting>
  <conditionalFormatting sqref="I702:N702 P700:Q703">
    <cfRule type="cellIs" dxfId="1392" priority="353" operator="lessThan">
      <formula>0</formula>
    </cfRule>
  </conditionalFormatting>
  <conditionalFormatting sqref="B704:N707">
    <cfRule type="cellIs" dxfId="1391" priority="352" operator="lessThan">
      <formula>0</formula>
    </cfRule>
  </conditionalFormatting>
  <conditionalFormatting sqref="I706:N706 P704:Q707">
    <cfRule type="cellIs" dxfId="1390" priority="351" operator="lessThan">
      <formula>0</formula>
    </cfRule>
  </conditionalFormatting>
  <conditionalFormatting sqref="B712:N715">
    <cfRule type="cellIs" dxfId="1389" priority="350" operator="lessThan">
      <formula>0</formula>
    </cfRule>
  </conditionalFormatting>
  <conditionalFormatting sqref="I714:N714 P712:Q715">
    <cfRule type="cellIs" dxfId="1388" priority="349" operator="lessThan">
      <formula>0</formula>
    </cfRule>
  </conditionalFormatting>
  <conditionalFormatting sqref="B716:N719">
    <cfRule type="cellIs" dxfId="1387" priority="348" operator="lessThan">
      <formula>0</formula>
    </cfRule>
  </conditionalFormatting>
  <conditionalFormatting sqref="I718:N718 P716:Q719">
    <cfRule type="cellIs" dxfId="1386" priority="347" operator="lessThan">
      <formula>0</formula>
    </cfRule>
  </conditionalFormatting>
  <conditionalFormatting sqref="P654">
    <cfRule type="cellIs" dxfId="1385" priority="346" operator="lessThan">
      <formula>0</formula>
    </cfRule>
  </conditionalFormatting>
  <conditionalFormatting sqref="Q466">
    <cfRule type="cellIs" dxfId="1384" priority="345" operator="lessThan">
      <formula>0</formula>
    </cfRule>
  </conditionalFormatting>
  <conditionalFormatting sqref="P466">
    <cfRule type="cellIs" dxfId="1383" priority="344" operator="lessThan">
      <formula>0</formula>
    </cfRule>
  </conditionalFormatting>
  <conditionalFormatting sqref="B466:N466">
    <cfRule type="cellIs" dxfId="1382" priority="343" operator="lessThan">
      <formula>0</formula>
    </cfRule>
  </conditionalFormatting>
  <conditionalFormatting sqref="B505:N505">
    <cfRule type="cellIs" dxfId="1381" priority="340" operator="lessThan">
      <formula>0</formula>
    </cfRule>
  </conditionalFormatting>
  <conditionalFormatting sqref="B513:N513">
    <cfRule type="cellIs" dxfId="1380" priority="337" operator="lessThan">
      <formula>0</formula>
    </cfRule>
  </conditionalFormatting>
  <conditionalFormatting sqref="B522:N522">
    <cfRule type="cellIs" dxfId="1379" priority="334" operator="lessThan">
      <formula>0</formula>
    </cfRule>
  </conditionalFormatting>
  <conditionalFormatting sqref="B530:N530">
    <cfRule type="cellIs" dxfId="1378" priority="331" operator="lessThan">
      <formula>0</formula>
    </cfRule>
  </conditionalFormatting>
  <conditionalFormatting sqref="B538:N538">
    <cfRule type="cellIs" dxfId="1377" priority="328" operator="lessThan">
      <formula>0</formula>
    </cfRule>
  </conditionalFormatting>
  <conditionalFormatting sqref="B553:N553">
    <cfRule type="cellIs" dxfId="1376" priority="325" operator="lessThan">
      <formula>0</formula>
    </cfRule>
  </conditionalFormatting>
  <conditionalFormatting sqref="B561:N561">
    <cfRule type="cellIs" dxfId="1375" priority="322" operator="lessThan">
      <formula>0</formula>
    </cfRule>
  </conditionalFormatting>
  <conditionalFormatting sqref="B590:N590">
    <cfRule type="cellIs" dxfId="1374" priority="319" operator="lessThan">
      <formula>0</formula>
    </cfRule>
  </conditionalFormatting>
  <conditionalFormatting sqref="O608">
    <cfRule type="cellIs" dxfId="1373" priority="54" operator="lessThan">
      <formula>0</formula>
    </cfRule>
  </conditionalFormatting>
  <conditionalFormatting sqref="O608">
    <cfRule type="cellIs" dxfId="1372" priority="55" operator="lessThan">
      <formula>0</formula>
    </cfRule>
  </conditionalFormatting>
  <conditionalFormatting sqref="O603">
    <cfRule type="cellIs" dxfId="1371" priority="58" operator="lessThan">
      <formula>0</formula>
    </cfRule>
  </conditionalFormatting>
  <conditionalFormatting sqref="O603">
    <cfRule type="cellIs" dxfId="1370" priority="59" operator="lessThan">
      <formula>0</formula>
    </cfRule>
  </conditionalFormatting>
  <conditionalFormatting sqref="O603">
    <cfRule type="cellIs" dxfId="1369" priority="60" operator="lessThan">
      <formula>0</formula>
    </cfRule>
  </conditionalFormatting>
  <conditionalFormatting sqref="O608">
    <cfRule type="cellIs" dxfId="1368" priority="53" operator="lessThan">
      <formula>0</formula>
    </cfRule>
  </conditionalFormatting>
  <conditionalFormatting sqref="P491:Q491">
    <cfRule type="cellIs" dxfId="1367" priority="318" operator="lessThan">
      <formula>0</formula>
    </cfRule>
  </conditionalFormatting>
  <conditionalFormatting sqref="Q492:Q496">
    <cfRule type="cellIs" dxfId="1366" priority="317" operator="lessThan">
      <formula>0</formula>
    </cfRule>
  </conditionalFormatting>
  <conditionalFormatting sqref="P492:P495">
    <cfRule type="cellIs" dxfId="1365" priority="316" operator="lessThan">
      <formula>0</formula>
    </cfRule>
  </conditionalFormatting>
  <conditionalFormatting sqref="P496">
    <cfRule type="cellIs" dxfId="1364" priority="315" operator="lessThan">
      <formula>0</formula>
    </cfRule>
  </conditionalFormatting>
  <conditionalFormatting sqref="P473:Q473 B473">
    <cfRule type="cellIs" dxfId="1363" priority="314" operator="lessThan">
      <formula>0</formula>
    </cfRule>
  </conditionalFormatting>
  <conditionalFormatting sqref="Q474:Q478">
    <cfRule type="cellIs" dxfId="1362" priority="313" operator="lessThan">
      <formula>0</formula>
    </cfRule>
  </conditionalFormatting>
  <conditionalFormatting sqref="P474:P477">
    <cfRule type="cellIs" dxfId="1361" priority="312" operator="lessThan">
      <formula>0</formula>
    </cfRule>
  </conditionalFormatting>
  <conditionalFormatting sqref="P478">
    <cfRule type="cellIs" dxfId="1360" priority="311" operator="lessThan">
      <formula>0</formula>
    </cfRule>
  </conditionalFormatting>
  <conditionalFormatting sqref="P479:Q479 B479">
    <cfRule type="cellIs" dxfId="1359" priority="310" operator="lessThan">
      <formula>0</formula>
    </cfRule>
  </conditionalFormatting>
  <conditionalFormatting sqref="Q480:Q484">
    <cfRule type="cellIs" dxfId="1358" priority="309" operator="lessThan">
      <formula>0</formula>
    </cfRule>
  </conditionalFormatting>
  <conditionalFormatting sqref="P480:P483">
    <cfRule type="cellIs" dxfId="1357" priority="308" operator="lessThan">
      <formula>0</formula>
    </cfRule>
  </conditionalFormatting>
  <conditionalFormatting sqref="P484">
    <cfRule type="cellIs" dxfId="1356" priority="307" operator="lessThan">
      <formula>0</formula>
    </cfRule>
  </conditionalFormatting>
  <conditionalFormatting sqref="P485:Q485 B485">
    <cfRule type="cellIs" dxfId="1355" priority="306" operator="lessThan">
      <formula>0</formula>
    </cfRule>
  </conditionalFormatting>
  <conditionalFormatting sqref="Q486:Q490">
    <cfRule type="cellIs" dxfId="1354" priority="305" operator="lessThan">
      <formula>0</formula>
    </cfRule>
  </conditionalFormatting>
  <conditionalFormatting sqref="P486:P489">
    <cfRule type="cellIs" dxfId="1353" priority="304" operator="lessThan">
      <formula>0</formula>
    </cfRule>
  </conditionalFormatting>
  <conditionalFormatting sqref="P490">
    <cfRule type="cellIs" dxfId="1352" priority="303" operator="lessThan">
      <formula>0</formula>
    </cfRule>
  </conditionalFormatting>
  <conditionalFormatting sqref="O363:O365 O369:O371 O375:O377 O381:O383 O387:O389 O393:O395 O399:O401 O405:O407 O411:O413 O417:O419 O423:O425 O429:O431 O433 O435:O437 O441:O443 O448:O450 O454:O456 O504 O621:O624 O552 O560 O575 O589">
    <cfRule type="cellIs" dxfId="1351" priority="297" operator="lessThan">
      <formula>0</formula>
    </cfRule>
  </conditionalFormatting>
  <conditionalFormatting sqref="O348">
    <cfRule type="cellIs" dxfId="1350" priority="296" operator="lessThan">
      <formula>0</formula>
    </cfRule>
  </conditionalFormatting>
  <conditionalFormatting sqref="O348">
    <cfRule type="cellIs" dxfId="1349" priority="295" operator="lessThan">
      <formula>0</formula>
    </cfRule>
  </conditionalFormatting>
  <conditionalFormatting sqref="O351:O354">
    <cfRule type="cellIs" dxfId="1348" priority="294" operator="lessThan">
      <formula>0</formula>
    </cfRule>
  </conditionalFormatting>
  <conditionalFormatting sqref="O363:O364">
    <cfRule type="cellIs" dxfId="1347" priority="292" operator="lessThan">
      <formula>0</formula>
    </cfRule>
  </conditionalFormatting>
  <conditionalFormatting sqref="O369:O370">
    <cfRule type="cellIs" dxfId="1346" priority="291" operator="lessThan">
      <formula>0</formula>
    </cfRule>
  </conditionalFormatting>
  <conditionalFormatting sqref="O375:O376">
    <cfRule type="cellIs" dxfId="1345" priority="290" operator="lessThan">
      <formula>0</formula>
    </cfRule>
  </conditionalFormatting>
  <conditionalFormatting sqref="O381:O383">
    <cfRule type="cellIs" dxfId="1344" priority="289" operator="lessThan">
      <formula>0</formula>
    </cfRule>
  </conditionalFormatting>
  <conditionalFormatting sqref="O355">
    <cfRule type="cellIs" dxfId="1343" priority="288" operator="lessThan">
      <formula>0</formula>
    </cfRule>
  </conditionalFormatting>
  <conditionalFormatting sqref="O593:O595">
    <cfRule type="cellIs" dxfId="1342" priority="286" operator="lessThan">
      <formula>0</formula>
    </cfRule>
  </conditionalFormatting>
  <conditionalFormatting sqref="O593:O595">
    <cfRule type="cellIs" dxfId="1341" priority="287" operator="lessThan">
      <formula>0</formula>
    </cfRule>
  </conditionalFormatting>
  <conditionalFormatting sqref="O601:O602 O599">
    <cfRule type="cellIs" dxfId="1340" priority="285" operator="lessThan">
      <formula>0</formula>
    </cfRule>
  </conditionalFormatting>
  <conditionalFormatting sqref="O621:O624">
    <cfRule type="cellIs" dxfId="1339" priority="280" operator="lessThan">
      <formula>0</formula>
    </cfRule>
  </conditionalFormatting>
  <conditionalFormatting sqref="O621:O624">
    <cfRule type="cellIs" dxfId="1338" priority="281" operator="lessThan">
      <formula>0</formula>
    </cfRule>
  </conditionalFormatting>
  <conditionalFormatting sqref="O626:O629">
    <cfRule type="cellIs" dxfId="1337" priority="279" operator="lessThan">
      <formula>0</formula>
    </cfRule>
  </conditionalFormatting>
  <conditionalFormatting sqref="O611:O614">
    <cfRule type="cellIs" dxfId="1336" priority="274" operator="lessThan">
      <formula>0</formula>
    </cfRule>
  </conditionalFormatting>
  <conditionalFormatting sqref="O611:O614">
    <cfRule type="cellIs" dxfId="1335" priority="275" operator="lessThan">
      <formula>0</formula>
    </cfRule>
  </conditionalFormatting>
  <conditionalFormatting sqref="O650 O663 O655:O661 O642:O645 O652:O653 O672:O675 O708:O711 O665:O670">
    <cfRule type="cellIs" dxfId="1334" priority="273" operator="lessThan">
      <formula>0</formula>
    </cfRule>
  </conditionalFormatting>
  <conditionalFormatting sqref="O674">
    <cfRule type="cellIs" dxfId="1333" priority="272" operator="lessThan">
      <formula>0</formula>
    </cfRule>
  </conditionalFormatting>
  <conditionalFormatting sqref="O647">
    <cfRule type="cellIs" dxfId="1332" priority="271" operator="lessThan">
      <formula>0</formula>
    </cfRule>
  </conditionalFormatting>
  <conditionalFormatting sqref="O393">
    <cfRule type="cellIs" dxfId="1331" priority="248" operator="lessThan">
      <formula>0</formula>
    </cfRule>
  </conditionalFormatting>
  <conditionalFormatting sqref="O390">
    <cfRule type="cellIs" dxfId="1330" priority="253" operator="lessThan">
      <formula>0</formula>
    </cfRule>
  </conditionalFormatting>
  <conditionalFormatting sqref="O393">
    <cfRule type="cellIs" dxfId="1329" priority="251" operator="lessThan">
      <formula>0</formula>
    </cfRule>
  </conditionalFormatting>
  <conditionalFormatting sqref="O378">
    <cfRule type="cellIs" dxfId="1328" priority="263" operator="lessThan">
      <formula>0</formula>
    </cfRule>
  </conditionalFormatting>
  <conditionalFormatting sqref="O372">
    <cfRule type="cellIs" dxfId="1327" priority="264" operator="lessThan">
      <formula>0</formula>
    </cfRule>
  </conditionalFormatting>
  <conditionalFormatting sqref="O384">
    <cfRule type="cellIs" dxfId="1326" priority="262" operator="lessThan">
      <formula>0</formula>
    </cfRule>
  </conditionalFormatting>
  <conditionalFormatting sqref="O387">
    <cfRule type="cellIs" dxfId="1325" priority="257" operator="lessThan">
      <formula>0</formula>
    </cfRule>
  </conditionalFormatting>
  <conditionalFormatting sqref="O387">
    <cfRule type="cellIs" dxfId="1324" priority="256" operator="lessThan">
      <formula>0</formula>
    </cfRule>
  </conditionalFormatting>
  <conditionalFormatting sqref="O387">
    <cfRule type="cellIs" dxfId="1323" priority="255" operator="lessThan">
      <formula>0</formula>
    </cfRule>
  </conditionalFormatting>
  <conditionalFormatting sqref="O387">
    <cfRule type="cellIs" dxfId="1322" priority="254" operator="lessThan">
      <formula>0</formula>
    </cfRule>
  </conditionalFormatting>
  <conditionalFormatting sqref="O393">
    <cfRule type="cellIs" dxfId="1321" priority="249" operator="lessThan">
      <formula>0</formula>
    </cfRule>
  </conditionalFormatting>
  <conditionalFormatting sqref="O393">
    <cfRule type="cellIs" dxfId="1320" priority="252" operator="lessThan">
      <formula>0</formula>
    </cfRule>
  </conditionalFormatting>
  <conditionalFormatting sqref="O393">
    <cfRule type="cellIs" dxfId="1319" priority="247" operator="lessThan">
      <formula>0</formula>
    </cfRule>
  </conditionalFormatting>
  <conditionalFormatting sqref="O393">
    <cfRule type="cellIs" dxfId="1318" priority="250" operator="lessThan">
      <formula>0</formula>
    </cfRule>
  </conditionalFormatting>
  <conditionalFormatting sqref="O393">
    <cfRule type="cellIs" dxfId="1317" priority="245" operator="lessThan">
      <formula>0</formula>
    </cfRule>
  </conditionalFormatting>
  <conditionalFormatting sqref="O393">
    <cfRule type="cellIs" dxfId="1316" priority="246" operator="lessThan">
      <formula>0</formula>
    </cfRule>
  </conditionalFormatting>
  <conditionalFormatting sqref="O399">
    <cfRule type="cellIs" dxfId="1315" priority="243" operator="lessThan">
      <formula>0</formula>
    </cfRule>
  </conditionalFormatting>
  <conditionalFormatting sqref="O396">
    <cfRule type="cellIs" dxfId="1314" priority="244" operator="lessThan">
      <formula>0</formula>
    </cfRule>
  </conditionalFormatting>
  <conditionalFormatting sqref="O399">
    <cfRule type="cellIs" dxfId="1313" priority="242" operator="lessThan">
      <formula>0</formula>
    </cfRule>
  </conditionalFormatting>
  <conditionalFormatting sqref="O399">
    <cfRule type="cellIs" dxfId="1312" priority="241" operator="lessThan">
      <formula>0</formula>
    </cfRule>
  </conditionalFormatting>
  <conditionalFormatting sqref="O399">
    <cfRule type="cellIs" dxfId="1311" priority="240" operator="lessThan">
      <formula>0</formula>
    </cfRule>
  </conditionalFormatting>
  <conditionalFormatting sqref="O399">
    <cfRule type="cellIs" dxfId="1310" priority="239" operator="lessThan">
      <formula>0</formula>
    </cfRule>
  </conditionalFormatting>
  <conditionalFormatting sqref="O399">
    <cfRule type="cellIs" dxfId="1309" priority="238" operator="lessThan">
      <formula>0</formula>
    </cfRule>
  </conditionalFormatting>
  <conditionalFormatting sqref="O399">
    <cfRule type="cellIs" dxfId="1308" priority="237" operator="lessThan">
      <formula>0</formula>
    </cfRule>
  </conditionalFormatting>
  <conditionalFormatting sqref="O399">
    <cfRule type="cellIs" dxfId="1307" priority="236" operator="lessThan">
      <formula>0</formula>
    </cfRule>
  </conditionalFormatting>
  <conditionalFormatting sqref="O402">
    <cfRule type="cellIs" dxfId="1306" priority="235" operator="lessThan">
      <formula>0</formula>
    </cfRule>
  </conditionalFormatting>
  <conditionalFormatting sqref="O355">
    <cfRule type="cellIs" dxfId="1305" priority="234" operator="lessThan">
      <formula>0</formula>
    </cfRule>
  </conditionalFormatting>
  <conditionalFormatting sqref="O361">
    <cfRule type="cellIs" dxfId="1304" priority="233" operator="lessThan">
      <formula>0</formula>
    </cfRule>
  </conditionalFormatting>
  <conditionalFormatting sqref="O361">
    <cfRule type="cellIs" dxfId="1303" priority="232" operator="lessThan">
      <formula>0</formula>
    </cfRule>
  </conditionalFormatting>
  <conditionalFormatting sqref="O367">
    <cfRule type="cellIs" dxfId="1302" priority="231" operator="lessThan">
      <formula>0</formula>
    </cfRule>
  </conditionalFormatting>
  <conditionalFormatting sqref="O367">
    <cfRule type="cellIs" dxfId="1301" priority="230" operator="lessThan">
      <formula>0</formula>
    </cfRule>
  </conditionalFormatting>
  <conditionalFormatting sqref="O373">
    <cfRule type="cellIs" dxfId="1300" priority="229" operator="lessThan">
      <formula>0</formula>
    </cfRule>
  </conditionalFormatting>
  <conditionalFormatting sqref="O373">
    <cfRule type="cellIs" dxfId="1299" priority="228" operator="lessThan">
      <formula>0</formula>
    </cfRule>
  </conditionalFormatting>
  <conditionalFormatting sqref="O379">
    <cfRule type="cellIs" dxfId="1298" priority="227" operator="lessThan">
      <formula>0</formula>
    </cfRule>
  </conditionalFormatting>
  <conditionalFormatting sqref="O379">
    <cfRule type="cellIs" dxfId="1297" priority="226" operator="lessThan">
      <formula>0</formula>
    </cfRule>
  </conditionalFormatting>
  <conditionalFormatting sqref="O385">
    <cfRule type="cellIs" dxfId="1296" priority="225" operator="lessThan">
      <formula>0</formula>
    </cfRule>
  </conditionalFormatting>
  <conditionalFormatting sqref="O385">
    <cfRule type="cellIs" dxfId="1295" priority="224" operator="lessThan">
      <formula>0</formula>
    </cfRule>
  </conditionalFormatting>
  <conditionalFormatting sqref="O391">
    <cfRule type="cellIs" dxfId="1294" priority="223" operator="lessThan">
      <formula>0</formula>
    </cfRule>
  </conditionalFormatting>
  <conditionalFormatting sqref="O391">
    <cfRule type="cellIs" dxfId="1293" priority="222" operator="lessThan">
      <formula>0</formula>
    </cfRule>
  </conditionalFormatting>
  <conditionalFormatting sqref="O397">
    <cfRule type="cellIs" dxfId="1292" priority="221" operator="lessThan">
      <formula>0</formula>
    </cfRule>
  </conditionalFormatting>
  <conditionalFormatting sqref="O397">
    <cfRule type="cellIs" dxfId="1291" priority="220" operator="lessThan">
      <formula>0</formula>
    </cfRule>
  </conditionalFormatting>
  <conditionalFormatting sqref="O405">
    <cfRule type="cellIs" dxfId="1290" priority="219" operator="lessThan">
      <formula>0</formula>
    </cfRule>
  </conditionalFormatting>
  <conditionalFormatting sqref="O405">
    <cfRule type="cellIs" dxfId="1289" priority="217" operator="lessThan">
      <formula>0</formula>
    </cfRule>
  </conditionalFormatting>
  <conditionalFormatting sqref="O405">
    <cfRule type="cellIs" dxfId="1288" priority="216" operator="lessThan">
      <formula>0</formula>
    </cfRule>
  </conditionalFormatting>
  <conditionalFormatting sqref="O405">
    <cfRule type="cellIs" dxfId="1287" priority="215" operator="lessThan">
      <formula>0</formula>
    </cfRule>
  </conditionalFormatting>
  <conditionalFormatting sqref="O405">
    <cfRule type="cellIs" dxfId="1286" priority="214" operator="lessThan">
      <formula>0</formula>
    </cfRule>
  </conditionalFormatting>
  <conditionalFormatting sqref="O405">
    <cfRule type="cellIs" dxfId="1285" priority="213" operator="lessThan">
      <formula>0</formula>
    </cfRule>
  </conditionalFormatting>
  <conditionalFormatting sqref="O405">
    <cfRule type="cellIs" dxfId="1284" priority="212" operator="lessThan">
      <formula>0</formula>
    </cfRule>
  </conditionalFormatting>
  <conditionalFormatting sqref="O408">
    <cfRule type="cellIs" dxfId="1283" priority="211" operator="lessThan">
      <formula>0</formula>
    </cfRule>
  </conditionalFormatting>
  <conditionalFormatting sqref="O409">
    <cfRule type="cellIs" dxfId="1282" priority="210" operator="lessThan">
      <formula>0</formula>
    </cfRule>
  </conditionalFormatting>
  <conditionalFormatting sqref="O409">
    <cfRule type="cellIs" dxfId="1281" priority="209" operator="lessThan">
      <formula>0</formula>
    </cfRule>
  </conditionalFormatting>
  <conditionalFormatting sqref="O411">
    <cfRule type="cellIs" dxfId="1280" priority="208" operator="lessThan">
      <formula>0</formula>
    </cfRule>
  </conditionalFormatting>
  <conditionalFormatting sqref="O411">
    <cfRule type="cellIs" dxfId="1279" priority="207" operator="lessThan">
      <formula>0</formula>
    </cfRule>
  </conditionalFormatting>
  <conditionalFormatting sqref="O411">
    <cfRule type="cellIs" dxfId="1278" priority="206" operator="lessThan">
      <formula>0</formula>
    </cfRule>
  </conditionalFormatting>
  <conditionalFormatting sqref="O411">
    <cfRule type="cellIs" dxfId="1277" priority="205" operator="lessThan">
      <formula>0</formula>
    </cfRule>
  </conditionalFormatting>
  <conditionalFormatting sqref="O411">
    <cfRule type="cellIs" dxfId="1276" priority="204" operator="lessThan">
      <formula>0</formula>
    </cfRule>
  </conditionalFormatting>
  <conditionalFormatting sqref="O411">
    <cfRule type="cellIs" dxfId="1275" priority="203" operator="lessThan">
      <formula>0</formula>
    </cfRule>
  </conditionalFormatting>
  <conditionalFormatting sqref="O411">
    <cfRule type="cellIs" dxfId="1274" priority="202" operator="lessThan">
      <formula>0</formula>
    </cfRule>
  </conditionalFormatting>
  <conditionalFormatting sqref="O411">
    <cfRule type="cellIs" dxfId="1273" priority="201" operator="lessThan">
      <formula>0</formula>
    </cfRule>
  </conditionalFormatting>
  <conditionalFormatting sqref="O414">
    <cfRule type="cellIs" dxfId="1272" priority="200" operator="lessThan">
      <formula>0</formula>
    </cfRule>
  </conditionalFormatting>
  <conditionalFormatting sqref="O415">
    <cfRule type="cellIs" dxfId="1271" priority="199" operator="lessThan">
      <formula>0</formula>
    </cfRule>
  </conditionalFormatting>
  <conditionalFormatting sqref="O415">
    <cfRule type="cellIs" dxfId="1270" priority="198" operator="lessThan">
      <formula>0</formula>
    </cfRule>
  </conditionalFormatting>
  <conditionalFormatting sqref="O417">
    <cfRule type="cellIs" dxfId="1269" priority="197" operator="lessThan">
      <formula>0</formula>
    </cfRule>
  </conditionalFormatting>
  <conditionalFormatting sqref="O417">
    <cfRule type="cellIs" dxfId="1268" priority="196" operator="lessThan">
      <formula>0</formula>
    </cfRule>
  </conditionalFormatting>
  <conditionalFormatting sqref="O417">
    <cfRule type="cellIs" dxfId="1267" priority="195" operator="lessThan">
      <formula>0</formula>
    </cfRule>
  </conditionalFormatting>
  <conditionalFormatting sqref="O417">
    <cfRule type="cellIs" dxfId="1266" priority="194" operator="lessThan">
      <formula>0</formula>
    </cfRule>
  </conditionalFormatting>
  <conditionalFormatting sqref="O417">
    <cfRule type="cellIs" dxfId="1265" priority="193" operator="lessThan">
      <formula>0</formula>
    </cfRule>
  </conditionalFormatting>
  <conditionalFormatting sqref="O417">
    <cfRule type="cellIs" dxfId="1264" priority="192" operator="lessThan">
      <formula>0</formula>
    </cfRule>
  </conditionalFormatting>
  <conditionalFormatting sqref="O417">
    <cfRule type="cellIs" dxfId="1263" priority="191" operator="lessThan">
      <formula>0</formula>
    </cfRule>
  </conditionalFormatting>
  <conditionalFormatting sqref="O417">
    <cfRule type="cellIs" dxfId="1262" priority="190" operator="lessThan">
      <formula>0</formula>
    </cfRule>
  </conditionalFormatting>
  <conditionalFormatting sqref="O420">
    <cfRule type="cellIs" dxfId="1261" priority="189" operator="lessThan">
      <formula>0</formula>
    </cfRule>
  </conditionalFormatting>
  <conditionalFormatting sqref="O421">
    <cfRule type="cellIs" dxfId="1260" priority="188" operator="lessThan">
      <formula>0</formula>
    </cfRule>
  </conditionalFormatting>
  <conditionalFormatting sqref="O421">
    <cfRule type="cellIs" dxfId="1259" priority="187" operator="lessThan">
      <formula>0</formula>
    </cfRule>
  </conditionalFormatting>
  <conditionalFormatting sqref="O423">
    <cfRule type="cellIs" dxfId="1258" priority="186" operator="lessThan">
      <formula>0</formula>
    </cfRule>
  </conditionalFormatting>
  <conditionalFormatting sqref="O423">
    <cfRule type="cellIs" dxfId="1257" priority="185" operator="lessThan">
      <formula>0</formula>
    </cfRule>
  </conditionalFormatting>
  <conditionalFormatting sqref="O423">
    <cfRule type="cellIs" dxfId="1256" priority="184" operator="lessThan">
      <formula>0</formula>
    </cfRule>
  </conditionalFormatting>
  <conditionalFormatting sqref="O423">
    <cfRule type="cellIs" dxfId="1255" priority="183" operator="lessThan">
      <formula>0</formula>
    </cfRule>
  </conditionalFormatting>
  <conditionalFormatting sqref="O423">
    <cfRule type="cellIs" dxfId="1254" priority="182" operator="lessThan">
      <formula>0</formula>
    </cfRule>
  </conditionalFormatting>
  <conditionalFormatting sqref="O423">
    <cfRule type="cellIs" dxfId="1253" priority="181" operator="lessThan">
      <formula>0</formula>
    </cfRule>
  </conditionalFormatting>
  <conditionalFormatting sqref="O423">
    <cfRule type="cellIs" dxfId="1252" priority="180" operator="lessThan">
      <formula>0</formula>
    </cfRule>
  </conditionalFormatting>
  <conditionalFormatting sqref="O423">
    <cfRule type="cellIs" dxfId="1251" priority="179" operator="lessThan">
      <formula>0</formula>
    </cfRule>
  </conditionalFormatting>
  <conditionalFormatting sqref="O426">
    <cfRule type="cellIs" dxfId="1250" priority="178" operator="lessThan">
      <formula>0</formula>
    </cfRule>
  </conditionalFormatting>
  <conditionalFormatting sqref="O427">
    <cfRule type="cellIs" dxfId="1249" priority="177" operator="lessThan">
      <formula>0</formula>
    </cfRule>
  </conditionalFormatting>
  <conditionalFormatting sqref="O427">
    <cfRule type="cellIs" dxfId="1248" priority="176" operator="lessThan">
      <formula>0</formula>
    </cfRule>
  </conditionalFormatting>
  <conditionalFormatting sqref="O429">
    <cfRule type="cellIs" dxfId="1247" priority="175" operator="lessThan">
      <formula>0</formula>
    </cfRule>
  </conditionalFormatting>
  <conditionalFormatting sqref="O429">
    <cfRule type="cellIs" dxfId="1246" priority="174" operator="lessThan">
      <formula>0</formula>
    </cfRule>
  </conditionalFormatting>
  <conditionalFormatting sqref="O429">
    <cfRule type="cellIs" dxfId="1245" priority="173" operator="lessThan">
      <formula>0</formula>
    </cfRule>
  </conditionalFormatting>
  <conditionalFormatting sqref="O429">
    <cfRule type="cellIs" dxfId="1244" priority="172" operator="lessThan">
      <formula>0</formula>
    </cfRule>
  </conditionalFormatting>
  <conditionalFormatting sqref="O429">
    <cfRule type="cellIs" dxfId="1243" priority="171" operator="lessThan">
      <formula>0</formula>
    </cfRule>
  </conditionalFormatting>
  <conditionalFormatting sqref="O429">
    <cfRule type="cellIs" dxfId="1242" priority="170" operator="lessThan">
      <formula>0</formula>
    </cfRule>
  </conditionalFormatting>
  <conditionalFormatting sqref="O429">
    <cfRule type="cellIs" dxfId="1241" priority="169" operator="lessThan">
      <formula>0</formula>
    </cfRule>
  </conditionalFormatting>
  <conditionalFormatting sqref="O429">
    <cfRule type="cellIs" dxfId="1240" priority="168" operator="lessThan">
      <formula>0</formula>
    </cfRule>
  </conditionalFormatting>
  <conditionalFormatting sqref="O432">
    <cfRule type="cellIs" dxfId="1239" priority="167" operator="lessThan">
      <formula>0</formula>
    </cfRule>
  </conditionalFormatting>
  <conditionalFormatting sqref="O435">
    <cfRule type="cellIs" dxfId="1238" priority="166" operator="lessThan">
      <formula>0</formula>
    </cfRule>
  </conditionalFormatting>
  <conditionalFormatting sqref="O435">
    <cfRule type="cellIs" dxfId="1237" priority="165" operator="lessThan">
      <formula>0</formula>
    </cfRule>
  </conditionalFormatting>
  <conditionalFormatting sqref="O435">
    <cfRule type="cellIs" dxfId="1236" priority="164" operator="lessThan">
      <formula>0</formula>
    </cfRule>
  </conditionalFormatting>
  <conditionalFormatting sqref="O435">
    <cfRule type="cellIs" dxfId="1235" priority="163" operator="lessThan">
      <formula>0</formula>
    </cfRule>
  </conditionalFormatting>
  <conditionalFormatting sqref="O435">
    <cfRule type="cellIs" dxfId="1234" priority="162" operator="lessThan">
      <formula>0</formula>
    </cfRule>
  </conditionalFormatting>
  <conditionalFormatting sqref="O435">
    <cfRule type="cellIs" dxfId="1233" priority="161" operator="lessThan">
      <formula>0</formula>
    </cfRule>
  </conditionalFormatting>
  <conditionalFormatting sqref="O435">
    <cfRule type="cellIs" dxfId="1232" priority="160" operator="lessThan">
      <formula>0</formula>
    </cfRule>
  </conditionalFormatting>
  <conditionalFormatting sqref="O435">
    <cfRule type="cellIs" dxfId="1231" priority="159" operator="lessThan">
      <formula>0</formula>
    </cfRule>
  </conditionalFormatting>
  <conditionalFormatting sqref="O438">
    <cfRule type="cellIs" dxfId="1230" priority="158" operator="lessThan">
      <formula>0</formula>
    </cfRule>
  </conditionalFormatting>
  <conditionalFormatting sqref="O439">
    <cfRule type="cellIs" dxfId="1229" priority="157" operator="lessThan">
      <formula>0</formula>
    </cfRule>
  </conditionalFormatting>
  <conditionalFormatting sqref="O439">
    <cfRule type="cellIs" dxfId="1228" priority="156" operator="lessThan">
      <formula>0</formula>
    </cfRule>
  </conditionalFormatting>
  <conditionalFormatting sqref="O441">
    <cfRule type="cellIs" dxfId="1227" priority="155" operator="lessThan">
      <formula>0</formula>
    </cfRule>
  </conditionalFormatting>
  <conditionalFormatting sqref="O441">
    <cfRule type="cellIs" dxfId="1226" priority="154" operator="lessThan">
      <formula>0</formula>
    </cfRule>
  </conditionalFormatting>
  <conditionalFormatting sqref="O441">
    <cfRule type="cellIs" dxfId="1225" priority="153" operator="lessThan">
      <formula>0</formula>
    </cfRule>
  </conditionalFormatting>
  <conditionalFormatting sqref="O441">
    <cfRule type="cellIs" dxfId="1224" priority="152" operator="lessThan">
      <formula>0</formula>
    </cfRule>
  </conditionalFormatting>
  <conditionalFormatting sqref="O441">
    <cfRule type="cellIs" dxfId="1223" priority="151" operator="lessThan">
      <formula>0</formula>
    </cfRule>
  </conditionalFormatting>
  <conditionalFormatting sqref="O441">
    <cfRule type="cellIs" dxfId="1222" priority="150" operator="lessThan">
      <formula>0</formula>
    </cfRule>
  </conditionalFormatting>
  <conditionalFormatting sqref="O441">
    <cfRule type="cellIs" dxfId="1221" priority="149" operator="lessThan">
      <formula>0</formula>
    </cfRule>
  </conditionalFormatting>
  <conditionalFormatting sqref="O441">
    <cfRule type="cellIs" dxfId="1220" priority="148" operator="lessThan">
      <formula>0</formula>
    </cfRule>
  </conditionalFormatting>
  <conditionalFormatting sqref="O444">
    <cfRule type="cellIs" dxfId="1219" priority="147" operator="lessThan">
      <formula>0</formula>
    </cfRule>
  </conditionalFormatting>
  <conditionalFormatting sqref="O445">
    <cfRule type="cellIs" dxfId="1218" priority="146" operator="lessThan">
      <formula>0</formula>
    </cfRule>
  </conditionalFormatting>
  <conditionalFormatting sqref="O445">
    <cfRule type="cellIs" dxfId="1217" priority="145" operator="lessThan">
      <formula>0</formula>
    </cfRule>
  </conditionalFormatting>
  <conditionalFormatting sqref="O448">
    <cfRule type="cellIs" dxfId="1216" priority="144" operator="lessThan">
      <formula>0</formula>
    </cfRule>
  </conditionalFormatting>
  <conditionalFormatting sqref="O448">
    <cfRule type="cellIs" dxfId="1215" priority="143" operator="lessThan">
      <formula>0</formula>
    </cfRule>
  </conditionalFormatting>
  <conditionalFormatting sqref="O448">
    <cfRule type="cellIs" dxfId="1214" priority="142" operator="lessThan">
      <formula>0</formula>
    </cfRule>
  </conditionalFormatting>
  <conditionalFormatting sqref="O448">
    <cfRule type="cellIs" dxfId="1213" priority="141" operator="lessThan">
      <formula>0</formula>
    </cfRule>
  </conditionalFormatting>
  <conditionalFormatting sqref="O448">
    <cfRule type="cellIs" dxfId="1212" priority="140" operator="lessThan">
      <formula>0</formula>
    </cfRule>
  </conditionalFormatting>
  <conditionalFormatting sqref="O448">
    <cfRule type="cellIs" dxfId="1211" priority="139" operator="lessThan">
      <formula>0</formula>
    </cfRule>
  </conditionalFormatting>
  <conditionalFormatting sqref="O448">
    <cfRule type="cellIs" dxfId="1210" priority="138" operator="lessThan">
      <formula>0</formula>
    </cfRule>
  </conditionalFormatting>
  <conditionalFormatting sqref="O448">
    <cfRule type="cellIs" dxfId="1209" priority="137" operator="lessThan">
      <formula>0</formula>
    </cfRule>
  </conditionalFormatting>
  <conditionalFormatting sqref="O451">
    <cfRule type="cellIs" dxfId="1208" priority="136" operator="lessThan">
      <formula>0</formula>
    </cfRule>
  </conditionalFormatting>
  <conditionalFormatting sqref="O452">
    <cfRule type="cellIs" dxfId="1207" priority="135" operator="lessThan">
      <formula>0</formula>
    </cfRule>
  </conditionalFormatting>
  <conditionalFormatting sqref="O452">
    <cfRule type="cellIs" dxfId="1206" priority="134" operator="lessThan">
      <formula>0</formula>
    </cfRule>
  </conditionalFormatting>
  <conditionalFormatting sqref="O454">
    <cfRule type="cellIs" dxfId="1205" priority="133" operator="lessThan">
      <formula>0</formula>
    </cfRule>
  </conditionalFormatting>
  <conditionalFormatting sqref="O454">
    <cfRule type="cellIs" dxfId="1204" priority="132" operator="lessThan">
      <formula>0</formula>
    </cfRule>
  </conditionalFormatting>
  <conditionalFormatting sqref="O454">
    <cfRule type="cellIs" dxfId="1203" priority="131" operator="lessThan">
      <formula>0</formula>
    </cfRule>
  </conditionalFormatting>
  <conditionalFormatting sqref="O454">
    <cfRule type="cellIs" dxfId="1202" priority="130" operator="lessThan">
      <formula>0</formula>
    </cfRule>
  </conditionalFormatting>
  <conditionalFormatting sqref="O454">
    <cfRule type="cellIs" dxfId="1201" priority="129" operator="lessThan">
      <formula>0</formula>
    </cfRule>
  </conditionalFormatting>
  <conditionalFormatting sqref="O454">
    <cfRule type="cellIs" dxfId="1200" priority="128" operator="lessThan">
      <formula>0</formula>
    </cfRule>
  </conditionalFormatting>
  <conditionalFormatting sqref="O454">
    <cfRule type="cellIs" dxfId="1199" priority="127" operator="lessThan">
      <formula>0</formula>
    </cfRule>
  </conditionalFormatting>
  <conditionalFormatting sqref="O454">
    <cfRule type="cellIs" dxfId="1198" priority="126" operator="lessThan">
      <formula>0</formula>
    </cfRule>
  </conditionalFormatting>
  <conditionalFormatting sqref="O457">
    <cfRule type="cellIs" dxfId="1197" priority="125" operator="lessThan">
      <formula>0</formula>
    </cfRule>
  </conditionalFormatting>
  <conditionalFormatting sqref="O458">
    <cfRule type="cellIs" dxfId="1196" priority="124" operator="lessThan">
      <formula>0</formula>
    </cfRule>
  </conditionalFormatting>
  <conditionalFormatting sqref="O458">
    <cfRule type="cellIs" dxfId="1195" priority="123" operator="lessThan">
      <formula>0</formula>
    </cfRule>
  </conditionalFormatting>
  <conditionalFormatting sqref="O461:O464">
    <cfRule type="cellIs" dxfId="1194" priority="122" operator="lessThan">
      <formula>0</formula>
    </cfRule>
  </conditionalFormatting>
  <conditionalFormatting sqref="O461:O464">
    <cfRule type="expression" dxfId="1193" priority="120">
      <formula>O461/N461&gt;1</formula>
    </cfRule>
    <cfRule type="expression" dxfId="1192" priority="121">
      <formula>O461/N461&lt;1</formula>
    </cfRule>
  </conditionalFormatting>
  <conditionalFormatting sqref="O552 O560 O575 O589">
    <cfRule type="expression" dxfId="1191" priority="118">
      <formula>O552/#REF!&gt;1</formula>
    </cfRule>
    <cfRule type="expression" dxfId="1190" priority="119">
      <formula>O552/#REF!&lt;1</formula>
    </cfRule>
  </conditionalFormatting>
  <conditionalFormatting sqref="O512">
    <cfRule type="cellIs" dxfId="1189" priority="117" operator="lessThan">
      <formula>0</formula>
    </cfRule>
  </conditionalFormatting>
  <conditionalFormatting sqref="O512">
    <cfRule type="expression" dxfId="1188" priority="115">
      <formula>O512/N512&gt;1</formula>
    </cfRule>
    <cfRule type="expression" dxfId="1187" priority="116">
      <formula>O512/N512&lt;1</formula>
    </cfRule>
  </conditionalFormatting>
  <conditionalFormatting sqref="O596">
    <cfRule type="cellIs" dxfId="1186" priority="114" operator="lessThan">
      <formula>0</formula>
    </cfRule>
  </conditionalFormatting>
  <conditionalFormatting sqref="O600">
    <cfRule type="cellIs" dxfId="1185" priority="113" operator="lessThan">
      <formula>0</formula>
    </cfRule>
  </conditionalFormatting>
  <conditionalFormatting sqref="O600">
    <cfRule type="cellIs" dxfId="1184" priority="112" operator="lessThan">
      <formula>0</formula>
    </cfRule>
  </conditionalFormatting>
  <conditionalFormatting sqref="O710">
    <cfRule type="cellIs" dxfId="1183" priority="111" operator="lessThan">
      <formula>0</formula>
    </cfRule>
  </conditionalFormatting>
  <conditionalFormatting sqref="O654 O651 O648:O649 O632:O634">
    <cfRule type="expression" dxfId="1182" priority="98">
      <formula>O632/N632&gt;1</formula>
    </cfRule>
    <cfRule type="expression" dxfId="1181" priority="99">
      <formula>O632/N632&lt;1</formula>
    </cfRule>
  </conditionalFormatting>
  <conditionalFormatting sqref="O507:O510">
    <cfRule type="cellIs" dxfId="1180" priority="110" operator="lessThan">
      <formula>0</formula>
    </cfRule>
  </conditionalFormatting>
  <conditionalFormatting sqref="O507:O510">
    <cfRule type="expression" dxfId="1179" priority="108">
      <formula>O507/N507&gt;1</formula>
    </cfRule>
    <cfRule type="expression" dxfId="1178" priority="109">
      <formula>O507/N507&lt;1</formula>
    </cfRule>
  </conditionalFormatting>
  <conditionalFormatting sqref="O588 O574 O559 O551">
    <cfRule type="cellIs" dxfId="1177" priority="107" operator="lessThan">
      <formula>0</formula>
    </cfRule>
  </conditionalFormatting>
  <conditionalFormatting sqref="O584:O587 O570:O573 O555:O558 O547:O550">
    <cfRule type="cellIs" dxfId="1176" priority="106" operator="lessThan">
      <formula>0</formula>
    </cfRule>
  </conditionalFormatting>
  <conditionalFormatting sqref="O584:O587 O570:O573 O555:O558 O547:O550">
    <cfRule type="expression" dxfId="1175" priority="104">
      <formula>O547/N547&gt;1</formula>
    </cfRule>
    <cfRule type="expression" dxfId="1174" priority="105">
      <formula>O547/N547&lt;1</formula>
    </cfRule>
  </conditionalFormatting>
  <conditionalFormatting sqref="O588 O574 O559 O551">
    <cfRule type="cellIs" dxfId="1173" priority="103" operator="lessThan">
      <formula>0</formula>
    </cfRule>
  </conditionalFormatting>
  <conditionalFormatting sqref="O588 O574 O559 O551">
    <cfRule type="expression" dxfId="1172" priority="101">
      <formula>O551/N551&gt;1</formula>
    </cfRule>
    <cfRule type="expression" dxfId="1171" priority="102">
      <formula>O551/N551&lt;1</formula>
    </cfRule>
  </conditionalFormatting>
  <conditionalFormatting sqref="O654 O651 O648:O649 O632:O634">
    <cfRule type="cellIs" dxfId="1170" priority="100" operator="lessThan">
      <formula>0</formula>
    </cfRule>
  </conditionalFormatting>
  <conditionalFormatting sqref="O504">
    <cfRule type="expression" dxfId="1169" priority="298">
      <formula>O504/#REF!&gt;1</formula>
    </cfRule>
    <cfRule type="expression" dxfId="1168" priority="299">
      <formula>O504/#REF!&lt;1</formula>
    </cfRule>
  </conditionalFormatting>
  <conditionalFormatting sqref="O465">
    <cfRule type="cellIs" dxfId="1167" priority="97" operator="lessThan">
      <formula>0</formula>
    </cfRule>
  </conditionalFormatting>
  <conditionalFormatting sqref="O465">
    <cfRule type="expression" dxfId="1166" priority="95">
      <formula>O465/N465&gt;1</formula>
    </cfRule>
    <cfRule type="expression" dxfId="1165" priority="96">
      <formula>O465/N465&lt;1</formula>
    </cfRule>
  </conditionalFormatting>
  <conditionalFormatting sqref="O511">
    <cfRule type="cellIs" dxfId="1164" priority="94" operator="lessThan">
      <formula>0</formula>
    </cfRule>
  </conditionalFormatting>
  <conditionalFormatting sqref="O511">
    <cfRule type="expression" dxfId="1163" priority="92">
      <formula>O511/N511&gt;1</formula>
    </cfRule>
    <cfRule type="expression" dxfId="1162" priority="93">
      <formula>O511/N511&lt;1</formula>
    </cfRule>
  </conditionalFormatting>
  <conditionalFormatting sqref="O568">
    <cfRule type="cellIs" dxfId="1161" priority="82" operator="lessThan">
      <formula>0</formula>
    </cfRule>
  </conditionalFormatting>
  <conditionalFormatting sqref="O603">
    <cfRule type="expression" dxfId="1160" priority="56">
      <formula>O603/N603&gt;1</formula>
    </cfRule>
    <cfRule type="expression" dxfId="1159" priority="57">
      <formula>O603/N603&lt;1</formula>
    </cfRule>
  </conditionalFormatting>
  <conditionalFormatting sqref="O552">
    <cfRule type="cellIs" dxfId="1158" priority="79" operator="lessThan">
      <formula>0</formula>
    </cfRule>
  </conditionalFormatting>
  <conditionalFormatting sqref="O552">
    <cfRule type="expression" dxfId="1157" priority="77">
      <formula>O552/N552&gt;1</formula>
    </cfRule>
    <cfRule type="expression" dxfId="1156" priority="78">
      <formula>O552/N552&lt;1</formula>
    </cfRule>
  </conditionalFormatting>
  <conditionalFormatting sqref="O560">
    <cfRule type="cellIs" dxfId="1155" priority="76" operator="lessThan">
      <formula>0</formula>
    </cfRule>
  </conditionalFormatting>
  <conditionalFormatting sqref="O560">
    <cfRule type="expression" dxfId="1154" priority="74">
      <formula>O560/N560&gt;1</formula>
    </cfRule>
    <cfRule type="expression" dxfId="1153" priority="75">
      <formula>O560/N560&lt;1</formula>
    </cfRule>
  </conditionalFormatting>
  <conditionalFormatting sqref="O575">
    <cfRule type="cellIs" dxfId="1152" priority="73" operator="lessThan">
      <formula>0</formula>
    </cfRule>
  </conditionalFormatting>
  <conditionalFormatting sqref="O575">
    <cfRule type="expression" dxfId="1151" priority="71">
      <formula>O575/N575&gt;1</formula>
    </cfRule>
    <cfRule type="expression" dxfId="1150" priority="72">
      <formula>O575/N575&lt;1</formula>
    </cfRule>
  </conditionalFormatting>
  <conditionalFormatting sqref="O589">
    <cfRule type="cellIs" dxfId="1149" priority="70" operator="lessThan">
      <formula>0</formula>
    </cfRule>
  </conditionalFormatting>
  <conditionalFormatting sqref="O589">
    <cfRule type="expression" dxfId="1148" priority="68">
      <formula>O589/N589&gt;1</formula>
    </cfRule>
    <cfRule type="expression" dxfId="1147" priority="69">
      <formula>O589/N589&lt;1</formula>
    </cfRule>
  </conditionalFormatting>
  <conditionalFormatting sqref="O521">
    <cfRule type="cellIs" dxfId="1146" priority="91" operator="lessThan">
      <formula>0</formula>
    </cfRule>
  </conditionalFormatting>
  <conditionalFormatting sqref="O521">
    <cfRule type="expression" dxfId="1145" priority="89">
      <formula>O521/N521&gt;1</formula>
    </cfRule>
    <cfRule type="expression" dxfId="1144" priority="90">
      <formula>O521/N521&lt;1</formula>
    </cfRule>
  </conditionalFormatting>
  <conditionalFormatting sqref="O529">
    <cfRule type="cellIs" dxfId="1143" priority="88" operator="lessThan">
      <formula>0</formula>
    </cfRule>
  </conditionalFormatting>
  <conditionalFormatting sqref="O529">
    <cfRule type="expression" dxfId="1142" priority="86">
      <formula>O529/N529&gt;1</formula>
    </cfRule>
    <cfRule type="expression" dxfId="1141" priority="87">
      <formula>O529/N529&lt;1</formula>
    </cfRule>
  </conditionalFormatting>
  <conditionalFormatting sqref="O582">
    <cfRule type="expression" dxfId="1140" priority="65">
      <formula>O582/N582&gt;1</formula>
    </cfRule>
    <cfRule type="expression" dxfId="1139" priority="66">
      <formula>O582/N582&lt;1</formula>
    </cfRule>
  </conditionalFormatting>
  <conditionalFormatting sqref="O537">
    <cfRule type="cellIs" dxfId="1138" priority="85" operator="lessThan">
      <formula>0</formula>
    </cfRule>
  </conditionalFormatting>
  <conditionalFormatting sqref="O537">
    <cfRule type="expression" dxfId="1137" priority="83">
      <formula>O537/N537&gt;1</formula>
    </cfRule>
    <cfRule type="expression" dxfId="1136" priority="84">
      <formula>O537/N537&lt;1</formula>
    </cfRule>
  </conditionalFormatting>
  <conditionalFormatting sqref="O641:O645 B636:O637">
    <cfRule type="cellIs" dxfId="1135" priority="64" operator="lessThan">
      <formula>0</formula>
    </cfRule>
  </conditionalFormatting>
  <conditionalFormatting sqref="O568">
    <cfRule type="expression" dxfId="1134" priority="80">
      <formula>O568/N568&gt;1</formula>
    </cfRule>
    <cfRule type="expression" dxfId="1133" priority="81">
      <formula>O568/N568&lt;1</formula>
    </cfRule>
  </conditionalFormatting>
  <conditionalFormatting sqref="O597">
    <cfRule type="cellIs" dxfId="1132" priority="63" operator="lessThan">
      <formula>0</formula>
    </cfRule>
  </conditionalFormatting>
  <conditionalFormatting sqref="O608">
    <cfRule type="expression" dxfId="1131" priority="51">
      <formula>O608/N608&gt;1</formula>
    </cfRule>
    <cfRule type="expression" dxfId="1130" priority="52">
      <formula>O608/N608&lt;1</formula>
    </cfRule>
  </conditionalFormatting>
  <conditionalFormatting sqref="O582">
    <cfRule type="cellIs" dxfId="1129" priority="67" operator="lessThan">
      <formula>0</formula>
    </cfRule>
  </conditionalFormatting>
  <conditionalFormatting sqref="O597">
    <cfRule type="expression" dxfId="1128" priority="61">
      <formula>O597/N597&gt;1</formula>
    </cfRule>
    <cfRule type="expression" dxfId="1127" priority="62">
      <formula>O597/N597&lt;1</formula>
    </cfRule>
  </conditionalFormatting>
  <conditionalFormatting sqref="O676:O679">
    <cfRule type="cellIs" dxfId="1126" priority="50" operator="lessThan">
      <formula>0</formula>
    </cfRule>
  </conditionalFormatting>
  <conditionalFormatting sqref="O678">
    <cfRule type="cellIs" dxfId="1125" priority="49" operator="lessThan">
      <formula>0</formula>
    </cfRule>
  </conditionalFormatting>
  <conditionalFormatting sqref="O680:O683">
    <cfRule type="cellIs" dxfId="1124" priority="48" operator="lessThan">
      <formula>0</formula>
    </cfRule>
  </conditionalFormatting>
  <conditionalFormatting sqref="O682">
    <cfRule type="cellIs" dxfId="1123" priority="47" operator="lessThan">
      <formula>0</formula>
    </cfRule>
  </conditionalFormatting>
  <conditionalFormatting sqref="O684:O687">
    <cfRule type="cellIs" dxfId="1122" priority="46" operator="lessThan">
      <formula>0</formula>
    </cfRule>
  </conditionalFormatting>
  <conditionalFormatting sqref="O686">
    <cfRule type="cellIs" dxfId="1121" priority="45" operator="lessThan">
      <formula>0</formula>
    </cfRule>
  </conditionalFormatting>
  <conditionalFormatting sqref="O688:O691">
    <cfRule type="cellIs" dxfId="1120" priority="44" operator="lessThan">
      <formula>0</formula>
    </cfRule>
  </conditionalFormatting>
  <conditionalFormatting sqref="O690">
    <cfRule type="cellIs" dxfId="1119" priority="43" operator="lessThan">
      <formula>0</formula>
    </cfRule>
  </conditionalFormatting>
  <conditionalFormatting sqref="O692:O693 O695">
    <cfRule type="cellIs" dxfId="1118" priority="42" operator="lessThan">
      <formula>0</formula>
    </cfRule>
  </conditionalFormatting>
  <conditionalFormatting sqref="O696:O699">
    <cfRule type="cellIs" dxfId="1117" priority="41" operator="lessThan">
      <formula>0</formula>
    </cfRule>
  </conditionalFormatting>
  <conditionalFormatting sqref="O698">
    <cfRule type="cellIs" dxfId="1116" priority="40" operator="lessThan">
      <formula>0</formula>
    </cfRule>
  </conditionalFormatting>
  <conditionalFormatting sqref="O700:O703">
    <cfRule type="cellIs" dxfId="1115" priority="39" operator="lessThan">
      <formula>0</formula>
    </cfRule>
  </conditionalFormatting>
  <conditionalFormatting sqref="O702">
    <cfRule type="cellIs" dxfId="1114" priority="38" operator="lessThan">
      <formula>0</formula>
    </cfRule>
  </conditionalFormatting>
  <conditionalFormatting sqref="O704:O707">
    <cfRule type="cellIs" dxfId="1113" priority="37" operator="lessThan">
      <formula>0</formula>
    </cfRule>
  </conditionalFormatting>
  <conditionalFormatting sqref="O706">
    <cfRule type="cellIs" dxfId="1112" priority="36" operator="lessThan">
      <formula>0</formula>
    </cfRule>
  </conditionalFormatting>
  <conditionalFormatting sqref="O712:O715">
    <cfRule type="cellIs" dxfId="1111" priority="35" operator="lessThan">
      <formula>0</formula>
    </cfRule>
  </conditionalFormatting>
  <conditionalFormatting sqref="O714">
    <cfRule type="cellIs" dxfId="1110" priority="34" operator="lessThan">
      <formula>0</formula>
    </cfRule>
  </conditionalFormatting>
  <conditionalFormatting sqref="O716:O719">
    <cfRule type="cellIs" dxfId="1109" priority="33" operator="lessThan">
      <formula>0</formula>
    </cfRule>
  </conditionalFormatting>
  <conditionalFormatting sqref="O718">
    <cfRule type="cellIs" dxfId="1108" priority="32" operator="lessThan">
      <formula>0</formula>
    </cfRule>
  </conditionalFormatting>
  <conditionalFormatting sqref="O466">
    <cfRule type="cellIs" dxfId="1107" priority="31" operator="lessThan">
      <formula>0</formula>
    </cfRule>
  </conditionalFormatting>
  <conditionalFormatting sqref="O505">
    <cfRule type="cellIs" dxfId="1106" priority="30" operator="lessThan">
      <formula>0</formula>
    </cfRule>
  </conditionalFormatting>
  <conditionalFormatting sqref="O513">
    <cfRule type="cellIs" dxfId="1105" priority="29" operator="lessThan">
      <formula>0</formula>
    </cfRule>
  </conditionalFormatting>
  <conditionalFormatting sqref="O522">
    <cfRule type="cellIs" dxfId="1104" priority="28" operator="lessThan">
      <formula>0</formula>
    </cfRule>
  </conditionalFormatting>
  <conditionalFormatting sqref="O530">
    <cfRule type="cellIs" dxfId="1103" priority="27" operator="lessThan">
      <formula>0</formula>
    </cfRule>
  </conditionalFormatting>
  <conditionalFormatting sqref="O538">
    <cfRule type="cellIs" dxfId="1102" priority="26" operator="lessThan">
      <formula>0</formula>
    </cfRule>
  </conditionalFormatting>
  <conditionalFormatting sqref="O553">
    <cfRule type="cellIs" dxfId="1101" priority="25" operator="lessThan">
      <formula>0</formula>
    </cfRule>
  </conditionalFormatting>
  <conditionalFormatting sqref="O561">
    <cfRule type="cellIs" dxfId="1100" priority="24" operator="lessThan">
      <formula>0</formula>
    </cfRule>
  </conditionalFormatting>
  <conditionalFormatting sqref="O590">
    <cfRule type="cellIs" dxfId="1099" priority="23" operator="lessThan">
      <formula>0</formula>
    </cfRule>
  </conditionalFormatting>
  <conditionalFormatting sqref="B720:N723">
    <cfRule type="cellIs" dxfId="1098" priority="19" operator="lessThan">
      <formula>0</formula>
    </cfRule>
  </conditionalFormatting>
  <conditionalFormatting sqref="I722:N722 P720:Q723">
    <cfRule type="cellIs" dxfId="1097" priority="18" operator="lessThan">
      <formula>0</formula>
    </cfRule>
  </conditionalFormatting>
  <conditionalFormatting sqref="O720:O723">
    <cfRule type="cellIs" dxfId="1096" priority="17" operator="lessThan">
      <formula>0</formula>
    </cfRule>
  </conditionalFormatting>
  <conditionalFormatting sqref="O722">
    <cfRule type="cellIs" dxfId="1095" priority="16" operator="lessThan">
      <formula>0</formula>
    </cfRule>
  </conditionalFormatting>
  <conditionalFormatting sqref="P655:P658">
    <cfRule type="cellIs" dxfId="1094" priority="15" operator="lessThan">
      <formula>0</formula>
    </cfRule>
  </conditionalFormatting>
  <conditionalFormatting sqref="P638:Q638 Q639:Q640">
    <cfRule type="cellIs" dxfId="1093" priority="14" operator="lessThan">
      <formula>0</formula>
    </cfRule>
  </conditionalFormatting>
  <conditionalFormatting sqref="B638">
    <cfRule type="cellIs" dxfId="1092" priority="13" operator="lessThan">
      <formula>0</formula>
    </cfRule>
  </conditionalFormatting>
  <conditionalFormatting sqref="P639:P640">
    <cfRule type="cellIs" dxfId="1091" priority="12" operator="lessThan">
      <formula>0</formula>
    </cfRule>
  </conditionalFormatting>
  <conditionalFormatting sqref="B639:O640">
    <cfRule type="expression" dxfId="1090" priority="10">
      <formula>B639/A639&gt;1</formula>
    </cfRule>
    <cfRule type="expression" dxfId="1089" priority="11">
      <formula>B639/A639&lt;1</formula>
    </cfRule>
  </conditionalFormatting>
  <conditionalFormatting sqref="B639:O640">
    <cfRule type="cellIs" dxfId="1088" priority="9" operator="lessThan">
      <formula>0</formula>
    </cfRule>
  </conditionalFormatting>
  <conditionalFormatting sqref="B491">
    <cfRule type="cellIs" dxfId="1087" priority="8" operator="lessThan">
      <formula>0</formula>
    </cfRule>
  </conditionalFormatting>
  <conditionalFormatting sqref="B492:N496">
    <cfRule type="cellIs" dxfId="1086" priority="7" operator="lessThan">
      <formula>0</formula>
    </cfRule>
  </conditionalFormatting>
  <conditionalFormatting sqref="B492:N496">
    <cfRule type="expression" dxfId="1085" priority="5">
      <formula>B492/A492&gt;1</formula>
    </cfRule>
    <cfRule type="expression" dxfId="1084" priority="6">
      <formula>B492/A492&lt;1</formula>
    </cfRule>
  </conditionalFormatting>
  <conditionalFormatting sqref="O492:O496">
    <cfRule type="cellIs" dxfId="1083" priority="4" operator="lessThan">
      <formula>0</formula>
    </cfRule>
  </conditionalFormatting>
  <conditionalFormatting sqref="O492:O496">
    <cfRule type="expression" dxfId="1082" priority="2">
      <formula>O492/N492&gt;1</formula>
    </cfRule>
    <cfRule type="expression" dxfId="1081" priority="3">
      <formula>O492/N492&lt;1</formula>
    </cfRule>
  </conditionalFormatting>
  <conditionalFormatting sqref="B357:O360">
    <cfRule type="cellIs" dxfId="1080" priority="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A570B-95B8-4ACD-A3B8-943A32A01EFA}">
  <sheetPr>
    <tabColor rgb="FF00B0F0"/>
    <outlinePr summaryBelow="0" summaryRight="0"/>
  </sheetPr>
  <dimension ref="A1:DN671"/>
  <sheetViews>
    <sheetView tabSelected="1" topLeftCell="C592" zoomScaleNormal="100" workbookViewId="0">
      <selection activeCell="A216" sqref="A216:H281"/>
    </sheetView>
  </sheetViews>
  <sheetFormatPr defaultColWidth="12.625" defaultRowHeight="16.5" x14ac:dyDescent="0.3"/>
  <cols>
    <col min="1" max="1" width="88.125" style="79" bestFit="1" customWidth="1"/>
    <col min="2" max="7" width="15" style="79" bestFit="1" customWidth="1"/>
    <col min="8" max="12" width="8.375" style="79" bestFit="1" customWidth="1"/>
    <col min="13" max="13" width="8.625" style="79" bestFit="1" customWidth="1"/>
    <col min="14" max="14" width="8.375" style="79" bestFit="1" customWidth="1"/>
    <col min="15" max="15" width="9.625" style="79" bestFit="1" customWidth="1"/>
    <col min="16" max="16" width="12.5" style="79" bestFit="1" customWidth="1"/>
    <col min="17" max="17" width="22" style="79" bestFit="1" customWidth="1"/>
    <col min="18" max="18" width="6.125" style="79" bestFit="1" customWidth="1"/>
    <col min="19" max="69" width="5.25" style="79" bestFit="1" customWidth="1"/>
    <col min="70" max="16384" width="12.625" style="79"/>
  </cols>
  <sheetData>
    <row r="1" spans="1:55" x14ac:dyDescent="0.3">
      <c r="A1" s="1" t="s">
        <v>0</v>
      </c>
    </row>
    <row r="2" spans="1:55" s="3" customFormat="1" x14ac:dyDescent="0.3">
      <c r="A2" t="s">
        <v>6</v>
      </c>
      <c r="B2" t="s">
        <v>2400</v>
      </c>
      <c r="C2" t="s">
        <v>1752</v>
      </c>
      <c r="D2" t="s">
        <v>1753</v>
      </c>
      <c r="E2" t="s">
        <v>1754</v>
      </c>
      <c r="F2" t="s">
        <v>1755</v>
      </c>
      <c r="G2" t="s">
        <v>1756</v>
      </c>
      <c r="H2" t="s">
        <v>1757</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x14ac:dyDescent="0.3">
      <c r="A3" t="s">
        <v>1805</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114" customFormat="1" x14ac:dyDescent="0.3">
      <c r="A4" t="s">
        <v>1806</v>
      </c>
      <c r="B4"/>
      <c r="C4"/>
      <c r="D4"/>
      <c r="E4"/>
      <c r="F4"/>
      <c r="G4"/>
      <c r="H4"/>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row>
    <row r="5" spans="1:55" s="114" customFormat="1" x14ac:dyDescent="0.3">
      <c r="A5" t="s">
        <v>784</v>
      </c>
      <c r="B5">
        <v>1326700</v>
      </c>
      <c r="C5">
        <v>983879</v>
      </c>
      <c r="D5">
        <v>1378094.19</v>
      </c>
      <c r="E5">
        <v>794142</v>
      </c>
      <c r="F5">
        <v>1963709</v>
      </c>
      <c r="G5">
        <v>816060</v>
      </c>
      <c r="H5">
        <v>783172.08</v>
      </c>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row>
    <row r="6" spans="1:55" s="114" customFormat="1" x14ac:dyDescent="0.3">
      <c r="A6" t="s">
        <v>1742</v>
      </c>
      <c r="B6">
        <v>41875732</v>
      </c>
      <c r="C6">
        <v>39681741</v>
      </c>
      <c r="D6">
        <v>39345736.619999997</v>
      </c>
      <c r="E6">
        <v>38012771</v>
      </c>
      <c r="F6">
        <v>36669916</v>
      </c>
      <c r="G6">
        <v>36995214</v>
      </c>
      <c r="H6">
        <v>34902345.200000003</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row>
    <row r="7" spans="1:55" x14ac:dyDescent="0.3">
      <c r="A7" t="s">
        <v>2068</v>
      </c>
      <c r="B7">
        <v>41875732</v>
      </c>
      <c r="C7">
        <v>39681741</v>
      </c>
      <c r="D7">
        <v>39345736.619999997</v>
      </c>
      <c r="E7">
        <v>38012771</v>
      </c>
      <c r="F7">
        <v>36669916</v>
      </c>
      <c r="G7">
        <v>36995214</v>
      </c>
      <c r="H7">
        <v>34902345.200000003</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x14ac:dyDescent="0.3">
      <c r="A8" t="s">
        <v>2069</v>
      </c>
      <c r="B8">
        <v>689431</v>
      </c>
      <c r="C8">
        <v>351736</v>
      </c>
      <c r="D8">
        <v>126428.69</v>
      </c>
      <c r="E8">
        <v>80834</v>
      </c>
      <c r="F8">
        <v>59015</v>
      </c>
      <c r="G8">
        <v>45230</v>
      </c>
      <c r="H8">
        <v>26999.84</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x14ac:dyDescent="0.3">
      <c r="A9" t="s">
        <v>2046</v>
      </c>
      <c r="B9">
        <v>78046</v>
      </c>
      <c r="C9">
        <v>79144</v>
      </c>
      <c r="D9">
        <v>85036.07</v>
      </c>
      <c r="E9">
        <v>80263</v>
      </c>
      <c r="F9">
        <v>68935</v>
      </c>
      <c r="G9">
        <v>73639</v>
      </c>
      <c r="H9">
        <v>74565.679999999993</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114" customFormat="1" x14ac:dyDescent="0.3">
      <c r="A10" t="s">
        <v>1835</v>
      </c>
      <c r="B10">
        <v>25</v>
      </c>
      <c r="C10">
        <v>40</v>
      </c>
      <c r="D10">
        <v>37.5</v>
      </c>
      <c r="E10">
        <v>35</v>
      </c>
      <c r="F10">
        <v>25</v>
      </c>
      <c r="G10">
        <v>78</v>
      </c>
      <c r="H10">
        <v>0</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row>
    <row r="11" spans="1:55" s="114" customFormat="1" x14ac:dyDescent="0.3">
      <c r="A11" t="s">
        <v>1811</v>
      </c>
      <c r="B11">
        <v>408598</v>
      </c>
      <c r="C11">
        <v>335350</v>
      </c>
      <c r="D11">
        <v>139715.82999999999</v>
      </c>
      <c r="E11">
        <v>165696</v>
      </c>
      <c r="F11">
        <v>177948</v>
      </c>
      <c r="G11">
        <v>197640</v>
      </c>
      <c r="H11">
        <v>135131.14000000001</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row>
    <row r="12" spans="1:55" x14ac:dyDescent="0.3">
      <c r="A12" t="s">
        <v>1812</v>
      </c>
      <c r="B12">
        <v>408598</v>
      </c>
      <c r="C12">
        <v>335350</v>
      </c>
      <c r="D12">
        <v>139715.82999999999</v>
      </c>
      <c r="E12">
        <v>165696</v>
      </c>
      <c r="F12">
        <v>177948</v>
      </c>
      <c r="G12">
        <v>197640</v>
      </c>
      <c r="H12">
        <v>135131.14000000001</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114" customFormat="1" x14ac:dyDescent="0.3">
      <c r="A13" t="s">
        <v>788</v>
      </c>
      <c r="B13">
        <v>44378507</v>
      </c>
      <c r="C13">
        <v>41431850</v>
      </c>
      <c r="D13">
        <v>41075011.390000001</v>
      </c>
      <c r="E13">
        <v>39133706</v>
      </c>
      <c r="F13">
        <v>38939523</v>
      </c>
      <c r="G13">
        <v>38127783</v>
      </c>
      <c r="H13">
        <v>35922213.939999998</v>
      </c>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row>
    <row r="14" spans="1:55" x14ac:dyDescent="0.3">
      <c r="A14" t="s">
        <v>1813</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x14ac:dyDescent="0.3">
      <c r="A15" t="s">
        <v>2070</v>
      </c>
      <c r="B15">
        <v>11000</v>
      </c>
      <c r="C15">
        <v>11000</v>
      </c>
      <c r="D15">
        <v>11000</v>
      </c>
      <c r="E15">
        <v>10000</v>
      </c>
      <c r="F15">
        <v>10000</v>
      </c>
      <c r="G15">
        <v>10000</v>
      </c>
      <c r="H15">
        <v>10000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114" customFormat="1" x14ac:dyDescent="0.3">
      <c r="A16" t="s">
        <v>1743</v>
      </c>
      <c r="B16">
        <v>34013376</v>
      </c>
      <c r="C16">
        <v>31314860</v>
      </c>
      <c r="D16">
        <v>29935649.48</v>
      </c>
      <c r="E16">
        <v>27638003</v>
      </c>
      <c r="F16">
        <v>25106703</v>
      </c>
      <c r="G16">
        <v>24060209</v>
      </c>
      <c r="H16">
        <v>23636439.629999999</v>
      </c>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row>
    <row r="17" spans="1:55" x14ac:dyDescent="0.3">
      <c r="A17" t="s">
        <v>2068</v>
      </c>
      <c r="B17">
        <v>34013376</v>
      </c>
      <c r="C17">
        <v>31314860</v>
      </c>
      <c r="D17">
        <v>29935649.48</v>
      </c>
      <c r="E17">
        <v>27638003</v>
      </c>
      <c r="F17">
        <v>25106703</v>
      </c>
      <c r="G17">
        <v>24060209</v>
      </c>
      <c r="H17">
        <v>23636439.629999999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114" customFormat="1" x14ac:dyDescent="0.3">
      <c r="A18" t="s">
        <v>2071</v>
      </c>
      <c r="B18">
        <v>1815600</v>
      </c>
      <c r="C18">
        <v>883402</v>
      </c>
      <c r="D18">
        <v>232410.29</v>
      </c>
      <c r="E18">
        <v>138336</v>
      </c>
      <c r="F18">
        <v>107853</v>
      </c>
      <c r="G18">
        <v>89683</v>
      </c>
      <c r="H18">
        <v>56945.74</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row>
    <row r="19" spans="1:55" s="114" customFormat="1" x14ac:dyDescent="0.3">
      <c r="A19" t="s">
        <v>789</v>
      </c>
      <c r="B19">
        <v>1978937</v>
      </c>
      <c r="C19">
        <v>1950829</v>
      </c>
      <c r="D19">
        <v>1928494.91</v>
      </c>
      <c r="E19">
        <v>2009122</v>
      </c>
      <c r="F19">
        <v>1941002</v>
      </c>
      <c r="G19">
        <v>1862044</v>
      </c>
      <c r="H19">
        <v>1778311.64</v>
      </c>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row>
    <row r="20" spans="1:55" x14ac:dyDescent="0.3">
      <c r="A20" t="s">
        <v>1826</v>
      </c>
      <c r="B20">
        <v>3832937</v>
      </c>
      <c r="C20">
        <v>3656020</v>
      </c>
      <c r="D20">
        <v>3564068.9</v>
      </c>
      <c r="E20">
        <v>3495749</v>
      </c>
      <c r="F20">
        <v>3519756</v>
      </c>
      <c r="G20">
        <v>3409163</v>
      </c>
      <c r="H20">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x14ac:dyDescent="0.3">
      <c r="A21" t="s">
        <v>790</v>
      </c>
      <c r="B21">
        <v>41887</v>
      </c>
      <c r="C21">
        <v>42948</v>
      </c>
      <c r="D21">
        <v>24817.26</v>
      </c>
      <c r="E21">
        <v>26558</v>
      </c>
      <c r="F21">
        <v>27193</v>
      </c>
      <c r="G21">
        <v>27203</v>
      </c>
      <c r="H21">
        <v>25822.82</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x14ac:dyDescent="0.3">
      <c r="A22" t="s">
        <v>1827</v>
      </c>
      <c r="B22">
        <v>41887</v>
      </c>
      <c r="C22">
        <v>42948</v>
      </c>
      <c r="D22">
        <v>24817.26</v>
      </c>
      <c r="E22">
        <v>26558</v>
      </c>
      <c r="F22">
        <v>27193</v>
      </c>
      <c r="G22">
        <v>27203</v>
      </c>
      <c r="H22">
        <v>25822.82</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x14ac:dyDescent="0.3">
      <c r="A23" t="s">
        <v>1829</v>
      </c>
      <c r="B23">
        <v>326205</v>
      </c>
      <c r="C23">
        <v>289698</v>
      </c>
      <c r="D23">
        <v>296736.95</v>
      </c>
      <c r="E23">
        <v>294941</v>
      </c>
      <c r="F23">
        <v>276570</v>
      </c>
      <c r="G23">
        <v>274189</v>
      </c>
      <c r="H23">
        <v>300213.27</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114" customFormat="1" x14ac:dyDescent="0.3">
      <c r="A24" t="s">
        <v>1830</v>
      </c>
      <c r="B24">
        <v>172032</v>
      </c>
      <c r="C24">
        <v>161844</v>
      </c>
      <c r="D24">
        <v>153688.69</v>
      </c>
      <c r="E24">
        <v>155230</v>
      </c>
      <c r="F24">
        <v>154558</v>
      </c>
      <c r="G24">
        <v>153123</v>
      </c>
      <c r="H24">
        <v>141655.18</v>
      </c>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row>
    <row r="25" spans="1:55" x14ac:dyDescent="0.3">
      <c r="A25" t="s">
        <v>1831</v>
      </c>
      <c r="B25">
        <v>172032</v>
      </c>
      <c r="C25">
        <v>161844</v>
      </c>
      <c r="D25">
        <v>153688.69</v>
      </c>
      <c r="E25">
        <v>155230</v>
      </c>
      <c r="F25">
        <v>154558</v>
      </c>
      <c r="G25">
        <v>153123</v>
      </c>
      <c r="H25">
        <v>141655.18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x14ac:dyDescent="0.3">
      <c r="A26" t="s">
        <v>791</v>
      </c>
      <c r="B26">
        <v>42191974</v>
      </c>
      <c r="C26">
        <v>38310601</v>
      </c>
      <c r="D26">
        <v>36146866.479999997</v>
      </c>
      <c r="E26">
        <v>33767939</v>
      </c>
      <c r="F26">
        <v>31143635</v>
      </c>
      <c r="G26">
        <v>29885614</v>
      </c>
      <c r="H26">
        <v>25949388.280000001</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x14ac:dyDescent="0.3">
      <c r="A27" t="s">
        <v>2072</v>
      </c>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x14ac:dyDescent="0.3">
      <c r="A28" t="s">
        <v>792</v>
      </c>
      <c r="B28">
        <v>86570481</v>
      </c>
      <c r="C28">
        <v>79742451</v>
      </c>
      <c r="D28">
        <v>77221877.870000005</v>
      </c>
      <c r="E28">
        <v>72901645</v>
      </c>
      <c r="F28">
        <v>70083158</v>
      </c>
      <c r="G28">
        <v>68013397</v>
      </c>
      <c r="H28">
        <v>61871602.219999999</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x14ac:dyDescent="0.3">
      <c r="A29" t="s">
        <v>1832</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x14ac:dyDescent="0.3">
      <c r="A30" t="s">
        <v>1833</v>
      </c>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114" customFormat="1" x14ac:dyDescent="0.3">
      <c r="A31" t="s">
        <v>793</v>
      </c>
      <c r="B31">
        <v>4176527</v>
      </c>
      <c r="C31">
        <v>1099789</v>
      </c>
      <c r="D31">
        <v>2396526.08</v>
      </c>
      <c r="E31">
        <v>3338594</v>
      </c>
      <c r="F31">
        <v>1518308</v>
      </c>
      <c r="G31">
        <v>4434539</v>
      </c>
      <c r="H31">
        <v>1897232.69</v>
      </c>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row>
    <row r="32" spans="1:55" s="114" customFormat="1" x14ac:dyDescent="0.3">
      <c r="A32" t="s">
        <v>794</v>
      </c>
      <c r="B32">
        <v>667979</v>
      </c>
      <c r="C32">
        <v>638713</v>
      </c>
      <c r="D32">
        <v>1074552.8999999999</v>
      </c>
      <c r="E32">
        <v>990609</v>
      </c>
      <c r="F32">
        <v>823579</v>
      </c>
      <c r="G32">
        <v>668369</v>
      </c>
      <c r="H32">
        <v>890730.64</v>
      </c>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row>
    <row r="33" spans="1:55" x14ac:dyDescent="0.3">
      <c r="A33" t="s">
        <v>1834</v>
      </c>
      <c r="B33">
        <v>667979</v>
      </c>
      <c r="C33">
        <v>638713</v>
      </c>
      <c r="D33">
        <v>1074552.8999999999</v>
      </c>
      <c r="E33">
        <v>990609</v>
      </c>
      <c r="F33">
        <v>823579</v>
      </c>
      <c r="G33">
        <v>668369</v>
      </c>
      <c r="H33">
        <v>890730.64</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114" customFormat="1" x14ac:dyDescent="0.3">
      <c r="A34" t="s">
        <v>796</v>
      </c>
      <c r="B34">
        <v>16886424</v>
      </c>
      <c r="C34">
        <v>16737219</v>
      </c>
      <c r="D34">
        <v>16846100.25</v>
      </c>
      <c r="E34">
        <v>13864695</v>
      </c>
      <c r="F34">
        <v>12669553</v>
      </c>
      <c r="G34">
        <v>10963729</v>
      </c>
      <c r="H34">
        <v>12772040.529999999</v>
      </c>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row>
    <row r="35" spans="1:55" x14ac:dyDescent="0.3">
      <c r="A35" t="s">
        <v>1836</v>
      </c>
      <c r="B35">
        <v>3204669</v>
      </c>
      <c r="C35">
        <v>2698951</v>
      </c>
      <c r="D35">
        <v>3959328.59</v>
      </c>
      <c r="E35">
        <v>3163289</v>
      </c>
      <c r="F35">
        <v>2704868</v>
      </c>
      <c r="G35">
        <v>2830317</v>
      </c>
      <c r="H35">
        <v>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x14ac:dyDescent="0.3">
      <c r="A36" t="s">
        <v>1837</v>
      </c>
      <c r="B36">
        <v>13681755</v>
      </c>
      <c r="C36">
        <v>14038268</v>
      </c>
      <c r="D36">
        <v>12886771.66</v>
      </c>
      <c r="E36">
        <v>10701406</v>
      </c>
      <c r="F36">
        <v>9964685</v>
      </c>
      <c r="G36">
        <v>8133412</v>
      </c>
      <c r="H36">
        <v>8733878.0500000007</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x14ac:dyDescent="0.3">
      <c r="A37" t="s">
        <v>1838</v>
      </c>
      <c r="B37">
        <v>0</v>
      </c>
      <c r="C37">
        <v>0</v>
      </c>
      <c r="D37">
        <v>0</v>
      </c>
      <c r="E37">
        <v>0</v>
      </c>
      <c r="F37">
        <v>0</v>
      </c>
      <c r="G37">
        <v>0</v>
      </c>
      <c r="H37">
        <v>4038162.48</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x14ac:dyDescent="0.3">
      <c r="A38" t="s">
        <v>1839</v>
      </c>
      <c r="B38">
        <v>1942</v>
      </c>
      <c r="C38">
        <v>3794</v>
      </c>
      <c r="D38">
        <v>6473.53</v>
      </c>
      <c r="E38">
        <v>9312</v>
      </c>
      <c r="F38">
        <v>12142</v>
      </c>
      <c r="G38">
        <v>13975</v>
      </c>
      <c r="H38">
        <v>14403.96</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x14ac:dyDescent="0.3">
      <c r="A39" t="s">
        <v>1842</v>
      </c>
      <c r="B39">
        <v>801609</v>
      </c>
      <c r="C39">
        <v>787869</v>
      </c>
      <c r="D39">
        <v>838091.29</v>
      </c>
      <c r="E39">
        <v>801313</v>
      </c>
      <c r="F39">
        <v>812780</v>
      </c>
      <c r="G39">
        <v>2710636</v>
      </c>
      <c r="H39">
        <v>19240.87</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x14ac:dyDescent="0.3">
      <c r="A40" t="s">
        <v>1843</v>
      </c>
      <c r="B40">
        <v>705709</v>
      </c>
      <c r="C40">
        <v>1052154</v>
      </c>
      <c r="D40">
        <v>699762.41</v>
      </c>
      <c r="E40">
        <v>364651</v>
      </c>
      <c r="F40">
        <v>638388</v>
      </c>
      <c r="G40">
        <v>928890</v>
      </c>
      <c r="H40">
        <v>607158.25</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x14ac:dyDescent="0.3">
      <c r="A41" t="s">
        <v>1844</v>
      </c>
      <c r="B41">
        <v>131426</v>
      </c>
      <c r="C41">
        <v>117825</v>
      </c>
      <c r="D41">
        <v>88560</v>
      </c>
      <c r="E41">
        <v>79794</v>
      </c>
      <c r="F41">
        <v>70693</v>
      </c>
      <c r="G41">
        <v>70284</v>
      </c>
      <c r="H41">
        <v>111120.91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14" customFormat="1" x14ac:dyDescent="0.3">
      <c r="A42" t="s">
        <v>797</v>
      </c>
      <c r="B42">
        <v>23371616</v>
      </c>
      <c r="C42">
        <v>20437363</v>
      </c>
      <c r="D42">
        <v>21950066.469999999</v>
      </c>
      <c r="E42">
        <v>19448968</v>
      </c>
      <c r="F42">
        <v>16545443</v>
      </c>
      <c r="G42">
        <v>19790422</v>
      </c>
      <c r="H42">
        <v>16311927.859999999</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x14ac:dyDescent="0.3">
      <c r="A43" t="s">
        <v>1845</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14" customFormat="1" x14ac:dyDescent="0.3">
      <c r="A44" t="s">
        <v>798</v>
      </c>
      <c r="B44">
        <v>37456231</v>
      </c>
      <c r="C44">
        <v>34231357</v>
      </c>
      <c r="D44">
        <v>31732122.27</v>
      </c>
      <c r="E44">
        <v>31256413</v>
      </c>
      <c r="F44">
        <v>32693529</v>
      </c>
      <c r="G44">
        <v>30042548</v>
      </c>
      <c r="H44">
        <v>29466966.129999999</v>
      </c>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row>
    <row r="45" spans="1:55" x14ac:dyDescent="0.3">
      <c r="A45" t="s">
        <v>1836</v>
      </c>
      <c r="B45">
        <v>7514646</v>
      </c>
      <c r="C45">
        <v>6824265</v>
      </c>
      <c r="D45">
        <v>6166052.7999999998</v>
      </c>
      <c r="E45">
        <v>5305303</v>
      </c>
      <c r="F45">
        <v>3064936</v>
      </c>
      <c r="G45">
        <v>2566730</v>
      </c>
      <c r="H45">
        <v>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14" customFormat="1" x14ac:dyDescent="0.3">
      <c r="A46" t="s">
        <v>1837</v>
      </c>
      <c r="B46">
        <v>29941585</v>
      </c>
      <c r="C46">
        <v>27407092</v>
      </c>
      <c r="D46">
        <v>25566069.460000001</v>
      </c>
      <c r="E46">
        <v>25951110</v>
      </c>
      <c r="F46">
        <v>29628593</v>
      </c>
      <c r="G46">
        <v>27475818</v>
      </c>
      <c r="H46">
        <v>26473470.399999999</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x14ac:dyDescent="0.3">
      <c r="A47" t="s">
        <v>1846</v>
      </c>
      <c r="B47">
        <v>0</v>
      </c>
      <c r="C47">
        <v>0</v>
      </c>
      <c r="D47">
        <v>0</v>
      </c>
      <c r="E47">
        <v>0</v>
      </c>
      <c r="F47">
        <v>0</v>
      </c>
      <c r="G47">
        <v>0</v>
      </c>
      <c r="H47">
        <v>2993495.73</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x14ac:dyDescent="0.3">
      <c r="A48" t="s">
        <v>1847</v>
      </c>
      <c r="B48">
        <v>3039903</v>
      </c>
      <c r="C48">
        <v>2870379</v>
      </c>
      <c r="D48">
        <v>2724457.11</v>
      </c>
      <c r="E48">
        <v>2762986</v>
      </c>
      <c r="F48">
        <v>2761825</v>
      </c>
      <c r="G48">
        <v>738589</v>
      </c>
      <c r="H48">
        <v>27100.57</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14" customFormat="1" x14ac:dyDescent="0.3">
      <c r="A49" t="s">
        <v>1850</v>
      </c>
      <c r="B49">
        <v>157644</v>
      </c>
      <c r="C49">
        <v>145418</v>
      </c>
      <c r="D49">
        <v>133098.35999999999</v>
      </c>
      <c r="E49">
        <v>119683</v>
      </c>
      <c r="F49">
        <v>111003</v>
      </c>
      <c r="G49">
        <v>102500</v>
      </c>
      <c r="H49">
        <v>93893.86</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x14ac:dyDescent="0.3">
      <c r="A50" t="s">
        <v>799</v>
      </c>
      <c r="B50">
        <v>40653778</v>
      </c>
      <c r="C50">
        <v>37247154</v>
      </c>
      <c r="D50">
        <v>34589677.740000002</v>
      </c>
      <c r="E50">
        <v>34139082</v>
      </c>
      <c r="F50">
        <v>35566357</v>
      </c>
      <c r="G50">
        <v>30883637</v>
      </c>
      <c r="H50">
        <v>29587960.559999999</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x14ac:dyDescent="0.3">
      <c r="A51" t="s">
        <v>2073</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x14ac:dyDescent="0.3">
      <c r="A52" t="s">
        <v>800</v>
      </c>
      <c r="B52">
        <v>64025394</v>
      </c>
      <c r="C52">
        <v>57684517</v>
      </c>
      <c r="D52">
        <v>56539744.210000001</v>
      </c>
      <c r="E52">
        <v>53588050</v>
      </c>
      <c r="F52">
        <v>52111800</v>
      </c>
      <c r="G52">
        <v>50674059</v>
      </c>
      <c r="H52">
        <v>45899888.409999996</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x14ac:dyDescent="0.3">
      <c r="A53" t="s">
        <v>1853</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x14ac:dyDescent="0.3">
      <c r="A54" t="s">
        <v>1854</v>
      </c>
      <c r="B54">
        <v>2120000</v>
      </c>
      <c r="C54">
        <v>2120000</v>
      </c>
      <c r="D54">
        <v>2120000</v>
      </c>
      <c r="E54">
        <v>2120000</v>
      </c>
      <c r="F54">
        <v>2120000</v>
      </c>
      <c r="G54">
        <v>2120000</v>
      </c>
      <c r="H54">
        <v>2120000</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x14ac:dyDescent="0.3">
      <c r="A55" t="s">
        <v>1855</v>
      </c>
      <c r="B55">
        <v>2120000</v>
      </c>
      <c r="C55">
        <v>2120000</v>
      </c>
      <c r="D55">
        <v>2120000</v>
      </c>
      <c r="E55">
        <v>2120000</v>
      </c>
      <c r="F55">
        <v>2120000</v>
      </c>
      <c r="G55">
        <v>2120000</v>
      </c>
      <c r="H55">
        <v>2120000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x14ac:dyDescent="0.3">
      <c r="A56" t="s">
        <v>1856</v>
      </c>
      <c r="B56">
        <v>2120000</v>
      </c>
      <c r="C56">
        <v>2120000</v>
      </c>
      <c r="D56">
        <v>2120000</v>
      </c>
      <c r="E56">
        <v>2120000</v>
      </c>
      <c r="F56">
        <v>2120000</v>
      </c>
      <c r="G56">
        <v>2120000</v>
      </c>
      <c r="H56">
        <v>2120000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x14ac:dyDescent="0.3">
      <c r="A57" t="s">
        <v>1857</v>
      </c>
      <c r="B57">
        <v>2120000</v>
      </c>
      <c r="C57">
        <v>2120000</v>
      </c>
      <c r="D57">
        <v>2120000</v>
      </c>
      <c r="E57">
        <v>2120000</v>
      </c>
      <c r="F57">
        <v>2120000</v>
      </c>
      <c r="G57">
        <v>2120000</v>
      </c>
      <c r="H57">
        <v>2120000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x14ac:dyDescent="0.3">
      <c r="A58" t="s">
        <v>1858</v>
      </c>
      <c r="B58">
        <v>2379843</v>
      </c>
      <c r="C58">
        <v>2379843</v>
      </c>
      <c r="D58">
        <v>2379843.36</v>
      </c>
      <c r="E58">
        <v>2379843</v>
      </c>
      <c r="F58">
        <v>2379843</v>
      </c>
      <c r="G58">
        <v>2379843</v>
      </c>
      <c r="H58">
        <v>2379843.36</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x14ac:dyDescent="0.3">
      <c r="A59" t="s">
        <v>1859</v>
      </c>
      <c r="B59">
        <v>2379843</v>
      </c>
      <c r="C59">
        <v>2379843</v>
      </c>
      <c r="D59">
        <v>2379843.36</v>
      </c>
      <c r="E59">
        <v>2379843</v>
      </c>
      <c r="F59">
        <v>2379843</v>
      </c>
      <c r="G59">
        <v>2379843</v>
      </c>
      <c r="H59">
        <v>2379843.36</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x14ac:dyDescent="0.3">
      <c r="A60" t="s">
        <v>1861</v>
      </c>
      <c r="B60">
        <v>18046797</v>
      </c>
      <c r="C60">
        <v>17561125</v>
      </c>
      <c r="D60">
        <v>16187469.130000001</v>
      </c>
      <c r="E60">
        <v>14821201</v>
      </c>
      <c r="F60">
        <v>13481228</v>
      </c>
      <c r="G60">
        <v>12850675</v>
      </c>
      <c r="H60">
        <v>11483393.609999999</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x14ac:dyDescent="0.3">
      <c r="A61" t="s">
        <v>1862</v>
      </c>
      <c r="B61">
        <v>212000</v>
      </c>
      <c r="C61">
        <v>212000</v>
      </c>
      <c r="D61">
        <v>212000</v>
      </c>
      <c r="E61">
        <v>212000</v>
      </c>
      <c r="F61">
        <v>212000</v>
      </c>
      <c r="G61">
        <v>212000</v>
      </c>
      <c r="H61">
        <v>212000</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114" customFormat="1" x14ac:dyDescent="0.3">
      <c r="A62" t="s">
        <v>1863</v>
      </c>
      <c r="B62">
        <v>212000</v>
      </c>
      <c r="C62">
        <v>212000</v>
      </c>
      <c r="D62">
        <v>212000</v>
      </c>
      <c r="E62">
        <v>212000</v>
      </c>
      <c r="F62">
        <v>212000</v>
      </c>
      <c r="G62">
        <v>212000</v>
      </c>
      <c r="H62">
        <v>212000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x14ac:dyDescent="0.3">
      <c r="A63" t="s">
        <v>801</v>
      </c>
      <c r="B63">
        <v>17834797</v>
      </c>
      <c r="C63">
        <v>17349125</v>
      </c>
      <c r="D63">
        <v>15975469.130000001</v>
      </c>
      <c r="E63">
        <v>14609201</v>
      </c>
      <c r="F63">
        <v>13269228</v>
      </c>
      <c r="G63">
        <v>12638675</v>
      </c>
      <c r="H63">
        <v>11271393.609999999</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x14ac:dyDescent="0.3">
      <c r="A64" t="s">
        <v>1864</v>
      </c>
      <c r="B64">
        <v>-1553</v>
      </c>
      <c r="C64">
        <v>-3034</v>
      </c>
      <c r="D64">
        <v>-5178.83</v>
      </c>
      <c r="E64">
        <v>-7449</v>
      </c>
      <c r="F64">
        <v>-9713</v>
      </c>
      <c r="G64">
        <v>-11180</v>
      </c>
      <c r="H64">
        <v>-11523.17</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1:55" x14ac:dyDescent="0.3">
      <c r="A65" t="s">
        <v>1870</v>
      </c>
      <c r="B65">
        <v>-1553</v>
      </c>
      <c r="C65">
        <v>-3034</v>
      </c>
      <c r="D65">
        <v>-5178.83</v>
      </c>
      <c r="E65">
        <v>-7449</v>
      </c>
      <c r="F65">
        <v>-9713</v>
      </c>
      <c r="G65">
        <v>-11180</v>
      </c>
      <c r="H65">
        <v>-11523.17</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1:55" x14ac:dyDescent="0.3">
      <c r="A66" t="s">
        <v>802</v>
      </c>
      <c r="B66">
        <v>22545087</v>
      </c>
      <c r="C66">
        <v>22057934</v>
      </c>
      <c r="D66">
        <v>20682133.670000002</v>
      </c>
      <c r="E66">
        <v>19313595</v>
      </c>
      <c r="F66">
        <v>17971358</v>
      </c>
      <c r="G66">
        <v>17339338</v>
      </c>
      <c r="H66">
        <v>15971713.810000001</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1:55" x14ac:dyDescent="0.3">
      <c r="A67" t="s">
        <v>1872</v>
      </c>
      <c r="B67">
        <v>22545087</v>
      </c>
      <c r="C67">
        <v>22057934</v>
      </c>
      <c r="D67">
        <v>20682133.670000002</v>
      </c>
      <c r="E67">
        <v>19313595</v>
      </c>
      <c r="F67">
        <v>17971358</v>
      </c>
      <c r="G67">
        <v>17339338</v>
      </c>
      <c r="H67">
        <v>15971713.810000001</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x14ac:dyDescent="0.3">
      <c r="A68" t="s">
        <v>1873</v>
      </c>
      <c r="B68">
        <v>86570481</v>
      </c>
      <c r="C68">
        <v>79742451</v>
      </c>
      <c r="D68">
        <v>77221877.870000005</v>
      </c>
      <c r="E68">
        <v>72901645</v>
      </c>
      <c r="F68">
        <v>70083158</v>
      </c>
      <c r="G68">
        <v>68013397</v>
      </c>
      <c r="H68">
        <v>61871602.219999999</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55" x14ac:dyDescent="0.3">
      <c r="A69" t="s">
        <v>1989</v>
      </c>
      <c r="B69" t="s">
        <v>2401</v>
      </c>
      <c r="C69" t="s">
        <v>1990</v>
      </c>
      <c r="D69" t="s">
        <v>1991</v>
      </c>
      <c r="E69" t="s">
        <v>1992</v>
      </c>
      <c r="F69" t="s">
        <v>1993</v>
      </c>
      <c r="G69" t="s">
        <v>1994</v>
      </c>
      <c r="H69" t="s">
        <v>1995</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row>
    <row r="70" spans="1:55" x14ac:dyDescent="0.3">
      <c r="A70" t="s">
        <v>2043</v>
      </c>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row>
    <row r="71" spans="1:55" x14ac:dyDescent="0.3">
      <c r="A71" t="s">
        <v>2044</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row>
    <row r="72" spans="1:55" x14ac:dyDescent="0.3">
      <c r="A72" t="s">
        <v>2045</v>
      </c>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row>
    <row r="73" spans="1:55"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row>
    <row r="74" spans="1:55"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row>
    <row r="75" spans="1:55"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row>
    <row r="76" spans="1:55"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row>
    <row r="77" spans="1:55"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row>
    <row r="78" spans="1:55"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row>
    <row r="79" spans="1:55"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row>
    <row r="80" spans="1:55"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row>
    <row r="81" spans="1:55"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row>
    <row r="82" spans="1:55"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row>
    <row r="83" spans="1:55"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row>
    <row r="84" spans="1:55"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row>
    <row r="85" spans="1:55"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row>
    <row r="86" spans="1:55"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row>
    <row r="87" spans="1:55"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row>
    <row r="88" spans="1:55"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55"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row>
    <row r="90" spans="1:55"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row>
    <row r="91" spans="1:55"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row>
    <row r="92" spans="1:55"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row>
    <row r="93" spans="1:55"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row>
    <row r="94" spans="1:55"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row>
    <row r="95" spans="1:55"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row r="96" spans="1:55"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row>
    <row r="97" spans="1:55"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row>
    <row r="98" spans="1:55" x14ac:dyDescent="0.3">
      <c r="BA98" s="80"/>
    </row>
    <row r="99" spans="1:55" x14ac:dyDescent="0.3">
      <c r="BA99" s="80"/>
    </row>
    <row r="100" spans="1:55" x14ac:dyDescent="0.3">
      <c r="BA100" s="80"/>
    </row>
    <row r="101" spans="1:55" x14ac:dyDescent="0.3">
      <c r="BA101" s="80"/>
    </row>
    <row r="102" spans="1:55" x14ac:dyDescent="0.3">
      <c r="BA102" s="80"/>
    </row>
    <row r="103" spans="1:55" x14ac:dyDescent="0.3">
      <c r="BA103" s="80"/>
    </row>
    <row r="104" spans="1:55" x14ac:dyDescent="0.3">
      <c r="BA104" s="80"/>
    </row>
    <row r="105" spans="1:55" x14ac:dyDescent="0.3">
      <c r="BA105" s="80"/>
    </row>
    <row r="106" spans="1:55" x14ac:dyDescent="0.3">
      <c r="BA106" s="80"/>
    </row>
    <row r="107" spans="1:55" x14ac:dyDescent="0.3">
      <c r="BA107" s="80"/>
    </row>
    <row r="108" spans="1:55" x14ac:dyDescent="0.3">
      <c r="BA108" s="80"/>
    </row>
    <row r="109" spans="1:55" x14ac:dyDescent="0.3">
      <c r="BA109" s="80"/>
    </row>
    <row r="110" spans="1:55" x14ac:dyDescent="0.3">
      <c r="BA110" s="80"/>
    </row>
    <row r="111" spans="1:55" x14ac:dyDescent="0.3">
      <c r="BA111" s="80"/>
    </row>
    <row r="112" spans="1:55" x14ac:dyDescent="0.3">
      <c r="BA112" s="80"/>
    </row>
    <row r="113" spans="1:69" x14ac:dyDescent="0.3">
      <c r="A113" s="131" t="s">
        <v>793</v>
      </c>
      <c r="B113" s="132">
        <f>INDEX(B$3:B$112,MATCH($A$113,$A$3:$A$112,0),1)</f>
        <v>4176527</v>
      </c>
      <c r="C113" s="132">
        <f t="shared" ref="C113:BK113" si="0">INDEX(C$3:C$112,MATCH($A$113,$A$3:$A$112,0),1)</f>
        <v>1099789</v>
      </c>
      <c r="D113" s="132">
        <f t="shared" si="0"/>
        <v>2396526.08</v>
      </c>
      <c r="E113" s="132">
        <f t="shared" si="0"/>
        <v>3338594</v>
      </c>
      <c r="F113" s="132">
        <f t="shared" si="0"/>
        <v>1518308</v>
      </c>
      <c r="G113" s="132">
        <f t="shared" si="0"/>
        <v>4434539</v>
      </c>
      <c r="H113" s="132">
        <f t="shared" si="0"/>
        <v>1897232.69</v>
      </c>
      <c r="I113" s="132">
        <f t="shared" si="0"/>
        <v>0</v>
      </c>
      <c r="J113" s="132">
        <f t="shared" si="0"/>
        <v>0</v>
      </c>
      <c r="K113" s="132">
        <f t="shared" si="0"/>
        <v>0</v>
      </c>
      <c r="L113" s="132">
        <f t="shared" si="0"/>
        <v>0</v>
      </c>
      <c r="M113" s="132">
        <f t="shared" si="0"/>
        <v>0</v>
      </c>
      <c r="N113" s="132">
        <f t="shared" si="0"/>
        <v>0</v>
      </c>
      <c r="O113" s="132">
        <f t="shared" si="0"/>
        <v>0</v>
      </c>
      <c r="P113" s="132">
        <f t="shared" si="0"/>
        <v>0</v>
      </c>
      <c r="Q113" s="132">
        <f t="shared" si="0"/>
        <v>0</v>
      </c>
      <c r="R113" s="132">
        <f t="shared" si="0"/>
        <v>0</v>
      </c>
      <c r="S113" s="132">
        <f t="shared" si="0"/>
        <v>0</v>
      </c>
      <c r="T113" s="132">
        <f t="shared" si="0"/>
        <v>0</v>
      </c>
      <c r="U113" s="132">
        <f t="shared" si="0"/>
        <v>0</v>
      </c>
      <c r="V113" s="132">
        <f t="shared" si="0"/>
        <v>0</v>
      </c>
      <c r="W113" s="132">
        <f t="shared" si="0"/>
        <v>0</v>
      </c>
      <c r="X113" s="132">
        <f t="shared" si="0"/>
        <v>0</v>
      </c>
      <c r="Y113" s="132">
        <f t="shared" si="0"/>
        <v>0</v>
      </c>
      <c r="Z113" s="132">
        <f t="shared" si="0"/>
        <v>0</v>
      </c>
      <c r="AA113" s="132">
        <f t="shared" si="0"/>
        <v>0</v>
      </c>
      <c r="AB113" s="132">
        <f t="shared" si="0"/>
        <v>0</v>
      </c>
      <c r="AC113" s="132">
        <f t="shared" si="0"/>
        <v>0</v>
      </c>
      <c r="AD113" s="132">
        <f t="shared" si="0"/>
        <v>0</v>
      </c>
      <c r="AE113" s="132">
        <f t="shared" si="0"/>
        <v>0</v>
      </c>
      <c r="AF113" s="132">
        <f t="shared" si="0"/>
        <v>0</v>
      </c>
      <c r="AG113" s="132">
        <f t="shared" si="0"/>
        <v>0</v>
      </c>
      <c r="AH113" s="132">
        <f t="shared" si="0"/>
        <v>0</v>
      </c>
      <c r="AI113" s="132">
        <f t="shared" si="0"/>
        <v>0</v>
      </c>
      <c r="AJ113" s="132">
        <f t="shared" si="0"/>
        <v>0</v>
      </c>
      <c r="AK113" s="132">
        <f t="shared" si="0"/>
        <v>0</v>
      </c>
      <c r="AL113" s="132">
        <f t="shared" si="0"/>
        <v>0</v>
      </c>
      <c r="AM113" s="132">
        <f t="shared" si="0"/>
        <v>0</v>
      </c>
      <c r="AN113" s="132">
        <f t="shared" si="0"/>
        <v>0</v>
      </c>
      <c r="AO113" s="132">
        <f t="shared" si="0"/>
        <v>0</v>
      </c>
      <c r="AP113" s="132">
        <f t="shared" si="0"/>
        <v>0</v>
      </c>
      <c r="AQ113" s="132">
        <f t="shared" si="0"/>
        <v>0</v>
      </c>
      <c r="AR113" s="132">
        <f t="shared" si="0"/>
        <v>0</v>
      </c>
      <c r="AS113" s="132">
        <f t="shared" si="0"/>
        <v>0</v>
      </c>
      <c r="AT113" s="132">
        <f t="shared" si="0"/>
        <v>0</v>
      </c>
      <c r="AU113" s="132">
        <f t="shared" si="0"/>
        <v>0</v>
      </c>
      <c r="AV113" s="132">
        <f t="shared" si="0"/>
        <v>0</v>
      </c>
      <c r="AW113" s="132">
        <f t="shared" si="0"/>
        <v>0</v>
      </c>
      <c r="AX113" s="132">
        <f t="shared" si="0"/>
        <v>0</v>
      </c>
      <c r="AY113" s="132">
        <f t="shared" si="0"/>
        <v>0</v>
      </c>
      <c r="AZ113" s="132">
        <f t="shared" si="0"/>
        <v>0</v>
      </c>
      <c r="BA113" s="132">
        <f t="shared" si="0"/>
        <v>0</v>
      </c>
      <c r="BB113" s="132">
        <f t="shared" si="0"/>
        <v>0</v>
      </c>
      <c r="BC113" s="132">
        <f t="shared" si="0"/>
        <v>0</v>
      </c>
      <c r="BD113" s="132">
        <f t="shared" si="0"/>
        <v>0</v>
      </c>
      <c r="BE113" s="132">
        <f t="shared" si="0"/>
        <v>0</v>
      </c>
      <c r="BF113" s="132">
        <f t="shared" si="0"/>
        <v>0</v>
      </c>
      <c r="BG113" s="132">
        <f t="shared" si="0"/>
        <v>0</v>
      </c>
      <c r="BH113" s="132">
        <f t="shared" si="0"/>
        <v>0</v>
      </c>
      <c r="BI113" s="132">
        <f t="shared" si="0"/>
        <v>0</v>
      </c>
      <c r="BJ113" s="132">
        <f t="shared" si="0"/>
        <v>0</v>
      </c>
      <c r="BK113" s="132">
        <f t="shared" si="0"/>
        <v>0</v>
      </c>
    </row>
    <row r="114" spans="1:69" x14ac:dyDescent="0.3">
      <c r="A114" s="131" t="s">
        <v>796</v>
      </c>
      <c r="B114" s="132">
        <f>INDEX(B$3:B$112,MATCH($A$114,$A$3:$A$112,0),1)</f>
        <v>16886424</v>
      </c>
      <c r="C114" s="132">
        <f t="shared" ref="C114:BK114" si="1">INDEX(C$3:C$112,MATCH($A$114,$A$3:$A$112,0),1)</f>
        <v>16737219</v>
      </c>
      <c r="D114" s="132">
        <f t="shared" si="1"/>
        <v>16846100.25</v>
      </c>
      <c r="E114" s="132">
        <f t="shared" si="1"/>
        <v>13864695</v>
      </c>
      <c r="F114" s="132">
        <f t="shared" si="1"/>
        <v>12669553</v>
      </c>
      <c r="G114" s="132">
        <f t="shared" si="1"/>
        <v>10963729</v>
      </c>
      <c r="H114" s="132">
        <f t="shared" si="1"/>
        <v>12772040.529999999</v>
      </c>
      <c r="I114" s="132">
        <f t="shared" si="1"/>
        <v>0</v>
      </c>
      <c r="J114" s="132">
        <f t="shared" si="1"/>
        <v>0</v>
      </c>
      <c r="K114" s="132">
        <f t="shared" si="1"/>
        <v>0</v>
      </c>
      <c r="L114" s="132">
        <f t="shared" si="1"/>
        <v>0</v>
      </c>
      <c r="M114" s="132">
        <f t="shared" si="1"/>
        <v>0</v>
      </c>
      <c r="N114" s="132">
        <f t="shared" si="1"/>
        <v>0</v>
      </c>
      <c r="O114" s="132">
        <f t="shared" si="1"/>
        <v>0</v>
      </c>
      <c r="P114" s="132">
        <f t="shared" si="1"/>
        <v>0</v>
      </c>
      <c r="Q114" s="132">
        <f t="shared" si="1"/>
        <v>0</v>
      </c>
      <c r="R114" s="132">
        <f t="shared" si="1"/>
        <v>0</v>
      </c>
      <c r="S114" s="132">
        <f t="shared" si="1"/>
        <v>0</v>
      </c>
      <c r="T114" s="132">
        <f t="shared" si="1"/>
        <v>0</v>
      </c>
      <c r="U114" s="132">
        <f t="shared" si="1"/>
        <v>0</v>
      </c>
      <c r="V114" s="132">
        <f t="shared" si="1"/>
        <v>0</v>
      </c>
      <c r="W114" s="132">
        <f t="shared" si="1"/>
        <v>0</v>
      </c>
      <c r="X114" s="132">
        <f t="shared" si="1"/>
        <v>0</v>
      </c>
      <c r="Y114" s="132">
        <f t="shared" si="1"/>
        <v>0</v>
      </c>
      <c r="Z114" s="132">
        <f t="shared" si="1"/>
        <v>0</v>
      </c>
      <c r="AA114" s="132">
        <f t="shared" si="1"/>
        <v>0</v>
      </c>
      <c r="AB114" s="132">
        <f t="shared" si="1"/>
        <v>0</v>
      </c>
      <c r="AC114" s="132">
        <f t="shared" si="1"/>
        <v>0</v>
      </c>
      <c r="AD114" s="132">
        <f t="shared" si="1"/>
        <v>0</v>
      </c>
      <c r="AE114" s="132">
        <f t="shared" si="1"/>
        <v>0</v>
      </c>
      <c r="AF114" s="132">
        <f t="shared" si="1"/>
        <v>0</v>
      </c>
      <c r="AG114" s="132">
        <f t="shared" si="1"/>
        <v>0</v>
      </c>
      <c r="AH114" s="132">
        <f t="shared" si="1"/>
        <v>0</v>
      </c>
      <c r="AI114" s="132">
        <f t="shared" si="1"/>
        <v>0</v>
      </c>
      <c r="AJ114" s="132">
        <f t="shared" si="1"/>
        <v>0</v>
      </c>
      <c r="AK114" s="132">
        <f t="shared" si="1"/>
        <v>0</v>
      </c>
      <c r="AL114" s="132">
        <f t="shared" si="1"/>
        <v>0</v>
      </c>
      <c r="AM114" s="132">
        <f t="shared" si="1"/>
        <v>0</v>
      </c>
      <c r="AN114" s="132">
        <f t="shared" si="1"/>
        <v>0</v>
      </c>
      <c r="AO114" s="132">
        <f t="shared" si="1"/>
        <v>0</v>
      </c>
      <c r="AP114" s="132">
        <f t="shared" si="1"/>
        <v>0</v>
      </c>
      <c r="AQ114" s="132">
        <f t="shared" si="1"/>
        <v>0</v>
      </c>
      <c r="AR114" s="132">
        <f t="shared" si="1"/>
        <v>0</v>
      </c>
      <c r="AS114" s="132">
        <f t="shared" si="1"/>
        <v>0</v>
      </c>
      <c r="AT114" s="132">
        <f t="shared" si="1"/>
        <v>0</v>
      </c>
      <c r="AU114" s="132">
        <f t="shared" si="1"/>
        <v>0</v>
      </c>
      <c r="AV114" s="132">
        <f t="shared" si="1"/>
        <v>0</v>
      </c>
      <c r="AW114" s="132">
        <f t="shared" si="1"/>
        <v>0</v>
      </c>
      <c r="AX114" s="132">
        <f t="shared" si="1"/>
        <v>0</v>
      </c>
      <c r="AY114" s="132">
        <f t="shared" si="1"/>
        <v>0</v>
      </c>
      <c r="AZ114" s="132">
        <f t="shared" si="1"/>
        <v>0</v>
      </c>
      <c r="BA114" s="132">
        <f t="shared" si="1"/>
        <v>0</v>
      </c>
      <c r="BB114" s="132">
        <f t="shared" si="1"/>
        <v>0</v>
      </c>
      <c r="BC114" s="132">
        <f t="shared" si="1"/>
        <v>0</v>
      </c>
      <c r="BD114" s="132">
        <f t="shared" si="1"/>
        <v>0</v>
      </c>
      <c r="BE114" s="132">
        <f t="shared" si="1"/>
        <v>0</v>
      </c>
      <c r="BF114" s="132">
        <f t="shared" si="1"/>
        <v>0</v>
      </c>
      <c r="BG114" s="132">
        <f t="shared" si="1"/>
        <v>0</v>
      </c>
      <c r="BH114" s="132">
        <f t="shared" si="1"/>
        <v>0</v>
      </c>
      <c r="BI114" s="132">
        <f t="shared" si="1"/>
        <v>0</v>
      </c>
      <c r="BJ114" s="132">
        <f t="shared" si="1"/>
        <v>0</v>
      </c>
      <c r="BK114" s="132">
        <f t="shared" si="1"/>
        <v>0</v>
      </c>
    </row>
    <row r="115" spans="1:69" x14ac:dyDescent="0.3">
      <c r="A115" s="131" t="s">
        <v>798</v>
      </c>
      <c r="B115" s="132">
        <f>INDEX(B$3:B$112,MATCH($A$115,$A$3:$A$112,0),1)</f>
        <v>37456231</v>
      </c>
      <c r="C115" s="132">
        <f t="shared" ref="C115:BK115" si="2">INDEX(C$3:C$112,MATCH($A$115,$A$3:$A$112,0),1)</f>
        <v>34231357</v>
      </c>
      <c r="D115" s="132">
        <f t="shared" si="2"/>
        <v>31732122.27</v>
      </c>
      <c r="E115" s="132">
        <f t="shared" si="2"/>
        <v>31256413</v>
      </c>
      <c r="F115" s="132">
        <f t="shared" si="2"/>
        <v>32693529</v>
      </c>
      <c r="G115" s="132">
        <f t="shared" si="2"/>
        <v>30042548</v>
      </c>
      <c r="H115" s="132">
        <f t="shared" si="2"/>
        <v>29466966.129999999</v>
      </c>
      <c r="I115" s="132">
        <f t="shared" si="2"/>
        <v>0</v>
      </c>
      <c r="J115" s="132">
        <f t="shared" si="2"/>
        <v>0</v>
      </c>
      <c r="K115" s="132">
        <f t="shared" si="2"/>
        <v>0</v>
      </c>
      <c r="L115" s="132">
        <f t="shared" si="2"/>
        <v>0</v>
      </c>
      <c r="M115" s="132">
        <f t="shared" si="2"/>
        <v>0</v>
      </c>
      <c r="N115" s="132">
        <f t="shared" si="2"/>
        <v>0</v>
      </c>
      <c r="O115" s="132">
        <f t="shared" si="2"/>
        <v>0</v>
      </c>
      <c r="P115" s="132">
        <f t="shared" si="2"/>
        <v>0</v>
      </c>
      <c r="Q115" s="132">
        <f t="shared" si="2"/>
        <v>0</v>
      </c>
      <c r="R115" s="132">
        <f t="shared" si="2"/>
        <v>0</v>
      </c>
      <c r="S115" s="132">
        <f t="shared" si="2"/>
        <v>0</v>
      </c>
      <c r="T115" s="132">
        <f t="shared" si="2"/>
        <v>0</v>
      </c>
      <c r="U115" s="132">
        <f t="shared" si="2"/>
        <v>0</v>
      </c>
      <c r="V115" s="132">
        <f t="shared" si="2"/>
        <v>0</v>
      </c>
      <c r="W115" s="132">
        <f t="shared" si="2"/>
        <v>0</v>
      </c>
      <c r="X115" s="132">
        <f t="shared" si="2"/>
        <v>0</v>
      </c>
      <c r="Y115" s="132">
        <f t="shared" si="2"/>
        <v>0</v>
      </c>
      <c r="Z115" s="132">
        <f t="shared" si="2"/>
        <v>0</v>
      </c>
      <c r="AA115" s="132">
        <f t="shared" si="2"/>
        <v>0</v>
      </c>
      <c r="AB115" s="132">
        <f t="shared" si="2"/>
        <v>0</v>
      </c>
      <c r="AC115" s="132">
        <f t="shared" si="2"/>
        <v>0</v>
      </c>
      <c r="AD115" s="132">
        <f t="shared" si="2"/>
        <v>0</v>
      </c>
      <c r="AE115" s="132">
        <f t="shared" si="2"/>
        <v>0</v>
      </c>
      <c r="AF115" s="132">
        <f t="shared" si="2"/>
        <v>0</v>
      </c>
      <c r="AG115" s="132">
        <f t="shared" si="2"/>
        <v>0</v>
      </c>
      <c r="AH115" s="132">
        <f t="shared" si="2"/>
        <v>0</v>
      </c>
      <c r="AI115" s="132">
        <f t="shared" si="2"/>
        <v>0</v>
      </c>
      <c r="AJ115" s="132">
        <f t="shared" si="2"/>
        <v>0</v>
      </c>
      <c r="AK115" s="132">
        <f t="shared" si="2"/>
        <v>0</v>
      </c>
      <c r="AL115" s="132">
        <f t="shared" si="2"/>
        <v>0</v>
      </c>
      <c r="AM115" s="132">
        <f t="shared" si="2"/>
        <v>0</v>
      </c>
      <c r="AN115" s="132">
        <f t="shared" si="2"/>
        <v>0</v>
      </c>
      <c r="AO115" s="132">
        <f t="shared" si="2"/>
        <v>0</v>
      </c>
      <c r="AP115" s="132">
        <f t="shared" si="2"/>
        <v>0</v>
      </c>
      <c r="AQ115" s="132">
        <f t="shared" si="2"/>
        <v>0</v>
      </c>
      <c r="AR115" s="132">
        <f t="shared" si="2"/>
        <v>0</v>
      </c>
      <c r="AS115" s="132">
        <f t="shared" si="2"/>
        <v>0</v>
      </c>
      <c r="AT115" s="132">
        <f t="shared" si="2"/>
        <v>0</v>
      </c>
      <c r="AU115" s="132">
        <f t="shared" si="2"/>
        <v>0</v>
      </c>
      <c r="AV115" s="132">
        <f t="shared" si="2"/>
        <v>0</v>
      </c>
      <c r="AW115" s="132">
        <f t="shared" si="2"/>
        <v>0</v>
      </c>
      <c r="AX115" s="132">
        <f t="shared" si="2"/>
        <v>0</v>
      </c>
      <c r="AY115" s="132">
        <f t="shared" si="2"/>
        <v>0</v>
      </c>
      <c r="AZ115" s="132">
        <f t="shared" si="2"/>
        <v>0</v>
      </c>
      <c r="BA115" s="132">
        <f t="shared" si="2"/>
        <v>0</v>
      </c>
      <c r="BB115" s="132">
        <f t="shared" si="2"/>
        <v>0</v>
      </c>
      <c r="BC115" s="132">
        <f t="shared" si="2"/>
        <v>0</v>
      </c>
      <c r="BD115" s="132">
        <f t="shared" si="2"/>
        <v>0</v>
      </c>
      <c r="BE115" s="132">
        <f t="shared" si="2"/>
        <v>0</v>
      </c>
      <c r="BF115" s="132">
        <f t="shared" si="2"/>
        <v>0</v>
      </c>
      <c r="BG115" s="132">
        <f t="shared" si="2"/>
        <v>0</v>
      </c>
      <c r="BH115" s="132">
        <f t="shared" si="2"/>
        <v>0</v>
      </c>
      <c r="BI115" s="132">
        <f t="shared" si="2"/>
        <v>0</v>
      </c>
      <c r="BJ115" s="132">
        <f t="shared" si="2"/>
        <v>0</v>
      </c>
      <c r="BK115" s="132">
        <f t="shared" si="2"/>
        <v>0</v>
      </c>
    </row>
    <row r="116" spans="1:69" s="80" customFormat="1" x14ac:dyDescent="0.3">
      <c r="A116" s="81" t="s">
        <v>2</v>
      </c>
      <c r="B116" s="80">
        <f>B113+B114</f>
        <v>21062951</v>
      </c>
      <c r="C116" s="80">
        <f t="shared" ref="C116:BK116" si="3">C113+C114</f>
        <v>17837008</v>
      </c>
      <c r="D116" s="80">
        <f t="shared" si="3"/>
        <v>19242626.329999998</v>
      </c>
      <c r="E116" s="80">
        <f t="shared" si="3"/>
        <v>17203289</v>
      </c>
      <c r="F116" s="80">
        <f t="shared" si="3"/>
        <v>14187861</v>
      </c>
      <c r="G116" s="80">
        <f t="shared" si="3"/>
        <v>15398268</v>
      </c>
      <c r="H116" s="80">
        <f t="shared" si="3"/>
        <v>14669273.219999999</v>
      </c>
      <c r="I116" s="80">
        <f t="shared" si="3"/>
        <v>0</v>
      </c>
      <c r="J116" s="80">
        <f t="shared" si="3"/>
        <v>0</v>
      </c>
      <c r="K116" s="80">
        <f t="shared" si="3"/>
        <v>0</v>
      </c>
      <c r="L116" s="80">
        <f t="shared" si="3"/>
        <v>0</v>
      </c>
      <c r="M116" s="80">
        <f t="shared" si="3"/>
        <v>0</v>
      </c>
      <c r="N116" s="80">
        <f t="shared" si="3"/>
        <v>0</v>
      </c>
      <c r="O116" s="80">
        <f t="shared" si="3"/>
        <v>0</v>
      </c>
      <c r="P116" s="80">
        <f t="shared" si="3"/>
        <v>0</v>
      </c>
      <c r="Q116" s="80">
        <f t="shared" si="3"/>
        <v>0</v>
      </c>
      <c r="R116" s="80">
        <f t="shared" si="3"/>
        <v>0</v>
      </c>
      <c r="S116" s="80">
        <f t="shared" si="3"/>
        <v>0</v>
      </c>
      <c r="T116" s="80">
        <f t="shared" si="3"/>
        <v>0</v>
      </c>
      <c r="U116" s="80">
        <f t="shared" si="3"/>
        <v>0</v>
      </c>
      <c r="V116" s="80">
        <f t="shared" si="3"/>
        <v>0</v>
      </c>
      <c r="W116" s="80">
        <f t="shared" si="3"/>
        <v>0</v>
      </c>
      <c r="X116" s="80">
        <f t="shared" si="3"/>
        <v>0</v>
      </c>
      <c r="Y116" s="80">
        <f t="shared" si="3"/>
        <v>0</v>
      </c>
      <c r="Z116" s="80">
        <f t="shared" si="3"/>
        <v>0</v>
      </c>
      <c r="AA116" s="80">
        <f t="shared" si="3"/>
        <v>0</v>
      </c>
      <c r="AB116" s="80">
        <f t="shared" si="3"/>
        <v>0</v>
      </c>
      <c r="AC116" s="80">
        <f t="shared" si="3"/>
        <v>0</v>
      </c>
      <c r="AD116" s="80">
        <f t="shared" si="3"/>
        <v>0</v>
      </c>
      <c r="AE116" s="80">
        <f t="shared" si="3"/>
        <v>0</v>
      </c>
      <c r="AF116" s="80">
        <f t="shared" si="3"/>
        <v>0</v>
      </c>
      <c r="AG116" s="80">
        <f t="shared" si="3"/>
        <v>0</v>
      </c>
      <c r="AH116" s="80">
        <f t="shared" si="3"/>
        <v>0</v>
      </c>
      <c r="AI116" s="80">
        <f t="shared" si="3"/>
        <v>0</v>
      </c>
      <c r="AJ116" s="80">
        <f t="shared" si="3"/>
        <v>0</v>
      </c>
      <c r="AK116" s="80">
        <f t="shared" si="3"/>
        <v>0</v>
      </c>
      <c r="AL116" s="80">
        <f t="shared" si="3"/>
        <v>0</v>
      </c>
      <c r="AM116" s="80">
        <f t="shared" si="3"/>
        <v>0</v>
      </c>
      <c r="AN116" s="80">
        <f t="shared" si="3"/>
        <v>0</v>
      </c>
      <c r="AO116" s="80">
        <f t="shared" si="3"/>
        <v>0</v>
      </c>
      <c r="AP116" s="80">
        <f t="shared" si="3"/>
        <v>0</v>
      </c>
      <c r="AQ116" s="80">
        <f t="shared" si="3"/>
        <v>0</v>
      </c>
      <c r="AR116" s="80">
        <f t="shared" si="3"/>
        <v>0</v>
      </c>
      <c r="AS116" s="80">
        <f t="shared" si="3"/>
        <v>0</v>
      </c>
      <c r="AT116" s="80">
        <f t="shared" si="3"/>
        <v>0</v>
      </c>
      <c r="AU116" s="80">
        <f t="shared" si="3"/>
        <v>0</v>
      </c>
      <c r="AV116" s="80">
        <f t="shared" si="3"/>
        <v>0</v>
      </c>
      <c r="AW116" s="80">
        <f t="shared" si="3"/>
        <v>0</v>
      </c>
      <c r="AX116" s="80">
        <f t="shared" si="3"/>
        <v>0</v>
      </c>
      <c r="AY116" s="80">
        <f t="shared" si="3"/>
        <v>0</v>
      </c>
      <c r="AZ116" s="80">
        <f t="shared" si="3"/>
        <v>0</v>
      </c>
      <c r="BA116" s="80">
        <f t="shared" si="3"/>
        <v>0</v>
      </c>
      <c r="BB116" s="80">
        <f t="shared" si="3"/>
        <v>0</v>
      </c>
      <c r="BC116" s="80">
        <f t="shared" si="3"/>
        <v>0</v>
      </c>
      <c r="BD116" s="80">
        <f t="shared" si="3"/>
        <v>0</v>
      </c>
      <c r="BE116" s="80">
        <f t="shared" si="3"/>
        <v>0</v>
      </c>
      <c r="BF116" s="80">
        <f t="shared" si="3"/>
        <v>0</v>
      </c>
      <c r="BG116" s="80">
        <f t="shared" si="3"/>
        <v>0</v>
      </c>
      <c r="BH116" s="80">
        <f t="shared" si="3"/>
        <v>0</v>
      </c>
      <c r="BI116" s="80">
        <f t="shared" si="3"/>
        <v>0</v>
      </c>
      <c r="BJ116" s="80">
        <f t="shared" si="3"/>
        <v>0</v>
      </c>
      <c r="BK116" s="80">
        <f t="shared" si="3"/>
        <v>0</v>
      </c>
    </row>
    <row r="117" spans="1:69" s="80" customFormat="1" x14ac:dyDescent="0.3">
      <c r="A117" s="81" t="s">
        <v>3</v>
      </c>
      <c r="B117" s="80">
        <f>B115</f>
        <v>37456231</v>
      </c>
      <c r="C117" s="80">
        <f t="shared" ref="C117:BK117" si="4">C115</f>
        <v>34231357</v>
      </c>
      <c r="D117" s="80">
        <f t="shared" si="4"/>
        <v>31732122.27</v>
      </c>
      <c r="E117" s="80">
        <f t="shared" si="4"/>
        <v>31256413</v>
      </c>
      <c r="F117" s="80">
        <f t="shared" si="4"/>
        <v>32693529</v>
      </c>
      <c r="G117" s="80">
        <f t="shared" si="4"/>
        <v>30042548</v>
      </c>
      <c r="H117" s="80">
        <f t="shared" si="4"/>
        <v>29466966.129999999</v>
      </c>
      <c r="I117" s="80">
        <f t="shared" si="4"/>
        <v>0</v>
      </c>
      <c r="J117" s="80">
        <f t="shared" si="4"/>
        <v>0</v>
      </c>
      <c r="K117" s="80">
        <f t="shared" si="4"/>
        <v>0</v>
      </c>
      <c r="L117" s="80">
        <f t="shared" si="4"/>
        <v>0</v>
      </c>
      <c r="M117" s="80">
        <f t="shared" si="4"/>
        <v>0</v>
      </c>
      <c r="N117" s="80">
        <f t="shared" si="4"/>
        <v>0</v>
      </c>
      <c r="O117" s="80">
        <f t="shared" si="4"/>
        <v>0</v>
      </c>
      <c r="P117" s="80">
        <f t="shared" si="4"/>
        <v>0</v>
      </c>
      <c r="Q117" s="80">
        <f t="shared" si="4"/>
        <v>0</v>
      </c>
      <c r="R117" s="80">
        <f t="shared" si="4"/>
        <v>0</v>
      </c>
      <c r="S117" s="80">
        <f t="shared" si="4"/>
        <v>0</v>
      </c>
      <c r="T117" s="80">
        <f t="shared" si="4"/>
        <v>0</v>
      </c>
      <c r="U117" s="80">
        <f t="shared" si="4"/>
        <v>0</v>
      </c>
      <c r="V117" s="80">
        <f t="shared" si="4"/>
        <v>0</v>
      </c>
      <c r="W117" s="80">
        <f t="shared" si="4"/>
        <v>0</v>
      </c>
      <c r="X117" s="80">
        <f t="shared" si="4"/>
        <v>0</v>
      </c>
      <c r="Y117" s="80">
        <f t="shared" si="4"/>
        <v>0</v>
      </c>
      <c r="Z117" s="80">
        <f t="shared" si="4"/>
        <v>0</v>
      </c>
      <c r="AA117" s="80">
        <f t="shared" si="4"/>
        <v>0</v>
      </c>
      <c r="AB117" s="80">
        <f t="shared" si="4"/>
        <v>0</v>
      </c>
      <c r="AC117" s="80">
        <f t="shared" si="4"/>
        <v>0</v>
      </c>
      <c r="AD117" s="80">
        <f t="shared" si="4"/>
        <v>0</v>
      </c>
      <c r="AE117" s="80">
        <f t="shared" si="4"/>
        <v>0</v>
      </c>
      <c r="AF117" s="80">
        <f t="shared" si="4"/>
        <v>0</v>
      </c>
      <c r="AG117" s="80">
        <f t="shared" si="4"/>
        <v>0</v>
      </c>
      <c r="AH117" s="80">
        <f t="shared" si="4"/>
        <v>0</v>
      </c>
      <c r="AI117" s="80">
        <f t="shared" si="4"/>
        <v>0</v>
      </c>
      <c r="AJ117" s="80">
        <f t="shared" si="4"/>
        <v>0</v>
      </c>
      <c r="AK117" s="80">
        <f t="shared" si="4"/>
        <v>0</v>
      </c>
      <c r="AL117" s="80">
        <f t="shared" si="4"/>
        <v>0</v>
      </c>
      <c r="AM117" s="80">
        <f t="shared" si="4"/>
        <v>0</v>
      </c>
      <c r="AN117" s="80">
        <f t="shared" si="4"/>
        <v>0</v>
      </c>
      <c r="AO117" s="80">
        <f t="shared" si="4"/>
        <v>0</v>
      </c>
      <c r="AP117" s="80">
        <f t="shared" si="4"/>
        <v>0</v>
      </c>
      <c r="AQ117" s="80">
        <f t="shared" si="4"/>
        <v>0</v>
      </c>
      <c r="AR117" s="80">
        <f t="shared" si="4"/>
        <v>0</v>
      </c>
      <c r="AS117" s="80">
        <f t="shared" si="4"/>
        <v>0</v>
      </c>
      <c r="AT117" s="80">
        <f t="shared" si="4"/>
        <v>0</v>
      </c>
      <c r="AU117" s="80">
        <f t="shared" si="4"/>
        <v>0</v>
      </c>
      <c r="AV117" s="80">
        <f t="shared" si="4"/>
        <v>0</v>
      </c>
      <c r="AW117" s="80">
        <f t="shared" si="4"/>
        <v>0</v>
      </c>
      <c r="AX117" s="80">
        <f t="shared" si="4"/>
        <v>0</v>
      </c>
      <c r="AY117" s="80">
        <f t="shared" si="4"/>
        <v>0</v>
      </c>
      <c r="AZ117" s="80">
        <f t="shared" si="4"/>
        <v>0</v>
      </c>
      <c r="BA117" s="80">
        <f t="shared" si="4"/>
        <v>0</v>
      </c>
      <c r="BB117" s="80">
        <f t="shared" si="4"/>
        <v>0</v>
      </c>
      <c r="BC117" s="80">
        <f t="shared" si="4"/>
        <v>0</v>
      </c>
      <c r="BD117" s="80">
        <f t="shared" si="4"/>
        <v>0</v>
      </c>
      <c r="BE117" s="80">
        <f t="shared" si="4"/>
        <v>0</v>
      </c>
      <c r="BF117" s="80">
        <f t="shared" si="4"/>
        <v>0</v>
      </c>
      <c r="BG117" s="80">
        <f t="shared" si="4"/>
        <v>0</v>
      </c>
      <c r="BH117" s="80">
        <f t="shared" si="4"/>
        <v>0</v>
      </c>
      <c r="BI117" s="80">
        <f t="shared" si="4"/>
        <v>0</v>
      </c>
      <c r="BJ117" s="80">
        <f t="shared" si="4"/>
        <v>0</v>
      </c>
      <c r="BK117" s="80">
        <f t="shared" si="4"/>
        <v>0</v>
      </c>
    </row>
    <row r="118" spans="1:69" s="82" customFormat="1" x14ac:dyDescent="0.3">
      <c r="A118" s="81" t="s">
        <v>4</v>
      </c>
      <c r="B118" s="82">
        <f>SUM(B116:B117)</f>
        <v>58519182</v>
      </c>
      <c r="C118" s="82">
        <f t="shared" ref="C118:BK118" si="5">SUM(C116:C117)</f>
        <v>52068365</v>
      </c>
      <c r="D118" s="82">
        <f t="shared" si="5"/>
        <v>50974748.599999994</v>
      </c>
      <c r="E118" s="82">
        <f t="shared" si="5"/>
        <v>48459702</v>
      </c>
      <c r="F118" s="82">
        <f t="shared" si="5"/>
        <v>46881390</v>
      </c>
      <c r="G118" s="82">
        <f t="shared" si="5"/>
        <v>45440816</v>
      </c>
      <c r="H118" s="82">
        <f t="shared" si="5"/>
        <v>44136239.349999994</v>
      </c>
      <c r="I118" s="82">
        <f t="shared" si="5"/>
        <v>0</v>
      </c>
      <c r="J118" s="82">
        <f t="shared" si="5"/>
        <v>0</v>
      </c>
      <c r="K118" s="82">
        <f t="shared" si="5"/>
        <v>0</v>
      </c>
      <c r="L118" s="82">
        <f t="shared" si="5"/>
        <v>0</v>
      </c>
      <c r="M118" s="82">
        <f t="shared" si="5"/>
        <v>0</v>
      </c>
      <c r="N118" s="82">
        <f t="shared" si="5"/>
        <v>0</v>
      </c>
      <c r="O118" s="82">
        <f t="shared" si="5"/>
        <v>0</v>
      </c>
      <c r="P118" s="82">
        <f t="shared" si="5"/>
        <v>0</v>
      </c>
      <c r="Q118" s="82">
        <f t="shared" si="5"/>
        <v>0</v>
      </c>
      <c r="R118" s="82">
        <f t="shared" si="5"/>
        <v>0</v>
      </c>
      <c r="S118" s="82">
        <f t="shared" si="5"/>
        <v>0</v>
      </c>
      <c r="T118" s="82">
        <f t="shared" si="5"/>
        <v>0</v>
      </c>
      <c r="U118" s="82">
        <f t="shared" si="5"/>
        <v>0</v>
      </c>
      <c r="V118" s="82">
        <f t="shared" si="5"/>
        <v>0</v>
      </c>
      <c r="W118" s="82">
        <f t="shared" si="5"/>
        <v>0</v>
      </c>
      <c r="X118" s="82">
        <f t="shared" si="5"/>
        <v>0</v>
      </c>
      <c r="Y118" s="82">
        <f t="shared" si="5"/>
        <v>0</v>
      </c>
      <c r="Z118" s="82">
        <f t="shared" si="5"/>
        <v>0</v>
      </c>
      <c r="AA118" s="82">
        <f t="shared" si="5"/>
        <v>0</v>
      </c>
      <c r="AB118" s="82">
        <f t="shared" si="5"/>
        <v>0</v>
      </c>
      <c r="AC118" s="82">
        <f t="shared" si="5"/>
        <v>0</v>
      </c>
      <c r="AD118" s="82">
        <f t="shared" si="5"/>
        <v>0</v>
      </c>
      <c r="AE118" s="82">
        <f t="shared" si="5"/>
        <v>0</v>
      </c>
      <c r="AF118" s="82">
        <f t="shared" si="5"/>
        <v>0</v>
      </c>
      <c r="AG118" s="82">
        <f t="shared" si="5"/>
        <v>0</v>
      </c>
      <c r="AH118" s="82">
        <f t="shared" si="5"/>
        <v>0</v>
      </c>
      <c r="AI118" s="82">
        <f t="shared" si="5"/>
        <v>0</v>
      </c>
      <c r="AJ118" s="82">
        <f t="shared" si="5"/>
        <v>0</v>
      </c>
      <c r="AK118" s="82">
        <f t="shared" si="5"/>
        <v>0</v>
      </c>
      <c r="AL118" s="82">
        <f t="shared" si="5"/>
        <v>0</v>
      </c>
      <c r="AM118" s="82">
        <f t="shared" si="5"/>
        <v>0</v>
      </c>
      <c r="AN118" s="82">
        <f t="shared" si="5"/>
        <v>0</v>
      </c>
      <c r="AO118" s="82">
        <f t="shared" si="5"/>
        <v>0</v>
      </c>
      <c r="AP118" s="82">
        <f t="shared" si="5"/>
        <v>0</v>
      </c>
      <c r="AQ118" s="82">
        <f t="shared" si="5"/>
        <v>0</v>
      </c>
      <c r="AR118" s="82">
        <f t="shared" si="5"/>
        <v>0</v>
      </c>
      <c r="AS118" s="82">
        <f t="shared" si="5"/>
        <v>0</v>
      </c>
      <c r="AT118" s="82">
        <f t="shared" si="5"/>
        <v>0</v>
      </c>
      <c r="AU118" s="82">
        <f t="shared" si="5"/>
        <v>0</v>
      </c>
      <c r="AV118" s="82">
        <f t="shared" si="5"/>
        <v>0</v>
      </c>
      <c r="AW118" s="82">
        <f t="shared" si="5"/>
        <v>0</v>
      </c>
      <c r="AX118" s="82">
        <f t="shared" si="5"/>
        <v>0</v>
      </c>
      <c r="AY118" s="82">
        <f t="shared" si="5"/>
        <v>0</v>
      </c>
      <c r="AZ118" s="82">
        <f t="shared" si="5"/>
        <v>0</v>
      </c>
      <c r="BA118" s="82">
        <f t="shared" si="5"/>
        <v>0</v>
      </c>
      <c r="BB118" s="82">
        <f t="shared" si="5"/>
        <v>0</v>
      </c>
      <c r="BC118" s="82">
        <f t="shared" si="5"/>
        <v>0</v>
      </c>
      <c r="BD118" s="82">
        <f t="shared" si="5"/>
        <v>0</v>
      </c>
      <c r="BE118" s="82">
        <f t="shared" si="5"/>
        <v>0</v>
      </c>
      <c r="BF118" s="82">
        <f t="shared" si="5"/>
        <v>0</v>
      </c>
      <c r="BG118" s="82">
        <f t="shared" si="5"/>
        <v>0</v>
      </c>
      <c r="BH118" s="82">
        <f t="shared" si="5"/>
        <v>0</v>
      </c>
      <c r="BI118" s="82">
        <f t="shared" si="5"/>
        <v>0</v>
      </c>
      <c r="BJ118" s="82">
        <f t="shared" si="5"/>
        <v>0</v>
      </c>
      <c r="BK118" s="82">
        <f t="shared" si="5"/>
        <v>0</v>
      </c>
    </row>
    <row r="119" spans="1:69" x14ac:dyDescent="0.3">
      <c r="A119" t="s">
        <v>1742</v>
      </c>
      <c r="B119" s="154">
        <f t="shared" ref="B119:AZ119" si="6">INDEX(B$3:B$116,MATCH($A$119,$A$3:$A$116,0),1)</f>
        <v>41875732</v>
      </c>
      <c r="C119" s="154">
        <f t="shared" si="6"/>
        <v>39681741</v>
      </c>
      <c r="D119" s="154">
        <f t="shared" si="6"/>
        <v>39345736.619999997</v>
      </c>
      <c r="E119" s="154">
        <f t="shared" si="6"/>
        <v>38012771</v>
      </c>
      <c r="F119" s="154">
        <f t="shared" si="6"/>
        <v>36669916</v>
      </c>
      <c r="G119" s="154">
        <f t="shared" si="6"/>
        <v>36995214</v>
      </c>
      <c r="H119" s="154">
        <f t="shared" si="6"/>
        <v>34902345.200000003</v>
      </c>
      <c r="I119" s="154">
        <f t="shared" si="6"/>
        <v>0</v>
      </c>
      <c r="J119" s="154">
        <f t="shared" si="6"/>
        <v>0</v>
      </c>
      <c r="K119" s="154">
        <f t="shared" si="6"/>
        <v>0</v>
      </c>
      <c r="L119" s="154">
        <f t="shared" si="6"/>
        <v>0</v>
      </c>
      <c r="M119" s="154">
        <f t="shared" si="6"/>
        <v>0</v>
      </c>
      <c r="N119" s="154">
        <f t="shared" si="6"/>
        <v>0</v>
      </c>
      <c r="O119" s="154">
        <f t="shared" si="6"/>
        <v>0</v>
      </c>
      <c r="P119" s="154">
        <f t="shared" si="6"/>
        <v>0</v>
      </c>
      <c r="Q119" s="154">
        <f t="shared" si="6"/>
        <v>0</v>
      </c>
      <c r="R119" s="154">
        <f t="shared" si="6"/>
        <v>0</v>
      </c>
      <c r="S119" s="154">
        <f t="shared" si="6"/>
        <v>0</v>
      </c>
      <c r="T119" s="154">
        <f t="shared" si="6"/>
        <v>0</v>
      </c>
      <c r="U119" s="154">
        <f t="shared" si="6"/>
        <v>0</v>
      </c>
      <c r="V119" s="154">
        <f t="shared" si="6"/>
        <v>0</v>
      </c>
      <c r="W119" s="154">
        <f t="shared" si="6"/>
        <v>0</v>
      </c>
      <c r="X119" s="154">
        <f t="shared" si="6"/>
        <v>0</v>
      </c>
      <c r="Y119" s="154">
        <f t="shared" si="6"/>
        <v>0</v>
      </c>
      <c r="Z119" s="154">
        <f t="shared" si="6"/>
        <v>0</v>
      </c>
      <c r="AA119" s="154">
        <f t="shared" si="6"/>
        <v>0</v>
      </c>
      <c r="AB119" s="154">
        <f t="shared" si="6"/>
        <v>0</v>
      </c>
      <c r="AC119" s="154">
        <f t="shared" si="6"/>
        <v>0</v>
      </c>
      <c r="AD119" s="154">
        <f t="shared" si="6"/>
        <v>0</v>
      </c>
      <c r="AE119" s="154">
        <f t="shared" si="6"/>
        <v>0</v>
      </c>
      <c r="AF119" s="154">
        <f t="shared" si="6"/>
        <v>0</v>
      </c>
      <c r="AG119" s="154">
        <f t="shared" si="6"/>
        <v>0</v>
      </c>
      <c r="AH119" s="154">
        <f t="shared" si="6"/>
        <v>0</v>
      </c>
      <c r="AI119" s="154">
        <f t="shared" si="6"/>
        <v>0</v>
      </c>
      <c r="AJ119" s="154">
        <f t="shared" si="6"/>
        <v>0</v>
      </c>
      <c r="AK119" s="154">
        <f t="shared" si="6"/>
        <v>0</v>
      </c>
      <c r="AL119" s="154">
        <f t="shared" si="6"/>
        <v>0</v>
      </c>
      <c r="AM119" s="154">
        <f t="shared" si="6"/>
        <v>0</v>
      </c>
      <c r="AN119" s="154">
        <f t="shared" si="6"/>
        <v>0</v>
      </c>
      <c r="AO119" s="154">
        <f t="shared" si="6"/>
        <v>0</v>
      </c>
      <c r="AP119" s="154">
        <f t="shared" si="6"/>
        <v>0</v>
      </c>
      <c r="AQ119" s="154">
        <f t="shared" si="6"/>
        <v>0</v>
      </c>
      <c r="AR119" s="154">
        <f t="shared" si="6"/>
        <v>0</v>
      </c>
      <c r="AS119" s="154">
        <f t="shared" si="6"/>
        <v>0</v>
      </c>
      <c r="AT119" s="154">
        <f t="shared" si="6"/>
        <v>0</v>
      </c>
      <c r="AU119" s="154">
        <f t="shared" si="6"/>
        <v>0</v>
      </c>
      <c r="AV119" s="154">
        <f t="shared" si="6"/>
        <v>0</v>
      </c>
      <c r="AW119" s="154">
        <f t="shared" si="6"/>
        <v>0</v>
      </c>
      <c r="AX119" s="154">
        <f t="shared" si="6"/>
        <v>0</v>
      </c>
      <c r="AY119" s="154">
        <f t="shared" si="6"/>
        <v>0</v>
      </c>
      <c r="AZ119" s="154">
        <f t="shared" si="6"/>
        <v>0</v>
      </c>
      <c r="BA119" s="80"/>
    </row>
    <row r="120" spans="1:69" x14ac:dyDescent="0.3">
      <c r="A120" t="s">
        <v>1743</v>
      </c>
      <c r="B120" s="154">
        <f t="shared" ref="B120:AZ120" si="7">INDEX(B$3:B$116,MATCH($A$120,$A$3:$A$116,0),1)</f>
        <v>34013376</v>
      </c>
      <c r="C120" s="154">
        <f t="shared" si="7"/>
        <v>31314860</v>
      </c>
      <c r="D120" s="154">
        <f t="shared" si="7"/>
        <v>29935649.48</v>
      </c>
      <c r="E120" s="154">
        <f t="shared" si="7"/>
        <v>27638003</v>
      </c>
      <c r="F120" s="154">
        <f t="shared" si="7"/>
        <v>25106703</v>
      </c>
      <c r="G120" s="154">
        <f t="shared" si="7"/>
        <v>24060209</v>
      </c>
      <c r="H120" s="154">
        <f t="shared" si="7"/>
        <v>23636439.629999999</v>
      </c>
      <c r="I120" s="154">
        <f t="shared" si="7"/>
        <v>0</v>
      </c>
      <c r="J120" s="154">
        <f t="shared" si="7"/>
        <v>0</v>
      </c>
      <c r="K120" s="154">
        <f t="shared" si="7"/>
        <v>0</v>
      </c>
      <c r="L120" s="154">
        <f t="shared" si="7"/>
        <v>0</v>
      </c>
      <c r="M120" s="154">
        <f t="shared" si="7"/>
        <v>0</v>
      </c>
      <c r="N120" s="154">
        <f t="shared" si="7"/>
        <v>0</v>
      </c>
      <c r="O120" s="154">
        <f t="shared" si="7"/>
        <v>0</v>
      </c>
      <c r="P120" s="154">
        <f t="shared" si="7"/>
        <v>0</v>
      </c>
      <c r="Q120" s="154">
        <f t="shared" si="7"/>
        <v>0</v>
      </c>
      <c r="R120" s="154">
        <f t="shared" si="7"/>
        <v>0</v>
      </c>
      <c r="S120" s="154">
        <f t="shared" si="7"/>
        <v>0</v>
      </c>
      <c r="T120" s="154">
        <f t="shared" si="7"/>
        <v>0</v>
      </c>
      <c r="U120" s="154">
        <f t="shared" si="7"/>
        <v>0</v>
      </c>
      <c r="V120" s="154">
        <f t="shared" si="7"/>
        <v>0</v>
      </c>
      <c r="W120" s="154">
        <f t="shared" si="7"/>
        <v>0</v>
      </c>
      <c r="X120" s="154">
        <f t="shared" si="7"/>
        <v>0</v>
      </c>
      <c r="Y120" s="154">
        <f t="shared" si="7"/>
        <v>0</v>
      </c>
      <c r="Z120" s="154">
        <f t="shared" si="7"/>
        <v>0</v>
      </c>
      <c r="AA120" s="154">
        <f t="shared" si="7"/>
        <v>0</v>
      </c>
      <c r="AB120" s="154">
        <f t="shared" si="7"/>
        <v>0</v>
      </c>
      <c r="AC120" s="154">
        <f t="shared" si="7"/>
        <v>0</v>
      </c>
      <c r="AD120" s="154">
        <f t="shared" si="7"/>
        <v>0</v>
      </c>
      <c r="AE120" s="154">
        <f t="shared" si="7"/>
        <v>0</v>
      </c>
      <c r="AF120" s="154">
        <f t="shared" si="7"/>
        <v>0</v>
      </c>
      <c r="AG120" s="154">
        <f t="shared" si="7"/>
        <v>0</v>
      </c>
      <c r="AH120" s="154">
        <f t="shared" si="7"/>
        <v>0</v>
      </c>
      <c r="AI120" s="154">
        <f t="shared" si="7"/>
        <v>0</v>
      </c>
      <c r="AJ120" s="154">
        <f t="shared" si="7"/>
        <v>0</v>
      </c>
      <c r="AK120" s="154">
        <f t="shared" si="7"/>
        <v>0</v>
      </c>
      <c r="AL120" s="154">
        <f t="shared" si="7"/>
        <v>0</v>
      </c>
      <c r="AM120" s="154">
        <f t="shared" si="7"/>
        <v>0</v>
      </c>
      <c r="AN120" s="154">
        <f t="shared" si="7"/>
        <v>0</v>
      </c>
      <c r="AO120" s="154">
        <f t="shared" si="7"/>
        <v>0</v>
      </c>
      <c r="AP120" s="154">
        <f t="shared" si="7"/>
        <v>0</v>
      </c>
      <c r="AQ120" s="154">
        <f t="shared" si="7"/>
        <v>0</v>
      </c>
      <c r="AR120" s="154">
        <f t="shared" si="7"/>
        <v>0</v>
      </c>
      <c r="AS120" s="154">
        <f t="shared" si="7"/>
        <v>0</v>
      </c>
      <c r="AT120" s="154">
        <f t="shared" si="7"/>
        <v>0</v>
      </c>
      <c r="AU120" s="154">
        <f t="shared" si="7"/>
        <v>0</v>
      </c>
      <c r="AV120" s="154">
        <f t="shared" si="7"/>
        <v>0</v>
      </c>
      <c r="AW120" s="154">
        <f t="shared" si="7"/>
        <v>0</v>
      </c>
      <c r="AX120" s="154">
        <f t="shared" si="7"/>
        <v>0</v>
      </c>
      <c r="AY120" s="154">
        <f t="shared" si="7"/>
        <v>0</v>
      </c>
      <c r="AZ120" s="154">
        <f t="shared" si="7"/>
        <v>0</v>
      </c>
      <c r="BA120" s="80"/>
    </row>
    <row r="121" spans="1:69" x14ac:dyDescent="0.3">
      <c r="A121" s="155" t="s">
        <v>1746</v>
      </c>
      <c r="B121" s="80">
        <f>SUM(B119:B120)</f>
        <v>75889108</v>
      </c>
      <c r="C121" s="80">
        <f t="shared" ref="C121:AZ121" si="8">SUM(C119:C120)</f>
        <v>70996601</v>
      </c>
      <c r="D121" s="80">
        <f t="shared" si="8"/>
        <v>69281386.099999994</v>
      </c>
      <c r="E121" s="80">
        <f t="shared" si="8"/>
        <v>65650774</v>
      </c>
      <c r="F121" s="80">
        <f t="shared" si="8"/>
        <v>61776619</v>
      </c>
      <c r="G121" s="80">
        <f t="shared" si="8"/>
        <v>61055423</v>
      </c>
      <c r="H121" s="80">
        <f t="shared" si="8"/>
        <v>58538784.829999998</v>
      </c>
      <c r="I121" s="80">
        <f t="shared" si="8"/>
        <v>0</v>
      </c>
      <c r="J121" s="80">
        <f t="shared" si="8"/>
        <v>0</v>
      </c>
      <c r="K121" s="80">
        <f t="shared" si="8"/>
        <v>0</v>
      </c>
      <c r="L121" s="80">
        <f t="shared" si="8"/>
        <v>0</v>
      </c>
      <c r="M121" s="80">
        <f t="shared" si="8"/>
        <v>0</v>
      </c>
      <c r="N121" s="80">
        <f t="shared" si="8"/>
        <v>0</v>
      </c>
      <c r="O121" s="80">
        <f t="shared" si="8"/>
        <v>0</v>
      </c>
      <c r="P121" s="80">
        <f t="shared" si="8"/>
        <v>0</v>
      </c>
      <c r="Q121" s="80">
        <f t="shared" si="8"/>
        <v>0</v>
      </c>
      <c r="R121" s="80">
        <f t="shared" si="8"/>
        <v>0</v>
      </c>
      <c r="S121" s="80">
        <f t="shared" si="8"/>
        <v>0</v>
      </c>
      <c r="T121" s="80">
        <f t="shared" si="8"/>
        <v>0</v>
      </c>
      <c r="U121" s="80">
        <f t="shared" si="8"/>
        <v>0</v>
      </c>
      <c r="V121" s="80">
        <f t="shared" si="8"/>
        <v>0</v>
      </c>
      <c r="W121" s="80">
        <f t="shared" si="8"/>
        <v>0</v>
      </c>
      <c r="X121" s="80">
        <f t="shared" si="8"/>
        <v>0</v>
      </c>
      <c r="Y121" s="80">
        <f t="shared" si="8"/>
        <v>0</v>
      </c>
      <c r="Z121" s="80">
        <f t="shared" si="8"/>
        <v>0</v>
      </c>
      <c r="AA121" s="80">
        <f t="shared" si="8"/>
        <v>0</v>
      </c>
      <c r="AB121" s="80">
        <f t="shared" si="8"/>
        <v>0</v>
      </c>
      <c r="AC121" s="80">
        <f t="shared" si="8"/>
        <v>0</v>
      </c>
      <c r="AD121" s="80">
        <f t="shared" si="8"/>
        <v>0</v>
      </c>
      <c r="AE121" s="80">
        <f t="shared" si="8"/>
        <v>0</v>
      </c>
      <c r="AF121" s="80">
        <f t="shared" si="8"/>
        <v>0</v>
      </c>
      <c r="AG121" s="80">
        <f t="shared" si="8"/>
        <v>0</v>
      </c>
      <c r="AH121" s="80">
        <f t="shared" si="8"/>
        <v>0</v>
      </c>
      <c r="AI121" s="80">
        <f t="shared" si="8"/>
        <v>0</v>
      </c>
      <c r="AJ121" s="80">
        <f t="shared" si="8"/>
        <v>0</v>
      </c>
      <c r="AK121" s="80">
        <f t="shared" si="8"/>
        <v>0</v>
      </c>
      <c r="AL121" s="80">
        <f t="shared" si="8"/>
        <v>0</v>
      </c>
      <c r="AM121" s="80">
        <f t="shared" si="8"/>
        <v>0</v>
      </c>
      <c r="AN121" s="80">
        <f t="shared" si="8"/>
        <v>0</v>
      </c>
      <c r="AO121" s="80">
        <f t="shared" si="8"/>
        <v>0</v>
      </c>
      <c r="AP121" s="80">
        <f t="shared" si="8"/>
        <v>0</v>
      </c>
      <c r="AQ121" s="80">
        <f t="shared" si="8"/>
        <v>0</v>
      </c>
      <c r="AR121" s="80">
        <f t="shared" si="8"/>
        <v>0</v>
      </c>
      <c r="AS121" s="80">
        <f t="shared" si="8"/>
        <v>0</v>
      </c>
      <c r="AT121" s="80">
        <f t="shared" si="8"/>
        <v>0</v>
      </c>
      <c r="AU121" s="80">
        <f t="shared" si="8"/>
        <v>0</v>
      </c>
      <c r="AV121" s="80">
        <f t="shared" si="8"/>
        <v>0</v>
      </c>
      <c r="AW121" s="80">
        <f t="shared" si="8"/>
        <v>0</v>
      </c>
      <c r="AX121" s="80">
        <f t="shared" si="8"/>
        <v>0</v>
      </c>
      <c r="AY121" s="80">
        <f t="shared" si="8"/>
        <v>0</v>
      </c>
      <c r="AZ121" s="80">
        <f t="shared" si="8"/>
        <v>0</v>
      </c>
    </row>
    <row r="122" spans="1:69" s="80" customFormat="1" x14ac:dyDescent="0.3">
      <c r="A122" s="81" t="s">
        <v>885</v>
      </c>
      <c r="B122" s="80">
        <f t="shared" ref="B122:BK122" si="9">+B10+B11</f>
        <v>408623</v>
      </c>
      <c r="C122" s="80">
        <f t="shared" si="9"/>
        <v>335390</v>
      </c>
      <c r="D122" s="80">
        <f t="shared" si="9"/>
        <v>139753.32999999999</v>
      </c>
      <c r="E122" s="80">
        <f t="shared" si="9"/>
        <v>165731</v>
      </c>
      <c r="F122" s="80">
        <f t="shared" si="9"/>
        <v>177973</v>
      </c>
      <c r="G122" s="80">
        <f t="shared" si="9"/>
        <v>197718</v>
      </c>
      <c r="H122" s="80">
        <f t="shared" si="9"/>
        <v>135131.14000000001</v>
      </c>
      <c r="I122" s="80">
        <f t="shared" si="9"/>
        <v>0</v>
      </c>
      <c r="J122" s="80">
        <f t="shared" si="9"/>
        <v>0</v>
      </c>
      <c r="K122" s="80">
        <f t="shared" si="9"/>
        <v>0</v>
      </c>
      <c r="L122" s="80">
        <f t="shared" si="9"/>
        <v>0</v>
      </c>
      <c r="M122" s="80">
        <f t="shared" si="9"/>
        <v>0</v>
      </c>
      <c r="N122" s="80">
        <f t="shared" si="9"/>
        <v>0</v>
      </c>
      <c r="O122" s="80">
        <f t="shared" si="9"/>
        <v>0</v>
      </c>
      <c r="P122" s="80">
        <f t="shared" si="9"/>
        <v>0</v>
      </c>
      <c r="Q122" s="80">
        <f t="shared" si="9"/>
        <v>0</v>
      </c>
      <c r="R122" s="80">
        <f t="shared" si="9"/>
        <v>0</v>
      </c>
      <c r="S122" s="80">
        <f t="shared" si="9"/>
        <v>0</v>
      </c>
      <c r="T122" s="80">
        <f t="shared" si="9"/>
        <v>0</v>
      </c>
      <c r="U122" s="80">
        <f t="shared" si="9"/>
        <v>0</v>
      </c>
      <c r="V122" s="80">
        <f t="shared" si="9"/>
        <v>0</v>
      </c>
      <c r="W122" s="80">
        <f t="shared" si="9"/>
        <v>0</v>
      </c>
      <c r="X122" s="80">
        <f t="shared" si="9"/>
        <v>0</v>
      </c>
      <c r="Y122" s="80">
        <f t="shared" si="9"/>
        <v>0</v>
      </c>
      <c r="Z122" s="80">
        <f t="shared" si="9"/>
        <v>0</v>
      </c>
      <c r="AA122" s="80">
        <f t="shared" si="9"/>
        <v>0</v>
      </c>
      <c r="AB122" s="80">
        <f t="shared" si="9"/>
        <v>0</v>
      </c>
      <c r="AC122" s="80">
        <f t="shared" si="9"/>
        <v>0</v>
      </c>
      <c r="AD122" s="80">
        <f t="shared" si="9"/>
        <v>0</v>
      </c>
      <c r="AE122" s="80">
        <f t="shared" si="9"/>
        <v>0</v>
      </c>
      <c r="AF122" s="80">
        <f t="shared" si="9"/>
        <v>0</v>
      </c>
      <c r="AG122" s="80">
        <f t="shared" si="9"/>
        <v>0</v>
      </c>
      <c r="AH122" s="80">
        <f t="shared" si="9"/>
        <v>0</v>
      </c>
      <c r="AI122" s="80">
        <f t="shared" si="9"/>
        <v>0</v>
      </c>
      <c r="AJ122" s="80">
        <f t="shared" si="9"/>
        <v>0</v>
      </c>
      <c r="AK122" s="80">
        <f t="shared" si="9"/>
        <v>0</v>
      </c>
      <c r="AL122" s="80">
        <f t="shared" si="9"/>
        <v>0</v>
      </c>
      <c r="AM122" s="80">
        <f t="shared" si="9"/>
        <v>0</v>
      </c>
      <c r="AN122" s="80">
        <f t="shared" si="9"/>
        <v>0</v>
      </c>
      <c r="AO122" s="80">
        <f t="shared" si="9"/>
        <v>0</v>
      </c>
      <c r="AP122" s="80">
        <f t="shared" si="9"/>
        <v>0</v>
      </c>
      <c r="AQ122" s="80">
        <f t="shared" si="9"/>
        <v>0</v>
      </c>
      <c r="AR122" s="80">
        <f t="shared" si="9"/>
        <v>0</v>
      </c>
      <c r="AS122" s="80">
        <f t="shared" si="9"/>
        <v>0</v>
      </c>
      <c r="AT122" s="80">
        <f t="shared" si="9"/>
        <v>0</v>
      </c>
      <c r="AU122" s="80">
        <f t="shared" si="9"/>
        <v>0</v>
      </c>
      <c r="AV122" s="80">
        <f t="shared" si="9"/>
        <v>0</v>
      </c>
      <c r="AW122" s="80">
        <f t="shared" si="9"/>
        <v>0</v>
      </c>
      <c r="AX122" s="80">
        <f t="shared" si="9"/>
        <v>0</v>
      </c>
      <c r="AY122" s="80">
        <f t="shared" si="9"/>
        <v>0</v>
      </c>
      <c r="AZ122" s="80">
        <f t="shared" si="9"/>
        <v>0</v>
      </c>
      <c r="BA122" s="80">
        <f t="shared" si="9"/>
        <v>0</v>
      </c>
      <c r="BB122" s="80">
        <f t="shared" si="9"/>
        <v>0</v>
      </c>
      <c r="BC122" s="80">
        <f t="shared" si="9"/>
        <v>0</v>
      </c>
      <c r="BD122" s="80">
        <f t="shared" si="9"/>
        <v>0</v>
      </c>
      <c r="BE122" s="80">
        <f t="shared" si="9"/>
        <v>0</v>
      </c>
      <c r="BF122" s="80">
        <f t="shared" si="9"/>
        <v>0</v>
      </c>
      <c r="BG122" s="80">
        <f t="shared" si="9"/>
        <v>0</v>
      </c>
      <c r="BH122" s="80">
        <f t="shared" si="9"/>
        <v>0</v>
      </c>
      <c r="BI122" s="80">
        <f t="shared" si="9"/>
        <v>0</v>
      </c>
      <c r="BJ122" s="80">
        <f t="shared" si="9"/>
        <v>0</v>
      </c>
      <c r="BK122" s="80">
        <f t="shared" si="9"/>
        <v>0</v>
      </c>
    </row>
    <row r="123" spans="1:69" x14ac:dyDescent="0.3">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row>
    <row r="124" spans="1:69" x14ac:dyDescent="0.3">
      <c r="A124" s="4" t="s">
        <v>5</v>
      </c>
    </row>
    <row r="125" spans="1:69" s="3" customFormat="1" x14ac:dyDescent="0.3">
      <c r="A125" t="s">
        <v>6</v>
      </c>
      <c r="B125" t="s">
        <v>2400</v>
      </c>
      <c r="C125" t="s">
        <v>1752</v>
      </c>
      <c r="D125" t="s">
        <v>1874</v>
      </c>
      <c r="E125" t="s">
        <v>1754</v>
      </c>
      <c r="F125" t="s">
        <v>1755</v>
      </c>
      <c r="G125" t="s">
        <v>1756</v>
      </c>
      <c r="H125" t="s">
        <v>1875</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s="79"/>
      <c r="BE125" s="79"/>
      <c r="BF125" s="79"/>
      <c r="BG125" s="79"/>
      <c r="BH125" s="79"/>
      <c r="BI125" s="79"/>
      <c r="BJ125" s="79"/>
      <c r="BK125" s="79"/>
      <c r="BL125" s="79"/>
      <c r="BM125" s="79"/>
      <c r="BN125" s="79"/>
      <c r="BO125" s="79"/>
      <c r="BP125" s="79"/>
      <c r="BQ125" s="79"/>
    </row>
    <row r="126" spans="1:69" x14ac:dyDescent="0.3">
      <c r="A126" t="s">
        <v>1887</v>
      </c>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row>
    <row r="127" spans="1:69" x14ac:dyDescent="0.3">
      <c r="A127" t="s">
        <v>1888</v>
      </c>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row>
    <row r="128" spans="1:69" x14ac:dyDescent="0.3">
      <c r="A128" t="s">
        <v>864</v>
      </c>
      <c r="B128">
        <v>3882050</v>
      </c>
      <c r="C128">
        <v>3848415</v>
      </c>
      <c r="D128">
        <v>3878740.93</v>
      </c>
      <c r="E128">
        <v>3727289</v>
      </c>
      <c r="F128">
        <v>3559585</v>
      </c>
      <c r="G128">
        <v>3522322</v>
      </c>
      <c r="H128">
        <v>3150726.87</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s="80"/>
      <c r="BE128" s="80"/>
      <c r="BF128" s="80"/>
      <c r="BG128" s="80"/>
      <c r="BH128" s="80"/>
      <c r="BI128" s="80"/>
      <c r="BJ128" s="80"/>
      <c r="BK128" s="80"/>
      <c r="BL128" s="80"/>
      <c r="BM128" s="80"/>
      <c r="BN128" s="80"/>
      <c r="BO128" s="80"/>
      <c r="BP128" s="80"/>
      <c r="BQ128" s="80"/>
    </row>
    <row r="129" spans="1:69" x14ac:dyDescent="0.3">
      <c r="A129" t="s">
        <v>866</v>
      </c>
      <c r="B129">
        <v>3684448</v>
      </c>
      <c r="C129">
        <v>3584942</v>
      </c>
      <c r="D129">
        <v>3689530.14</v>
      </c>
      <c r="E129">
        <v>3554813</v>
      </c>
      <c r="F129">
        <v>3384920</v>
      </c>
      <c r="G129">
        <v>3332246</v>
      </c>
      <c r="H129">
        <v>2969923.4</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s="80"/>
      <c r="BE129" s="80"/>
      <c r="BF129" s="80"/>
      <c r="BG129" s="80"/>
      <c r="BH129" s="80"/>
      <c r="BI129" s="80"/>
      <c r="BJ129" s="80"/>
      <c r="BK129" s="80"/>
      <c r="BL129" s="80"/>
      <c r="BM129" s="80"/>
      <c r="BN129" s="80"/>
      <c r="BO129" s="80"/>
      <c r="BP129" s="80"/>
      <c r="BQ129" s="80"/>
    </row>
    <row r="130" spans="1:69" x14ac:dyDescent="0.3">
      <c r="A130" t="s">
        <v>1744</v>
      </c>
      <c r="B130">
        <v>197602</v>
      </c>
      <c r="C130">
        <v>263473</v>
      </c>
      <c r="D130">
        <v>189210.79</v>
      </c>
      <c r="E130">
        <v>172476</v>
      </c>
      <c r="F130">
        <v>174665</v>
      </c>
      <c r="G130">
        <v>190076</v>
      </c>
      <c r="H130">
        <v>180803.47</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s="80"/>
      <c r="BE130" s="80"/>
      <c r="BF130" s="80"/>
      <c r="BG130" s="80"/>
      <c r="BH130" s="80"/>
      <c r="BI130" s="80"/>
      <c r="BJ130" s="80"/>
      <c r="BK130" s="80"/>
      <c r="BL130" s="80"/>
      <c r="BM130" s="80"/>
      <c r="BN130" s="80"/>
      <c r="BO130" s="80"/>
      <c r="BP130" s="80"/>
      <c r="BQ130" s="80"/>
    </row>
    <row r="131" spans="1:69" x14ac:dyDescent="0.3">
      <c r="A131" t="s">
        <v>783</v>
      </c>
      <c r="B131">
        <v>14364</v>
      </c>
      <c r="C131">
        <v>8729</v>
      </c>
      <c r="D131">
        <v>11826.54</v>
      </c>
      <c r="E131">
        <v>9361</v>
      </c>
      <c r="F131">
        <v>5678</v>
      </c>
      <c r="G131">
        <v>17788</v>
      </c>
      <c r="H131">
        <v>21255.51</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s="80"/>
      <c r="BE131" s="80"/>
      <c r="BF131" s="80"/>
      <c r="BG131" s="80"/>
      <c r="BH131" s="80"/>
      <c r="BI131" s="80"/>
      <c r="BJ131" s="80"/>
      <c r="BK131" s="80"/>
      <c r="BL131" s="80"/>
      <c r="BM131" s="80"/>
      <c r="BN131" s="80"/>
      <c r="BO131" s="80"/>
      <c r="BP131" s="80"/>
      <c r="BQ131" s="80"/>
    </row>
    <row r="132" spans="1:69" x14ac:dyDescent="0.3">
      <c r="A132" t="s">
        <v>867</v>
      </c>
      <c r="B132">
        <v>3896414</v>
      </c>
      <c r="C132">
        <v>3857144</v>
      </c>
      <c r="D132">
        <v>3890567.47</v>
      </c>
      <c r="E132">
        <v>3736650</v>
      </c>
      <c r="F132">
        <v>3565263</v>
      </c>
      <c r="G132">
        <v>3540110</v>
      </c>
      <c r="H132">
        <v>3171982.38</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s="80"/>
      <c r="BE132" s="80"/>
      <c r="BF132" s="80"/>
      <c r="BG132" s="80"/>
      <c r="BH132" s="80"/>
      <c r="BI132" s="80"/>
      <c r="BJ132" s="80"/>
      <c r="BK132" s="80"/>
      <c r="BL132" s="80"/>
      <c r="BM132" s="80"/>
      <c r="BN132" s="80"/>
      <c r="BO132" s="80"/>
      <c r="BP132" s="80"/>
      <c r="BQ132" s="80"/>
    </row>
    <row r="133" spans="1:69" x14ac:dyDescent="0.3">
      <c r="A133" t="s">
        <v>1891</v>
      </c>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s="80"/>
      <c r="BE133" s="80"/>
      <c r="BF133" s="80"/>
      <c r="BG133" s="80"/>
      <c r="BH133" s="80"/>
      <c r="BI133" s="80"/>
      <c r="BJ133" s="80"/>
      <c r="BK133" s="80"/>
      <c r="BL133" s="80"/>
      <c r="BM133" s="80"/>
      <c r="BN133" s="80"/>
      <c r="BO133" s="80"/>
      <c r="BP133" s="80"/>
      <c r="BQ133" s="80"/>
    </row>
    <row r="134" spans="1:69" x14ac:dyDescent="0.3">
      <c r="A134" t="s">
        <v>869</v>
      </c>
      <c r="B134">
        <v>1656818</v>
      </c>
      <c r="C134">
        <v>1501597</v>
      </c>
      <c r="D134">
        <v>1599436.51</v>
      </c>
      <c r="E134">
        <v>1533204</v>
      </c>
      <c r="F134">
        <v>1520029</v>
      </c>
      <c r="G134">
        <v>1491480</v>
      </c>
      <c r="H134">
        <v>1328547</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s="80"/>
      <c r="BE134" s="80"/>
      <c r="BF134" s="80"/>
      <c r="BG134" s="80"/>
      <c r="BH134" s="80"/>
      <c r="BI134" s="80"/>
      <c r="BJ134" s="80"/>
      <c r="BK134" s="80"/>
      <c r="BL134" s="80"/>
      <c r="BM134" s="80"/>
      <c r="BN134" s="80"/>
      <c r="BO134" s="80"/>
      <c r="BP134" s="80"/>
      <c r="BQ134" s="80"/>
    </row>
    <row r="135" spans="1:69" x14ac:dyDescent="0.3">
      <c r="A135" t="s">
        <v>878</v>
      </c>
      <c r="B135">
        <v>137316</v>
      </c>
      <c r="C135">
        <v>145445</v>
      </c>
      <c r="D135">
        <v>498505.49</v>
      </c>
      <c r="E135">
        <v>52035</v>
      </c>
      <c r="F135">
        <v>24671</v>
      </c>
      <c r="G135">
        <v>0</v>
      </c>
      <c r="H135">
        <v>138553.24</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s="80"/>
      <c r="BE135" s="80"/>
      <c r="BF135" s="80"/>
      <c r="BG135" s="80"/>
      <c r="BH135" s="80"/>
      <c r="BI135" s="80"/>
      <c r="BJ135" s="80"/>
      <c r="BK135" s="80"/>
      <c r="BL135" s="80"/>
      <c r="BM135" s="80"/>
      <c r="BN135" s="80"/>
      <c r="BO135" s="80"/>
      <c r="BP135" s="80"/>
      <c r="BQ135" s="80"/>
    </row>
    <row r="136" spans="1:69" x14ac:dyDescent="0.3">
      <c r="A136" t="s">
        <v>1745</v>
      </c>
      <c r="B136">
        <v>0</v>
      </c>
      <c r="C136">
        <v>0</v>
      </c>
      <c r="D136">
        <v>0</v>
      </c>
      <c r="E136">
        <v>0</v>
      </c>
      <c r="F136">
        <v>0</v>
      </c>
      <c r="G136">
        <v>-68658</v>
      </c>
      <c r="H136">
        <v>0</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s="80"/>
      <c r="BE136" s="80"/>
      <c r="BF136" s="80"/>
      <c r="BG136" s="80"/>
      <c r="BH136" s="80"/>
      <c r="BI136" s="80"/>
      <c r="BJ136" s="80"/>
      <c r="BK136" s="80"/>
      <c r="BL136" s="80"/>
      <c r="BM136" s="80"/>
      <c r="BN136" s="80"/>
      <c r="BO136" s="80"/>
      <c r="BP136" s="80"/>
      <c r="BQ136" s="80"/>
    </row>
    <row r="137" spans="1:69" x14ac:dyDescent="0.3">
      <c r="A137" t="s">
        <v>1892</v>
      </c>
      <c r="B137">
        <v>1794134</v>
      </c>
      <c r="C137">
        <v>1647042</v>
      </c>
      <c r="D137">
        <v>2097942</v>
      </c>
      <c r="E137">
        <v>1585239</v>
      </c>
      <c r="F137">
        <v>1544700</v>
      </c>
      <c r="G137">
        <v>1422822</v>
      </c>
      <c r="H137">
        <v>1467100.24</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s="80"/>
      <c r="BE137" s="80"/>
      <c r="BF137" s="80"/>
      <c r="BG137" s="80"/>
      <c r="BH137" s="80"/>
      <c r="BI137" s="80"/>
      <c r="BJ137" s="80"/>
      <c r="BK137" s="80"/>
      <c r="BL137" s="80"/>
      <c r="BM137" s="80"/>
      <c r="BN137" s="80"/>
      <c r="BO137" s="80"/>
      <c r="BP137" s="80"/>
      <c r="BQ137" s="80"/>
    </row>
    <row r="138" spans="1:69" x14ac:dyDescent="0.3">
      <c r="A138" t="s">
        <v>874</v>
      </c>
      <c r="B138">
        <v>0</v>
      </c>
      <c r="C138">
        <v>0</v>
      </c>
      <c r="D138">
        <v>382545.4</v>
      </c>
      <c r="E138">
        <v>-115468.33</v>
      </c>
      <c r="F138">
        <v>-109877</v>
      </c>
      <c r="G138">
        <v>-130969</v>
      </c>
      <c r="H138">
        <v>0</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s="80"/>
      <c r="BE138" s="80"/>
      <c r="BF138" s="80"/>
      <c r="BG138" s="80"/>
      <c r="BH138" s="80"/>
      <c r="BI138" s="80"/>
      <c r="BJ138" s="80"/>
      <c r="BK138" s="80"/>
      <c r="BL138" s="80"/>
      <c r="BM138" s="80"/>
      <c r="BN138" s="80"/>
      <c r="BO138" s="80"/>
      <c r="BP138" s="80"/>
      <c r="BQ138" s="80"/>
    </row>
    <row r="139" spans="1:69" x14ac:dyDescent="0.3">
      <c r="A139" t="s">
        <v>2063</v>
      </c>
      <c r="B139">
        <v>0</v>
      </c>
      <c r="C139">
        <v>0</v>
      </c>
      <c r="D139">
        <v>382545.4</v>
      </c>
      <c r="E139">
        <v>-115468.33</v>
      </c>
      <c r="F139">
        <v>-109877</v>
      </c>
      <c r="G139">
        <v>-130969</v>
      </c>
      <c r="H139">
        <v>0</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s="80"/>
      <c r="BE139" s="80"/>
      <c r="BF139" s="80"/>
      <c r="BG139" s="80"/>
      <c r="BH139" s="80"/>
      <c r="BI139" s="80"/>
      <c r="BJ139" s="80"/>
      <c r="BK139" s="80"/>
      <c r="BL139" s="80"/>
      <c r="BM139" s="80"/>
      <c r="BN139" s="80"/>
      <c r="BO139" s="80"/>
      <c r="BP139" s="80"/>
      <c r="BQ139" s="80"/>
    </row>
    <row r="140" spans="1:69" x14ac:dyDescent="0.3">
      <c r="A140" t="s">
        <v>1895</v>
      </c>
      <c r="B140">
        <v>2102280</v>
      </c>
      <c r="C140">
        <v>2210102</v>
      </c>
      <c r="D140">
        <v>2175170.86</v>
      </c>
      <c r="E140">
        <v>2151411</v>
      </c>
      <c r="F140">
        <v>2020563</v>
      </c>
      <c r="G140">
        <v>1986319</v>
      </c>
      <c r="H140">
        <v>1704882.14</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s="80"/>
      <c r="BE140" s="80"/>
      <c r="BF140" s="80"/>
      <c r="BG140" s="80"/>
      <c r="BH140" s="80"/>
      <c r="BI140" s="80"/>
      <c r="BJ140" s="80"/>
      <c r="BK140" s="80"/>
      <c r="BL140" s="80"/>
      <c r="BM140" s="80"/>
      <c r="BN140" s="80"/>
      <c r="BO140" s="80"/>
      <c r="BP140" s="80"/>
      <c r="BQ140" s="80"/>
    </row>
    <row r="141" spans="1:69" x14ac:dyDescent="0.3">
      <c r="A141" t="s">
        <v>875</v>
      </c>
      <c r="B141">
        <v>507241</v>
      </c>
      <c r="C141">
        <v>476552</v>
      </c>
      <c r="D141">
        <v>470269.17</v>
      </c>
      <c r="E141">
        <v>467093</v>
      </c>
      <c r="F141">
        <v>447097</v>
      </c>
      <c r="G141">
        <v>432505</v>
      </c>
      <c r="H141">
        <v>381638.3</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s="80"/>
      <c r="BE141" s="80"/>
      <c r="BF141" s="80"/>
      <c r="BG141" s="80"/>
      <c r="BH141" s="80"/>
      <c r="BI141" s="80"/>
      <c r="BJ141" s="80"/>
      <c r="BK141" s="80"/>
      <c r="BL141" s="80"/>
      <c r="BM141" s="80"/>
      <c r="BN141" s="80"/>
      <c r="BO141" s="80"/>
      <c r="BP141" s="80"/>
      <c r="BQ141" s="80"/>
    </row>
    <row r="142" spans="1:69" x14ac:dyDescent="0.3">
      <c r="A142" t="s">
        <v>876</v>
      </c>
      <c r="B142">
        <v>324967</v>
      </c>
      <c r="C142">
        <v>359894</v>
      </c>
      <c r="D142">
        <v>334845.88</v>
      </c>
      <c r="E142">
        <v>344345</v>
      </c>
      <c r="F142">
        <v>306913</v>
      </c>
      <c r="G142">
        <v>316472</v>
      </c>
      <c r="H142">
        <v>263876.67</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s="80"/>
      <c r="BE142" s="80"/>
      <c r="BF142" s="80"/>
      <c r="BG142" s="80"/>
      <c r="BH142" s="80"/>
      <c r="BI142" s="80"/>
      <c r="BJ142" s="80"/>
      <c r="BK142" s="80"/>
      <c r="BL142" s="80"/>
      <c r="BM142" s="80"/>
      <c r="BN142" s="80"/>
      <c r="BO142" s="80"/>
      <c r="BP142" s="80"/>
      <c r="BQ142" s="80"/>
    </row>
    <row r="143" spans="1:69" x14ac:dyDescent="0.3">
      <c r="A143" t="s">
        <v>1896</v>
      </c>
      <c r="B143">
        <v>1270072</v>
      </c>
      <c r="C143">
        <v>1373656</v>
      </c>
      <c r="D143">
        <v>1370055.81</v>
      </c>
      <c r="E143">
        <v>1339973</v>
      </c>
      <c r="F143">
        <v>1266553</v>
      </c>
      <c r="G143">
        <v>1237342</v>
      </c>
      <c r="H143">
        <v>1059367.1599999999</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s="80"/>
      <c r="BE143" s="80"/>
      <c r="BF143" s="80"/>
      <c r="BG143" s="80"/>
      <c r="BH143" s="80"/>
      <c r="BI143" s="80"/>
      <c r="BJ143" s="80"/>
      <c r="BK143" s="80"/>
      <c r="BL143" s="80"/>
      <c r="BM143" s="80"/>
      <c r="BN143" s="80"/>
      <c r="BO143" s="80"/>
      <c r="BP143" s="80"/>
      <c r="BQ143" s="80"/>
    </row>
    <row r="144" spans="1:69" x14ac:dyDescent="0.3">
      <c r="A144" t="s">
        <v>1897</v>
      </c>
      <c r="B144">
        <v>1270072</v>
      </c>
      <c r="C144">
        <v>1373656</v>
      </c>
      <c r="D144">
        <v>1370055.81</v>
      </c>
      <c r="E144">
        <v>1339973</v>
      </c>
      <c r="F144">
        <v>1266553</v>
      </c>
      <c r="G144">
        <v>1237342</v>
      </c>
      <c r="H144">
        <v>1059367.1599999999</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s="80"/>
      <c r="BE144" s="80"/>
      <c r="BF144" s="80"/>
      <c r="BG144" s="80"/>
      <c r="BH144" s="80"/>
      <c r="BI144" s="80"/>
      <c r="BJ144" s="80"/>
      <c r="BK144" s="80"/>
      <c r="BL144" s="80"/>
      <c r="BM144" s="80"/>
      <c r="BN144" s="80"/>
      <c r="BO144" s="80"/>
      <c r="BP144" s="80"/>
      <c r="BQ144" s="80"/>
    </row>
    <row r="145" spans="1:69" x14ac:dyDescent="0.3">
      <c r="A145" t="s">
        <v>1898</v>
      </c>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s="80"/>
      <c r="BE145" s="80"/>
      <c r="BF145" s="80"/>
      <c r="BG145" s="80"/>
      <c r="BH145" s="80"/>
      <c r="BI145" s="80"/>
      <c r="BJ145" s="80"/>
      <c r="BK145" s="80"/>
      <c r="BL145" s="80"/>
      <c r="BM145" s="80"/>
      <c r="BN145" s="80"/>
      <c r="BO145" s="80"/>
      <c r="BP145" s="80"/>
      <c r="BQ145" s="80"/>
    </row>
    <row r="146" spans="1:69" x14ac:dyDescent="0.3">
      <c r="A146" t="s">
        <v>1899</v>
      </c>
      <c r="B146">
        <v>1270072</v>
      </c>
      <c r="C146">
        <v>1373656</v>
      </c>
      <c r="D146">
        <v>1370055.81</v>
      </c>
      <c r="E146">
        <v>1339973</v>
      </c>
      <c r="F146">
        <v>1266553</v>
      </c>
      <c r="G146">
        <v>1237342</v>
      </c>
      <c r="H146">
        <v>1059367.1599999999</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s="80"/>
      <c r="BE146" s="80"/>
      <c r="BF146" s="80"/>
      <c r="BG146" s="80"/>
      <c r="BH146" s="80"/>
      <c r="BI146" s="80"/>
      <c r="BJ146" s="80"/>
      <c r="BK146" s="80"/>
      <c r="BL146" s="80"/>
      <c r="BM146" s="80"/>
      <c r="BN146" s="80"/>
      <c r="BO146" s="80"/>
      <c r="BP146" s="80"/>
      <c r="BQ146" s="80"/>
    </row>
    <row r="147" spans="1:69" x14ac:dyDescent="0.3">
      <c r="A147" t="s">
        <v>1900</v>
      </c>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s="80"/>
      <c r="BE147" s="80"/>
      <c r="BF147" s="80"/>
      <c r="BG147" s="80"/>
      <c r="BH147" s="80"/>
      <c r="BI147" s="80"/>
      <c r="BJ147" s="80"/>
      <c r="BK147" s="80"/>
      <c r="BL147" s="80"/>
      <c r="BM147" s="80"/>
      <c r="BN147" s="80"/>
      <c r="BO147" s="80"/>
      <c r="BP147" s="80"/>
      <c r="BQ147" s="80"/>
    </row>
    <row r="148" spans="1:69" x14ac:dyDescent="0.3">
      <c r="A148" t="s">
        <v>1901</v>
      </c>
      <c r="B148">
        <v>1851</v>
      </c>
      <c r="C148">
        <v>2680</v>
      </c>
      <c r="D148">
        <v>2838.42</v>
      </c>
      <c r="E148">
        <v>2830</v>
      </c>
      <c r="F148">
        <v>1833</v>
      </c>
      <c r="G148">
        <v>429</v>
      </c>
      <c r="H148">
        <v>860.62</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s="80"/>
      <c r="BE148" s="80"/>
      <c r="BF148" s="80"/>
      <c r="BG148" s="80"/>
      <c r="BH148" s="80"/>
      <c r="BI148" s="80"/>
      <c r="BJ148" s="80"/>
      <c r="BK148" s="80"/>
      <c r="BL148" s="80"/>
      <c r="BM148" s="80"/>
      <c r="BN148" s="80"/>
      <c r="BO148" s="80"/>
      <c r="BP148" s="80"/>
      <c r="BQ148" s="80"/>
    </row>
    <row r="149" spans="1:69" x14ac:dyDescent="0.3">
      <c r="A149" t="s">
        <v>2074</v>
      </c>
      <c r="B149">
        <v>0</v>
      </c>
      <c r="C149">
        <v>0</v>
      </c>
      <c r="D149">
        <v>0</v>
      </c>
      <c r="E149">
        <v>0</v>
      </c>
      <c r="F149">
        <v>-366</v>
      </c>
      <c r="G149">
        <v>0</v>
      </c>
      <c r="H149">
        <v>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s="80"/>
      <c r="BE149" s="80"/>
      <c r="BF149" s="80"/>
      <c r="BG149" s="80"/>
      <c r="BH149" s="80"/>
      <c r="BI149" s="80"/>
      <c r="BJ149" s="80"/>
      <c r="BK149" s="80"/>
      <c r="BL149" s="80"/>
      <c r="BM149" s="80"/>
      <c r="BN149" s="80"/>
      <c r="BO149" s="80"/>
      <c r="BP149" s="80"/>
      <c r="BQ149" s="80"/>
    </row>
    <row r="150" spans="1:69" x14ac:dyDescent="0.3">
      <c r="A150" t="s">
        <v>1904</v>
      </c>
      <c r="B150">
        <v>-370</v>
      </c>
      <c r="C150">
        <v>-536</v>
      </c>
      <c r="D150">
        <v>-568.09</v>
      </c>
      <c r="E150">
        <v>-566</v>
      </c>
      <c r="F150">
        <v>-366</v>
      </c>
      <c r="G150">
        <v>-86</v>
      </c>
      <c r="H150">
        <v>-172.12</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s="80"/>
      <c r="BE150" s="80"/>
      <c r="BF150" s="80"/>
      <c r="BG150" s="80"/>
      <c r="BH150" s="80"/>
      <c r="BI150" s="80"/>
      <c r="BJ150" s="80"/>
      <c r="BK150" s="80"/>
      <c r="BL150" s="80"/>
      <c r="BM150" s="80"/>
      <c r="BN150" s="80"/>
      <c r="BO150" s="80"/>
      <c r="BP150" s="80"/>
      <c r="BQ150" s="80"/>
    </row>
    <row r="151" spans="1:69" x14ac:dyDescent="0.3">
      <c r="A151" t="s">
        <v>1905</v>
      </c>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s="80"/>
      <c r="BE151" s="80"/>
      <c r="BF151" s="80"/>
      <c r="BG151" s="80"/>
      <c r="BH151" s="80"/>
      <c r="BI151" s="80"/>
      <c r="BJ151" s="80"/>
      <c r="BK151" s="80"/>
      <c r="BL151" s="80"/>
      <c r="BM151" s="80"/>
      <c r="BN151" s="80"/>
      <c r="BO151" s="80"/>
      <c r="BP151" s="80"/>
      <c r="BQ151" s="80"/>
    </row>
    <row r="152" spans="1:69" x14ac:dyDescent="0.3">
      <c r="A152" t="s">
        <v>1907</v>
      </c>
      <c r="B152">
        <v>0</v>
      </c>
      <c r="C152">
        <v>0</v>
      </c>
      <c r="D152">
        <v>-1183.68</v>
      </c>
      <c r="E152">
        <v>0</v>
      </c>
      <c r="F152">
        <v>0</v>
      </c>
      <c r="G152">
        <v>0</v>
      </c>
      <c r="H152">
        <v>-5117.82</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s="80"/>
      <c r="BE152" s="80"/>
      <c r="BF152" s="80"/>
      <c r="BG152" s="80"/>
      <c r="BH152" s="80"/>
      <c r="BI152" s="80"/>
      <c r="BJ152" s="80"/>
      <c r="BK152" s="80"/>
      <c r="BL152" s="80"/>
      <c r="BM152" s="80"/>
      <c r="BN152" s="80"/>
      <c r="BO152" s="80"/>
      <c r="BP152" s="80"/>
      <c r="BQ152" s="80"/>
    </row>
    <row r="153" spans="1:69" x14ac:dyDescent="0.3">
      <c r="A153" t="s">
        <v>2075</v>
      </c>
      <c r="B153">
        <v>0</v>
      </c>
      <c r="C153">
        <v>0</v>
      </c>
      <c r="D153">
        <v>236.74</v>
      </c>
      <c r="E153">
        <v>0</v>
      </c>
      <c r="F153">
        <v>0</v>
      </c>
      <c r="G153">
        <v>0</v>
      </c>
      <c r="H153">
        <v>1023.56</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s="80"/>
      <c r="BE153" s="80"/>
      <c r="BF153" s="80"/>
      <c r="BG153" s="80"/>
      <c r="BH153" s="80"/>
      <c r="BI153" s="80"/>
      <c r="BJ153" s="80"/>
      <c r="BK153" s="80"/>
      <c r="BL153" s="80"/>
      <c r="BM153" s="80"/>
      <c r="BN153" s="80"/>
      <c r="BO153" s="80"/>
      <c r="BP153" s="80"/>
      <c r="BQ153" s="80"/>
    </row>
    <row r="154" spans="1:69" x14ac:dyDescent="0.3">
      <c r="A154" t="s">
        <v>1908</v>
      </c>
      <c r="B154">
        <v>1481</v>
      </c>
      <c r="C154">
        <v>2144</v>
      </c>
      <c r="D154">
        <v>-1517.42</v>
      </c>
      <c r="E154">
        <v>2264</v>
      </c>
      <c r="F154">
        <v>1467</v>
      </c>
      <c r="G154">
        <v>343</v>
      </c>
      <c r="H154">
        <v>-3405.76</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s="80"/>
      <c r="BE154" s="80"/>
      <c r="BF154" s="80"/>
      <c r="BG154" s="80"/>
      <c r="BH154" s="80"/>
      <c r="BI154" s="80"/>
      <c r="BJ154" s="80"/>
      <c r="BK154" s="80"/>
      <c r="BL154" s="80"/>
      <c r="BM154" s="80"/>
      <c r="BN154" s="80"/>
      <c r="BO154" s="80"/>
      <c r="BP154" s="80"/>
      <c r="BQ154" s="80"/>
    </row>
    <row r="155" spans="1:69" x14ac:dyDescent="0.3">
      <c r="A155" t="s">
        <v>1909</v>
      </c>
      <c r="B155">
        <v>1271553</v>
      </c>
      <c r="C155">
        <v>1375800</v>
      </c>
      <c r="D155">
        <v>1368538.39</v>
      </c>
      <c r="E155">
        <v>1342237</v>
      </c>
      <c r="F155">
        <v>1268020</v>
      </c>
      <c r="G155">
        <v>1237685</v>
      </c>
      <c r="H155">
        <v>1055961.3999999999</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s="80"/>
      <c r="BE155" s="80"/>
      <c r="BF155" s="80"/>
      <c r="BG155" s="80"/>
      <c r="BH155" s="80"/>
      <c r="BI155" s="80"/>
      <c r="BJ155" s="80"/>
      <c r="BK155" s="80"/>
      <c r="BL155" s="80"/>
      <c r="BM155" s="80"/>
      <c r="BN155" s="80"/>
      <c r="BO155" s="80"/>
      <c r="BP155" s="80"/>
      <c r="BQ155" s="80"/>
    </row>
    <row r="156" spans="1:69" x14ac:dyDescent="0.3">
      <c r="A156" t="s">
        <v>1910</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s="80"/>
      <c r="BE156" s="80"/>
      <c r="BF156" s="80"/>
      <c r="BG156" s="80"/>
      <c r="BH156" s="80"/>
      <c r="BI156" s="80"/>
      <c r="BJ156" s="80"/>
      <c r="BK156" s="80"/>
      <c r="BL156" s="80"/>
      <c r="BM156" s="80"/>
      <c r="BN156" s="80"/>
      <c r="BO156" s="80"/>
      <c r="BP156" s="80"/>
      <c r="BQ156" s="80"/>
    </row>
    <row r="157" spans="1:69" x14ac:dyDescent="0.3">
      <c r="A157" t="s">
        <v>2399</v>
      </c>
      <c r="B157">
        <v>1270072</v>
      </c>
      <c r="C157">
        <v>1373656</v>
      </c>
      <c r="D157">
        <v>1370055.81</v>
      </c>
      <c r="E157">
        <v>1339973</v>
      </c>
      <c r="F157">
        <v>1266553</v>
      </c>
      <c r="G157">
        <v>1237342</v>
      </c>
      <c r="H157">
        <v>1059367.1599999999</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s="80"/>
      <c r="BE157" s="80"/>
      <c r="BF157" s="80"/>
      <c r="BG157" s="80"/>
      <c r="BH157" s="80"/>
      <c r="BI157" s="80"/>
      <c r="BJ157" s="80"/>
      <c r="BK157" s="80"/>
      <c r="BL157" s="80"/>
      <c r="BM157" s="80"/>
      <c r="BN157" s="80"/>
      <c r="BO157" s="80"/>
      <c r="BP157" s="80"/>
      <c r="BQ157" s="80"/>
    </row>
    <row r="158" spans="1:69" x14ac:dyDescent="0.3">
      <c r="A158" t="s">
        <v>1911</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s="80"/>
      <c r="BE158" s="80"/>
      <c r="BF158" s="80"/>
      <c r="BG158" s="80"/>
      <c r="BH158" s="80"/>
      <c r="BI158" s="80"/>
      <c r="BJ158" s="80"/>
      <c r="BK158" s="80"/>
      <c r="BL158" s="80"/>
      <c r="BM158" s="80"/>
      <c r="BN158" s="80"/>
      <c r="BO158" s="80"/>
      <c r="BP158" s="80"/>
      <c r="BQ158" s="80"/>
    </row>
    <row r="159" spans="1:69" x14ac:dyDescent="0.3">
      <c r="A159" t="s">
        <v>2403</v>
      </c>
      <c r="B159">
        <v>1271553</v>
      </c>
      <c r="C159">
        <v>1375800</v>
      </c>
      <c r="D159">
        <v>1368538.39</v>
      </c>
      <c r="E159">
        <v>1342237</v>
      </c>
      <c r="F159">
        <v>1268020</v>
      </c>
      <c r="G159">
        <v>1237685</v>
      </c>
      <c r="H159">
        <v>1055961.3999999999</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s="80"/>
      <c r="BE159" s="80"/>
      <c r="BF159" s="80"/>
      <c r="BG159" s="80"/>
      <c r="BH159" s="80"/>
      <c r="BI159" s="80"/>
      <c r="BJ159" s="80"/>
      <c r="BK159" s="80"/>
      <c r="BL159" s="80"/>
      <c r="BM159" s="80"/>
      <c r="BN159" s="80"/>
      <c r="BO159" s="80"/>
      <c r="BP159" s="80"/>
      <c r="BQ159" s="80"/>
    </row>
    <row r="160" spans="1:69" x14ac:dyDescent="0.3">
      <c r="A160" t="s">
        <v>1912</v>
      </c>
      <c r="B160">
        <v>0.6</v>
      </c>
      <c r="C160">
        <v>0.65</v>
      </c>
      <c r="D160">
        <v>0.65</v>
      </c>
      <c r="E160">
        <v>0.63</v>
      </c>
      <c r="F160">
        <v>0.6</v>
      </c>
      <c r="G160">
        <v>0.58365</v>
      </c>
      <c r="H160">
        <v>0.5</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s="80"/>
      <c r="BE160" s="80"/>
      <c r="BF160" s="80"/>
      <c r="BG160" s="80"/>
      <c r="BH160" s="80"/>
      <c r="BI160" s="80"/>
      <c r="BJ160" s="80"/>
      <c r="BK160" s="80"/>
      <c r="BL160" s="80"/>
      <c r="BM160" s="80"/>
      <c r="BN160" s="80"/>
      <c r="BO160" s="80"/>
      <c r="BP160" s="80"/>
      <c r="BQ160" s="80"/>
    </row>
    <row r="161" spans="1:69" x14ac:dyDescent="0.3">
      <c r="A161" t="s">
        <v>1989</v>
      </c>
      <c r="B161" t="s">
        <v>2401</v>
      </c>
      <c r="C161" t="s">
        <v>1990</v>
      </c>
      <c r="D161" t="s">
        <v>1991</v>
      </c>
      <c r="E161" t="s">
        <v>1992</v>
      </c>
      <c r="F161" t="s">
        <v>1993</v>
      </c>
      <c r="G161" t="s">
        <v>1994</v>
      </c>
      <c r="H161" t="s">
        <v>1995</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s="80"/>
      <c r="BE161" s="80"/>
      <c r="BF161" s="80"/>
      <c r="BG161" s="80"/>
      <c r="BH161" s="80"/>
      <c r="BI161" s="80"/>
      <c r="BJ161" s="80"/>
      <c r="BK161" s="80"/>
      <c r="BL161" s="80"/>
      <c r="BM161" s="80"/>
      <c r="BN161" s="80"/>
      <c r="BO161" s="80"/>
      <c r="BP161" s="80"/>
      <c r="BQ161" s="80"/>
    </row>
    <row r="162" spans="1:69" x14ac:dyDescent="0.3">
      <c r="A162" t="s">
        <v>2043</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s="80"/>
      <c r="BE162" s="80"/>
      <c r="BF162" s="80"/>
      <c r="BG162" s="80"/>
      <c r="BH162" s="80"/>
      <c r="BI162" s="80"/>
      <c r="BJ162" s="80"/>
      <c r="BK162" s="80"/>
      <c r="BL162" s="80"/>
      <c r="BM162" s="80"/>
      <c r="BN162" s="80"/>
      <c r="BO162" s="80"/>
      <c r="BP162" s="80"/>
      <c r="BQ162" s="80"/>
    </row>
    <row r="163" spans="1:69" x14ac:dyDescent="0.3">
      <c r="A163" t="s">
        <v>2044</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s="80"/>
      <c r="BE163" s="80"/>
      <c r="BF163" s="80"/>
      <c r="BG163" s="80"/>
      <c r="BH163" s="80"/>
      <c r="BI163" s="80"/>
      <c r="BJ163" s="80"/>
      <c r="BK163" s="80"/>
      <c r="BL163" s="80"/>
      <c r="BM163" s="80"/>
      <c r="BN163" s="80"/>
      <c r="BO163" s="80"/>
      <c r="BP163" s="80"/>
      <c r="BQ163" s="80"/>
    </row>
    <row r="164" spans="1:69" x14ac:dyDescent="0.3">
      <c r="A164" t="s">
        <v>2045</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s="80"/>
      <c r="BE164" s="80"/>
      <c r="BF164" s="80"/>
      <c r="BG164" s="80"/>
      <c r="BH164" s="80"/>
      <c r="BI164" s="80"/>
      <c r="BJ164" s="80"/>
      <c r="BK164" s="80"/>
      <c r="BL164" s="80"/>
      <c r="BM164" s="80"/>
      <c r="BN164" s="80"/>
      <c r="BO164" s="80"/>
      <c r="BP164" s="80"/>
      <c r="BQ164" s="80"/>
    </row>
    <row r="165" spans="1:69"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s="80"/>
      <c r="BE165" s="80"/>
      <c r="BF165" s="80"/>
      <c r="BG165" s="80"/>
      <c r="BH165" s="80"/>
      <c r="BI165" s="80"/>
      <c r="BJ165" s="80"/>
      <c r="BK165" s="80"/>
      <c r="BL165" s="80"/>
      <c r="BM165" s="80"/>
      <c r="BN165" s="80"/>
      <c r="BO165" s="80"/>
      <c r="BP165" s="80"/>
      <c r="BQ165" s="80"/>
    </row>
    <row r="166" spans="1:69"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s="80"/>
      <c r="BE166" s="80"/>
      <c r="BF166" s="80"/>
      <c r="BG166" s="80"/>
      <c r="BH166" s="80"/>
      <c r="BI166" s="80"/>
      <c r="BJ166" s="80"/>
      <c r="BK166" s="80"/>
      <c r="BL166" s="80"/>
      <c r="BM166" s="80"/>
      <c r="BN166" s="80"/>
      <c r="BO166" s="80"/>
      <c r="BP166" s="80"/>
      <c r="BQ166" s="80"/>
    </row>
    <row r="167" spans="1:69"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s="80"/>
      <c r="BE167" s="80"/>
      <c r="BF167" s="80"/>
      <c r="BG167" s="80"/>
      <c r="BH167" s="80"/>
      <c r="BI167" s="80"/>
      <c r="BJ167" s="80"/>
      <c r="BK167" s="80"/>
      <c r="BL167" s="80"/>
      <c r="BM167" s="80"/>
      <c r="BN167" s="80"/>
      <c r="BO167" s="80"/>
      <c r="BP167" s="80"/>
      <c r="BQ167" s="80"/>
    </row>
    <row r="168" spans="1:69"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s="80"/>
      <c r="BE168" s="80"/>
      <c r="BF168" s="80"/>
      <c r="BG168" s="80"/>
      <c r="BH168" s="80"/>
      <c r="BI168" s="80"/>
      <c r="BJ168" s="80"/>
      <c r="BK168" s="80"/>
      <c r="BL168" s="80"/>
      <c r="BM168" s="80"/>
      <c r="BN168" s="80"/>
      <c r="BO168" s="80"/>
      <c r="BP168" s="80"/>
      <c r="BQ168" s="80"/>
    </row>
    <row r="169" spans="1:69"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s="80"/>
      <c r="BE169" s="80"/>
      <c r="BF169" s="80"/>
      <c r="BG169" s="80"/>
      <c r="BH169" s="80"/>
      <c r="BI169" s="80"/>
      <c r="BJ169" s="80"/>
      <c r="BK169" s="80"/>
      <c r="BL169" s="80"/>
      <c r="BM169" s="80"/>
      <c r="BN169" s="80"/>
      <c r="BO169" s="80"/>
      <c r="BP169" s="80"/>
      <c r="BQ169" s="80"/>
    </row>
    <row r="170" spans="1:69"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s="80"/>
      <c r="BE170" s="80"/>
      <c r="BF170" s="80"/>
      <c r="BG170" s="80"/>
      <c r="BH170" s="80"/>
      <c r="BI170" s="80"/>
      <c r="BJ170" s="80"/>
      <c r="BK170" s="80"/>
      <c r="BL170" s="80"/>
      <c r="BM170" s="80"/>
      <c r="BN170" s="80"/>
      <c r="BO170" s="80"/>
      <c r="BP170" s="80"/>
      <c r="BQ170" s="80"/>
    </row>
    <row r="171" spans="1:69"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s="80"/>
      <c r="BD171" s="80"/>
      <c r="BE171" s="80"/>
      <c r="BF171" s="80"/>
      <c r="BG171" s="80"/>
      <c r="BH171" s="80"/>
      <c r="BI171" s="80"/>
      <c r="BJ171" s="80"/>
      <c r="BK171" s="80"/>
      <c r="BL171" s="80"/>
      <c r="BM171" s="80"/>
      <c r="BN171" s="80"/>
      <c r="BO171" s="80"/>
      <c r="BP171" s="80"/>
      <c r="BQ171" s="80"/>
    </row>
    <row r="172" spans="1:69"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s="80"/>
      <c r="BD172" s="80"/>
      <c r="BE172" s="80"/>
      <c r="BF172" s="80"/>
      <c r="BG172" s="80"/>
      <c r="BH172" s="80"/>
      <c r="BI172" s="80"/>
      <c r="BJ172" s="80"/>
      <c r="BK172" s="80"/>
      <c r="BL172" s="80"/>
      <c r="BM172" s="80"/>
      <c r="BN172" s="80"/>
      <c r="BO172" s="80"/>
      <c r="BP172" s="80"/>
      <c r="BQ172" s="80"/>
    </row>
    <row r="173" spans="1:69"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s="80"/>
      <c r="BD173" s="80"/>
      <c r="BE173" s="80"/>
      <c r="BF173" s="80"/>
      <c r="BG173" s="80"/>
      <c r="BH173" s="80"/>
      <c r="BI173" s="80"/>
      <c r="BJ173" s="80"/>
      <c r="BK173" s="80"/>
      <c r="BL173" s="80"/>
      <c r="BM173" s="80"/>
      <c r="BN173" s="80"/>
      <c r="BO173" s="80"/>
      <c r="BP173" s="80"/>
      <c r="BQ173" s="80"/>
    </row>
    <row r="174" spans="1:69"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s="80"/>
      <c r="BD174" s="80"/>
      <c r="BE174" s="80"/>
      <c r="BF174" s="80"/>
      <c r="BG174" s="80"/>
      <c r="BH174" s="80"/>
      <c r="BI174" s="80"/>
      <c r="BJ174" s="80"/>
      <c r="BK174" s="80"/>
      <c r="BL174" s="80"/>
      <c r="BM174" s="80"/>
      <c r="BN174" s="80"/>
      <c r="BO174" s="80"/>
      <c r="BP174" s="80"/>
      <c r="BQ174" s="80"/>
    </row>
    <row r="175" spans="1:69"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s="80"/>
      <c r="BD175" s="80"/>
      <c r="BE175" s="80"/>
      <c r="BF175" s="80"/>
      <c r="BG175" s="80"/>
      <c r="BH175" s="80"/>
      <c r="BI175" s="80"/>
      <c r="BJ175" s="80"/>
      <c r="BK175" s="80"/>
      <c r="BL175" s="80"/>
      <c r="BM175" s="80"/>
      <c r="BN175" s="80"/>
      <c r="BO175" s="80"/>
      <c r="BP175" s="80"/>
      <c r="BQ175" s="80"/>
    </row>
    <row r="176" spans="1:69" x14ac:dyDescent="0.3">
      <c r="B176" s="80"/>
      <c r="C176" s="80"/>
      <c r="D176" s="80"/>
      <c r="E176" s="80"/>
      <c r="F176" s="80"/>
      <c r="G176" s="80"/>
      <c r="H176" s="80"/>
      <c r="I176" s="80"/>
      <c r="J176" s="80"/>
      <c r="K176" s="80"/>
      <c r="L176" s="80"/>
      <c r="M176" s="80"/>
      <c r="N176" s="80"/>
      <c r="O176" s="80"/>
      <c r="P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row>
    <row r="177" spans="2:69" x14ac:dyDescent="0.3">
      <c r="B177" s="80"/>
      <c r="C177" s="80"/>
      <c r="D177" s="80"/>
      <c r="E177" s="80"/>
      <c r="F177" s="80"/>
      <c r="G177" s="80"/>
      <c r="H177" s="80"/>
      <c r="I177" s="80"/>
      <c r="J177" s="80"/>
      <c r="K177" s="80"/>
      <c r="L177" s="80"/>
      <c r="M177" s="80"/>
      <c r="N177" s="80"/>
      <c r="O177" s="80"/>
      <c r="P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row>
    <row r="178" spans="2:69" x14ac:dyDescent="0.3">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2:69" x14ac:dyDescent="0.3">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2:69" x14ac:dyDescent="0.3">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2:69" x14ac:dyDescent="0.3">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2:69" x14ac:dyDescent="0.3">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2:69" x14ac:dyDescent="0.3">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2:69" x14ac:dyDescent="0.3">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2:69" x14ac:dyDescent="0.3">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2:69" x14ac:dyDescent="0.3">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2:69" x14ac:dyDescent="0.3">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2:69" x14ac:dyDescent="0.3">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2:69" x14ac:dyDescent="0.3">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2:69" x14ac:dyDescent="0.3">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2:69" x14ac:dyDescent="0.3">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2:69" x14ac:dyDescent="0.3">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x14ac:dyDescent="0.3">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x14ac:dyDescent="0.3">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x14ac:dyDescent="0.3">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x14ac:dyDescent="0.3">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x14ac:dyDescent="0.3">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x14ac:dyDescent="0.3">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x14ac:dyDescent="0.3">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x14ac:dyDescent="0.3">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x14ac:dyDescent="0.3">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x14ac:dyDescent="0.3">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x14ac:dyDescent="0.3">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x14ac:dyDescent="0.3">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x14ac:dyDescent="0.3">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x14ac:dyDescent="0.3">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x14ac:dyDescent="0.3">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x14ac:dyDescent="0.3">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x14ac:dyDescent="0.3">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1" spans="1:118" x14ac:dyDescent="0.3">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x14ac:dyDescent="0.3">
      <c r="A212" s="81" t="s">
        <v>7</v>
      </c>
      <c r="B212" s="80">
        <v>0</v>
      </c>
      <c r="C212" s="80">
        <v>0</v>
      </c>
      <c r="D212" s="80">
        <v>0</v>
      </c>
      <c r="E212" s="80">
        <v>0</v>
      </c>
      <c r="F212" s="80">
        <v>0</v>
      </c>
      <c r="G212" s="80">
        <v>0</v>
      </c>
      <c r="H212" s="80">
        <v>0</v>
      </c>
      <c r="I212" s="80">
        <v>0</v>
      </c>
      <c r="J212" s="80">
        <v>0</v>
      </c>
      <c r="K212" s="80">
        <v>0</v>
      </c>
      <c r="L212" s="80">
        <v>0</v>
      </c>
      <c r="M212" s="80">
        <v>0</v>
      </c>
      <c r="N212" s="80">
        <v>0</v>
      </c>
      <c r="O212" s="80">
        <v>0</v>
      </c>
      <c r="P212" s="80">
        <v>0</v>
      </c>
      <c r="Q212" s="80">
        <v>0</v>
      </c>
      <c r="R212" s="80">
        <v>0</v>
      </c>
      <c r="S212" s="80">
        <v>0</v>
      </c>
      <c r="T212" s="80">
        <v>0</v>
      </c>
      <c r="U212" s="80">
        <v>0</v>
      </c>
      <c r="V212" s="80">
        <v>0</v>
      </c>
      <c r="W212" s="80">
        <v>0</v>
      </c>
      <c r="X212" s="80">
        <v>0</v>
      </c>
      <c r="Y212" s="80">
        <v>0</v>
      </c>
      <c r="Z212" s="80">
        <v>0</v>
      </c>
      <c r="AA212" s="80">
        <v>0</v>
      </c>
      <c r="AB212" s="80">
        <v>0</v>
      </c>
      <c r="AC212" s="80">
        <v>0</v>
      </c>
      <c r="AD212" s="80">
        <v>0</v>
      </c>
      <c r="AE212" s="80">
        <v>0</v>
      </c>
      <c r="AF212" s="80">
        <v>0</v>
      </c>
      <c r="AG212" s="80">
        <v>0</v>
      </c>
      <c r="AH212" s="80">
        <v>0</v>
      </c>
      <c r="AI212" s="80">
        <v>0</v>
      </c>
      <c r="AJ212" s="80">
        <v>0</v>
      </c>
      <c r="AK212" s="80">
        <v>0</v>
      </c>
      <c r="AL212" s="80">
        <v>0</v>
      </c>
      <c r="AM212" s="80">
        <v>0</v>
      </c>
      <c r="AN212" s="80">
        <v>0</v>
      </c>
      <c r="AO212" s="80">
        <v>0</v>
      </c>
      <c r="AP212" s="80">
        <v>0</v>
      </c>
      <c r="AQ212" s="80">
        <v>0</v>
      </c>
      <c r="AR212" s="80">
        <v>0</v>
      </c>
      <c r="AS212" s="80">
        <v>0</v>
      </c>
      <c r="AT212" s="80">
        <v>0</v>
      </c>
      <c r="AU212" s="80">
        <v>0</v>
      </c>
      <c r="AV212" s="80">
        <v>0</v>
      </c>
      <c r="AW212" s="80">
        <v>0</v>
      </c>
      <c r="AX212" s="80">
        <v>0</v>
      </c>
      <c r="AY212" s="80">
        <v>0</v>
      </c>
      <c r="AZ212" s="80">
        <v>0</v>
      </c>
      <c r="BA212" s="80">
        <v>0</v>
      </c>
      <c r="BB212" s="80">
        <v>0</v>
      </c>
      <c r="BC212" s="80">
        <v>0</v>
      </c>
      <c r="BD212" s="80">
        <v>0</v>
      </c>
      <c r="BE212" s="80">
        <v>0</v>
      </c>
      <c r="BF212" s="80">
        <v>0</v>
      </c>
      <c r="BG212" s="80">
        <v>0</v>
      </c>
      <c r="BH212" s="80">
        <v>0</v>
      </c>
      <c r="BI212" s="80">
        <v>0</v>
      </c>
      <c r="BJ212" s="80">
        <v>0</v>
      </c>
      <c r="BK212" s="80">
        <v>0</v>
      </c>
      <c r="BL212" s="80">
        <v>0</v>
      </c>
      <c r="BM212" s="80">
        <v>0</v>
      </c>
      <c r="BN212" s="80">
        <v>0</v>
      </c>
      <c r="BO212" s="80">
        <v>0</v>
      </c>
      <c r="BP212" s="80">
        <v>0</v>
      </c>
      <c r="BQ212" s="80">
        <v>0</v>
      </c>
    </row>
    <row r="213" spans="1:118" x14ac:dyDescent="0.3">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row>
    <row r="215" spans="1:118" x14ac:dyDescent="0.3">
      <c r="A215" s="1" t="s">
        <v>8</v>
      </c>
    </row>
    <row r="216" spans="1:118" x14ac:dyDescent="0.3">
      <c r="A216" t="s">
        <v>6</v>
      </c>
      <c r="B216" t="s">
        <v>2400</v>
      </c>
      <c r="C216" t="s">
        <v>1752</v>
      </c>
      <c r="D216" t="s">
        <v>1753</v>
      </c>
      <c r="E216" t="s">
        <v>1754</v>
      </c>
      <c r="F216" t="s">
        <v>1755</v>
      </c>
      <c r="G216" t="s">
        <v>1756</v>
      </c>
      <c r="H216" t="s">
        <v>1757</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row>
    <row r="217" spans="1:118" x14ac:dyDescent="0.3">
      <c r="A217" t="s">
        <v>1914</v>
      </c>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row>
    <row r="218" spans="1:118" x14ac:dyDescent="0.3">
      <c r="A218" t="s">
        <v>2064</v>
      </c>
      <c r="B218">
        <v>3328589</v>
      </c>
      <c r="C218">
        <v>1733550</v>
      </c>
      <c r="D218">
        <v>6516499.6900000004</v>
      </c>
      <c r="E218">
        <v>4811598</v>
      </c>
      <c r="F218">
        <v>3127280</v>
      </c>
      <c r="G218">
        <v>1553814</v>
      </c>
      <c r="H218">
        <v>5292975.32</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row>
    <row r="219" spans="1:118" x14ac:dyDescent="0.3">
      <c r="A219" t="s">
        <v>877</v>
      </c>
      <c r="B219">
        <v>610766</v>
      </c>
      <c r="C219">
        <v>300420</v>
      </c>
      <c r="D219">
        <v>1169326.3600000001</v>
      </c>
      <c r="E219">
        <v>868427</v>
      </c>
      <c r="F219">
        <v>574773</v>
      </c>
      <c r="G219">
        <v>267644</v>
      </c>
      <c r="H219">
        <v>275738.09999999998</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118" x14ac:dyDescent="0.3">
      <c r="A220" t="s">
        <v>878</v>
      </c>
      <c r="B220">
        <v>282761</v>
      </c>
      <c r="C220">
        <v>145445</v>
      </c>
      <c r="D220">
        <v>291117.49</v>
      </c>
      <c r="E220">
        <v>139017</v>
      </c>
      <c r="F220">
        <v>86982</v>
      </c>
      <c r="G220">
        <v>-68658</v>
      </c>
      <c r="H220">
        <v>554212.96</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x14ac:dyDescent="0.3">
      <c r="A221" t="s">
        <v>1920</v>
      </c>
      <c r="B221">
        <v>0</v>
      </c>
      <c r="C221">
        <v>0</v>
      </c>
      <c r="D221">
        <v>-82.53</v>
      </c>
      <c r="E221">
        <v>-1</v>
      </c>
      <c r="F221">
        <v>-1</v>
      </c>
      <c r="G221">
        <v>-1</v>
      </c>
      <c r="H221">
        <v>-21.97</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118" x14ac:dyDescent="0.3">
      <c r="A222" t="s">
        <v>2076</v>
      </c>
      <c r="B222">
        <v>0</v>
      </c>
      <c r="C222">
        <v>0</v>
      </c>
      <c r="D222">
        <v>0</v>
      </c>
      <c r="E222">
        <v>0</v>
      </c>
      <c r="F222">
        <v>0</v>
      </c>
      <c r="G222">
        <v>0</v>
      </c>
      <c r="H222">
        <v>-5030.5</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118" x14ac:dyDescent="0.3">
      <c r="A223" t="s">
        <v>1922</v>
      </c>
      <c r="B223">
        <v>0</v>
      </c>
      <c r="C223">
        <v>0</v>
      </c>
      <c r="D223">
        <v>-36140.400000000001</v>
      </c>
      <c r="E223">
        <v>0</v>
      </c>
      <c r="F223">
        <v>0</v>
      </c>
      <c r="G223">
        <v>130969</v>
      </c>
      <c r="H223">
        <v>0</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118" x14ac:dyDescent="0.3">
      <c r="A224" t="s">
        <v>1923</v>
      </c>
      <c r="B224">
        <v>-659</v>
      </c>
      <c r="C224">
        <v>7</v>
      </c>
      <c r="D224">
        <v>4319.58</v>
      </c>
      <c r="E224">
        <v>4554</v>
      </c>
      <c r="F224">
        <v>3961</v>
      </c>
      <c r="G224">
        <v>2260</v>
      </c>
      <c r="H224">
        <v>5601.52</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55" x14ac:dyDescent="0.3">
      <c r="A225" t="s">
        <v>1924</v>
      </c>
      <c r="B225">
        <v>-659</v>
      </c>
      <c r="C225">
        <v>7</v>
      </c>
      <c r="D225">
        <v>4319.58</v>
      </c>
      <c r="E225">
        <v>4554</v>
      </c>
      <c r="F225">
        <v>3961</v>
      </c>
      <c r="G225">
        <v>2260</v>
      </c>
      <c r="H225">
        <v>5601.52</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55" x14ac:dyDescent="0.3">
      <c r="A226" t="s">
        <v>1926</v>
      </c>
      <c r="B226">
        <v>0</v>
      </c>
      <c r="C226">
        <v>0</v>
      </c>
      <c r="D226">
        <v>0</v>
      </c>
      <c r="E226">
        <v>-24787</v>
      </c>
      <c r="F226">
        <v>-17353</v>
      </c>
      <c r="G226">
        <v>-7245</v>
      </c>
      <c r="H226">
        <v>-33781.199999999997</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55" x14ac:dyDescent="0.3">
      <c r="A227" t="s">
        <v>1927</v>
      </c>
      <c r="B227">
        <v>0</v>
      </c>
      <c r="C227">
        <v>0</v>
      </c>
      <c r="D227">
        <v>0</v>
      </c>
      <c r="E227">
        <v>-24787</v>
      </c>
      <c r="F227">
        <v>-17353</v>
      </c>
      <c r="G227">
        <v>-7245</v>
      </c>
      <c r="H227">
        <v>-33781.199999999997</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55" x14ac:dyDescent="0.3">
      <c r="A228" t="s">
        <v>2077</v>
      </c>
      <c r="B228">
        <v>0</v>
      </c>
      <c r="C228">
        <v>0</v>
      </c>
      <c r="D228">
        <v>300</v>
      </c>
      <c r="E228">
        <v>300</v>
      </c>
      <c r="F228">
        <v>300</v>
      </c>
      <c r="G228">
        <v>0</v>
      </c>
      <c r="H228">
        <v>-4000</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55" x14ac:dyDescent="0.3">
      <c r="A229" t="s">
        <v>1930</v>
      </c>
      <c r="B229">
        <v>0</v>
      </c>
      <c r="C229">
        <v>0</v>
      </c>
      <c r="D229">
        <v>0</v>
      </c>
      <c r="E229">
        <v>0</v>
      </c>
      <c r="F229">
        <v>0</v>
      </c>
      <c r="G229">
        <v>300</v>
      </c>
      <c r="H229">
        <v>0</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55" x14ac:dyDescent="0.3">
      <c r="A230" t="s">
        <v>1931</v>
      </c>
      <c r="B230">
        <v>-7273103</v>
      </c>
      <c r="C230">
        <v>-3586753</v>
      </c>
      <c r="D230">
        <v>-13968645.16</v>
      </c>
      <c r="E230">
        <v>-10277180</v>
      </c>
      <c r="F230">
        <v>-6720773</v>
      </c>
      <c r="G230">
        <v>-3333909</v>
      </c>
      <c r="H230">
        <v>-11887757.4</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x14ac:dyDescent="0.3">
      <c r="A231" t="s">
        <v>866</v>
      </c>
      <c r="B231">
        <v>-7273103</v>
      </c>
      <c r="C231">
        <v>-3586753</v>
      </c>
      <c r="D231">
        <v>-13968645.16</v>
      </c>
      <c r="E231">
        <v>-10277180</v>
      </c>
      <c r="F231">
        <v>-6720773</v>
      </c>
      <c r="G231">
        <v>-3333909</v>
      </c>
      <c r="H231">
        <v>-11887757.4</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55" x14ac:dyDescent="0.3">
      <c r="A232" t="s">
        <v>875</v>
      </c>
      <c r="B232">
        <v>983793</v>
      </c>
      <c r="C232">
        <v>476552</v>
      </c>
      <c r="D232">
        <v>15729750.619999999</v>
      </c>
      <c r="E232">
        <v>11577938</v>
      </c>
      <c r="F232">
        <v>7526366</v>
      </c>
      <c r="G232">
        <v>3801892</v>
      </c>
      <c r="H232">
        <v>1526553.22</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55" x14ac:dyDescent="0.3">
      <c r="A233" t="s">
        <v>1932</v>
      </c>
      <c r="B233">
        <v>24640</v>
      </c>
      <c r="C233">
        <v>12320</v>
      </c>
      <c r="D233">
        <v>34721.14</v>
      </c>
      <c r="E233">
        <v>26040</v>
      </c>
      <c r="F233">
        <v>17361</v>
      </c>
      <c r="G233">
        <v>8680</v>
      </c>
      <c r="H233">
        <v>34652.69</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55" x14ac:dyDescent="0.3">
      <c r="A234" t="s">
        <v>1933</v>
      </c>
      <c r="B234">
        <v>-8207</v>
      </c>
      <c r="C234">
        <v>-4164</v>
      </c>
      <c r="D234">
        <v>-2737.43</v>
      </c>
      <c r="E234">
        <v>-1406</v>
      </c>
      <c r="F234">
        <v>-361</v>
      </c>
      <c r="G234">
        <v>98</v>
      </c>
      <c r="H234">
        <v>0</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55" x14ac:dyDescent="0.3">
      <c r="A235" t="s">
        <v>1934</v>
      </c>
      <c r="B235">
        <v>-2051420</v>
      </c>
      <c r="C235">
        <v>-922623</v>
      </c>
      <c r="D235">
        <v>9738429.3699999992</v>
      </c>
      <c r="E235">
        <v>7124500</v>
      </c>
      <c r="F235">
        <v>4598535</v>
      </c>
      <c r="G235">
        <v>2355844</v>
      </c>
      <c r="H235">
        <v>-4240857.25</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55" x14ac:dyDescent="0.3">
      <c r="A236" t="s">
        <v>1935</v>
      </c>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55" x14ac:dyDescent="0.3">
      <c r="A237" t="s">
        <v>2078</v>
      </c>
      <c r="B237">
        <v>-6926329</v>
      </c>
      <c r="C237">
        <v>-1936624</v>
      </c>
      <c r="D237">
        <v>-10815249.789999999</v>
      </c>
      <c r="E237">
        <v>-7052517</v>
      </c>
      <c r="F237">
        <v>-3105391</v>
      </c>
      <c r="G237">
        <v>-2478197</v>
      </c>
      <c r="H237">
        <v>-12408812.470000001</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55" x14ac:dyDescent="0.3">
      <c r="A238" t="s">
        <v>2079</v>
      </c>
      <c r="B238">
        <v>-2130060</v>
      </c>
      <c r="C238">
        <v>-872224</v>
      </c>
      <c r="D238">
        <v>-271395.21000000002</v>
      </c>
      <c r="E238">
        <v>-133018</v>
      </c>
      <c r="F238">
        <v>-81023</v>
      </c>
      <c r="G238">
        <v>-50017</v>
      </c>
      <c r="H238">
        <v>-83574.97</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55" x14ac:dyDescent="0.3">
      <c r="A239" t="s">
        <v>1938</v>
      </c>
      <c r="B239">
        <v>-302227</v>
      </c>
      <c r="C239">
        <v>-217439</v>
      </c>
      <c r="D239">
        <v>-36069.199999999997</v>
      </c>
      <c r="E239">
        <v>-58819</v>
      </c>
      <c r="F239">
        <v>-59065</v>
      </c>
      <c r="G239">
        <v>-81999</v>
      </c>
      <c r="H239">
        <v>-30787.84</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55" x14ac:dyDescent="0.3">
      <c r="A240" t="s">
        <v>1939</v>
      </c>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row r="241" spans="1:55" x14ac:dyDescent="0.3">
      <c r="A241" t="s">
        <v>1940</v>
      </c>
      <c r="B241">
        <v>-374558</v>
      </c>
      <c r="C241">
        <v>-395573</v>
      </c>
      <c r="D241">
        <v>226586.59</v>
      </c>
      <c r="E241">
        <v>159299</v>
      </c>
      <c r="F241">
        <v>-63111</v>
      </c>
      <c r="G241">
        <v>-169065</v>
      </c>
      <c r="H241">
        <v>144556.64000000001</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row>
    <row r="242" spans="1:55" x14ac:dyDescent="0.3">
      <c r="A242" t="s">
        <v>1941</v>
      </c>
      <c r="B242">
        <v>-95</v>
      </c>
      <c r="C242">
        <v>0</v>
      </c>
      <c r="D242">
        <v>-251.34</v>
      </c>
      <c r="E242">
        <v>-251</v>
      </c>
      <c r="F242">
        <v>-251</v>
      </c>
      <c r="G242">
        <v>-74</v>
      </c>
      <c r="H242">
        <v>-55.8</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row>
    <row r="243" spans="1:55" x14ac:dyDescent="0.3">
      <c r="A243" t="s">
        <v>1942</v>
      </c>
      <c r="B243">
        <v>42866</v>
      </c>
      <c r="C243">
        <v>29265</v>
      </c>
      <c r="D243">
        <v>-22560.9</v>
      </c>
      <c r="E243">
        <v>-31327</v>
      </c>
      <c r="F243">
        <v>-40428</v>
      </c>
      <c r="G243">
        <v>-40837</v>
      </c>
      <c r="H243">
        <v>68090.899999999994</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row>
    <row r="244" spans="1:55" x14ac:dyDescent="0.3">
      <c r="A244" t="s">
        <v>1943</v>
      </c>
      <c r="B244">
        <v>-11741823</v>
      </c>
      <c r="C244">
        <v>-4315218</v>
      </c>
      <c r="D244">
        <v>-1180510.48</v>
      </c>
      <c r="E244">
        <v>7867</v>
      </c>
      <c r="F244">
        <v>1249266</v>
      </c>
      <c r="G244">
        <v>-464345</v>
      </c>
      <c r="H244">
        <v>-16551440.789999999</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x14ac:dyDescent="0.3">
      <c r="A245" t="s">
        <v>1958</v>
      </c>
      <c r="B245">
        <v>7314686</v>
      </c>
      <c r="C245">
        <v>3678184</v>
      </c>
      <c r="D245">
        <v>0</v>
      </c>
      <c r="E245">
        <v>0</v>
      </c>
      <c r="F245">
        <v>0</v>
      </c>
      <c r="G245">
        <v>0</v>
      </c>
      <c r="H245">
        <v>11785295.84</v>
      </c>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row>
    <row r="246" spans="1:55" x14ac:dyDescent="0.3">
      <c r="A246" t="s">
        <v>1944</v>
      </c>
      <c r="B246">
        <v>-709288</v>
      </c>
      <c r="C246">
        <v>-999</v>
      </c>
      <c r="D246">
        <v>-1207074.55</v>
      </c>
      <c r="E246">
        <v>-1205923</v>
      </c>
      <c r="F246">
        <v>-568904</v>
      </c>
      <c r="G246">
        <v>31258</v>
      </c>
      <c r="H246">
        <v>-1225630.52</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row>
    <row r="247" spans="1:55" x14ac:dyDescent="0.3">
      <c r="A247" t="s">
        <v>879</v>
      </c>
      <c r="B247">
        <v>-5136425</v>
      </c>
      <c r="C247">
        <v>-638033</v>
      </c>
      <c r="D247">
        <v>-2387585.0299999998</v>
      </c>
      <c r="E247">
        <v>-1198056</v>
      </c>
      <c r="F247">
        <v>680362</v>
      </c>
      <c r="G247">
        <v>-433087</v>
      </c>
      <c r="H247">
        <v>-5991775.4699999997</v>
      </c>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x14ac:dyDescent="0.3">
      <c r="A248" t="s">
        <v>1945</v>
      </c>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x14ac:dyDescent="0.3">
      <c r="A249" t="s">
        <v>1952</v>
      </c>
      <c r="B249">
        <v>3740</v>
      </c>
      <c r="C249">
        <v>2114</v>
      </c>
      <c r="D249">
        <v>6088.06</v>
      </c>
      <c r="E249">
        <v>2794</v>
      </c>
      <c r="F249">
        <v>1330</v>
      </c>
      <c r="G249">
        <v>690</v>
      </c>
      <c r="H249">
        <v>3399.16</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row>
    <row r="250" spans="1:55" x14ac:dyDescent="0.3">
      <c r="A250" t="s">
        <v>1953</v>
      </c>
      <c r="B250">
        <v>3740</v>
      </c>
      <c r="C250">
        <v>2114</v>
      </c>
      <c r="D250">
        <v>6088.06</v>
      </c>
      <c r="E250">
        <v>2794</v>
      </c>
      <c r="F250">
        <v>1330</v>
      </c>
      <c r="G250">
        <v>690</v>
      </c>
      <c r="H250">
        <v>3399.16</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row>
    <row r="251" spans="1:55" x14ac:dyDescent="0.3">
      <c r="A251" t="s">
        <v>880</v>
      </c>
      <c r="B251">
        <v>-271883</v>
      </c>
      <c r="C251">
        <v>-138450</v>
      </c>
      <c r="D251">
        <v>-638971.18999999994</v>
      </c>
      <c r="E251">
        <v>-526523</v>
      </c>
      <c r="F251">
        <v>-353609</v>
      </c>
      <c r="G251">
        <v>-157669</v>
      </c>
      <c r="H251">
        <v>-793036.82</v>
      </c>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x14ac:dyDescent="0.3">
      <c r="A252" t="s">
        <v>1953</v>
      </c>
      <c r="B252">
        <v>-250480</v>
      </c>
      <c r="C252">
        <v>-118247</v>
      </c>
      <c r="D252">
        <v>-633243.48</v>
      </c>
      <c r="E252">
        <v>-520816</v>
      </c>
      <c r="F252">
        <v>-348990</v>
      </c>
      <c r="G252">
        <v>-154694</v>
      </c>
      <c r="H252">
        <v>-786817.7</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row>
    <row r="253" spans="1:55" x14ac:dyDescent="0.3">
      <c r="A253" t="s">
        <v>1954</v>
      </c>
      <c r="B253">
        <v>-21403</v>
      </c>
      <c r="C253">
        <v>-20203</v>
      </c>
      <c r="D253">
        <v>-5727.71</v>
      </c>
      <c r="E253">
        <v>-5707</v>
      </c>
      <c r="F253">
        <v>-4619</v>
      </c>
      <c r="G253">
        <v>-2975</v>
      </c>
      <c r="H253">
        <v>-6219.12</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row>
    <row r="254" spans="1:55" x14ac:dyDescent="0.3">
      <c r="A254" t="s">
        <v>2080</v>
      </c>
      <c r="B254">
        <v>0</v>
      </c>
      <c r="C254">
        <v>0</v>
      </c>
      <c r="D254">
        <v>-1000</v>
      </c>
      <c r="E254">
        <v>0</v>
      </c>
      <c r="F254">
        <v>0</v>
      </c>
      <c r="G254">
        <v>0</v>
      </c>
      <c r="H254">
        <v>-1000</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row>
    <row r="255" spans="1:55" x14ac:dyDescent="0.3">
      <c r="A255" t="s">
        <v>881</v>
      </c>
      <c r="B255">
        <v>-268143</v>
      </c>
      <c r="C255">
        <v>-136336</v>
      </c>
      <c r="D255">
        <v>-633883.13</v>
      </c>
      <c r="E255">
        <v>-523729</v>
      </c>
      <c r="F255">
        <v>-352279</v>
      </c>
      <c r="G255">
        <v>-156979</v>
      </c>
      <c r="H255">
        <v>-790637.67</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row>
    <row r="256" spans="1:55" x14ac:dyDescent="0.3">
      <c r="A256" t="s">
        <v>1960</v>
      </c>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row>
    <row r="257" spans="1:55" x14ac:dyDescent="0.3">
      <c r="A257" t="s">
        <v>1961</v>
      </c>
      <c r="B257">
        <v>0</v>
      </c>
      <c r="C257">
        <v>0</v>
      </c>
      <c r="D257">
        <v>0</v>
      </c>
      <c r="E257">
        <v>0</v>
      </c>
      <c r="F257">
        <v>0</v>
      </c>
      <c r="G257">
        <v>0</v>
      </c>
      <c r="H257">
        <v>-2920229.02</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row>
    <row r="258" spans="1:55" x14ac:dyDescent="0.3">
      <c r="A258" t="s">
        <v>1964</v>
      </c>
      <c r="B258">
        <v>4475327</v>
      </c>
      <c r="C258">
        <v>700000</v>
      </c>
      <c r="D258">
        <v>7741219.3300000001</v>
      </c>
      <c r="E258">
        <v>6729628</v>
      </c>
      <c r="F258">
        <v>2300000</v>
      </c>
      <c r="G258">
        <v>3532099</v>
      </c>
      <c r="H258">
        <v>2250000</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x14ac:dyDescent="0.3">
      <c r="A259" t="s">
        <v>1965</v>
      </c>
      <c r="B259">
        <v>1775327</v>
      </c>
      <c r="C259">
        <v>0</v>
      </c>
      <c r="D259">
        <v>483219.33</v>
      </c>
      <c r="E259">
        <v>1429628</v>
      </c>
      <c r="F259">
        <v>0</v>
      </c>
      <c r="G259">
        <v>2532099</v>
      </c>
      <c r="H259">
        <v>0</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row>
    <row r="260" spans="1:55" x14ac:dyDescent="0.3">
      <c r="A260" t="s">
        <v>1966</v>
      </c>
      <c r="B260">
        <v>1775327</v>
      </c>
      <c r="C260">
        <v>0</v>
      </c>
      <c r="D260">
        <v>483219.33</v>
      </c>
      <c r="E260">
        <v>1429628</v>
      </c>
      <c r="F260">
        <v>0</v>
      </c>
      <c r="G260">
        <v>2532099</v>
      </c>
      <c r="H260">
        <v>0</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row>
    <row r="261" spans="1:55" x14ac:dyDescent="0.3">
      <c r="A261" t="s">
        <v>1967</v>
      </c>
      <c r="B261">
        <v>2700000</v>
      </c>
      <c r="C261">
        <v>700000</v>
      </c>
      <c r="D261">
        <v>7258000</v>
      </c>
      <c r="E261">
        <v>5300000</v>
      </c>
      <c r="F261">
        <v>2300000</v>
      </c>
      <c r="G261">
        <v>1000000</v>
      </c>
      <c r="H261">
        <v>2250000</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row>
    <row r="262" spans="1:55" x14ac:dyDescent="0.3">
      <c r="A262" t="s">
        <v>1968</v>
      </c>
      <c r="B262">
        <v>2700000</v>
      </c>
      <c r="C262">
        <v>700000</v>
      </c>
      <c r="D262">
        <v>7258000</v>
      </c>
      <c r="E262">
        <v>5300000</v>
      </c>
      <c r="F262">
        <v>2300000</v>
      </c>
      <c r="G262">
        <v>1000000</v>
      </c>
      <c r="H262">
        <v>0</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row>
    <row r="263" spans="1:55" x14ac:dyDescent="0.3">
      <c r="A263" t="s">
        <v>1971</v>
      </c>
      <c r="B263">
        <v>-2104167</v>
      </c>
      <c r="C263">
        <v>-2602083</v>
      </c>
      <c r="D263">
        <v>-4166666.67</v>
      </c>
      <c r="E263">
        <v>-3864583</v>
      </c>
      <c r="F263">
        <v>-3950857</v>
      </c>
      <c r="G263">
        <v>-2635417</v>
      </c>
      <c r="H263">
        <v>-2916666.67</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row>
    <row r="264" spans="1:55" x14ac:dyDescent="0.3">
      <c r="A264" t="s">
        <v>1972</v>
      </c>
      <c r="B264">
        <v>0</v>
      </c>
      <c r="C264">
        <v>-1300000</v>
      </c>
      <c r="D264">
        <v>0</v>
      </c>
      <c r="E264">
        <v>0</v>
      </c>
      <c r="F264">
        <v>-388357</v>
      </c>
      <c r="G264">
        <v>0</v>
      </c>
      <c r="H264">
        <v>0</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row>
    <row r="265" spans="1:55" x14ac:dyDescent="0.3">
      <c r="A265" t="s">
        <v>1973</v>
      </c>
      <c r="B265">
        <v>0</v>
      </c>
      <c r="C265">
        <v>-1300000</v>
      </c>
      <c r="D265">
        <v>0</v>
      </c>
      <c r="E265">
        <v>0</v>
      </c>
      <c r="F265">
        <v>-388357</v>
      </c>
      <c r="G265">
        <v>0</v>
      </c>
      <c r="H265">
        <v>0</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row>
    <row r="266" spans="1:55" x14ac:dyDescent="0.3">
      <c r="A266" t="s">
        <v>1974</v>
      </c>
      <c r="B266">
        <v>-2104167</v>
      </c>
      <c r="C266">
        <v>-1302083</v>
      </c>
      <c r="D266">
        <v>-4166666.67</v>
      </c>
      <c r="E266">
        <v>-3864583</v>
      </c>
      <c r="F266">
        <v>-3562500</v>
      </c>
      <c r="G266">
        <v>-2635417</v>
      </c>
      <c r="H266">
        <v>-2916666.67</v>
      </c>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row>
    <row r="267" spans="1:55" x14ac:dyDescent="0.3">
      <c r="A267" t="s">
        <v>1975</v>
      </c>
      <c r="B267">
        <v>-2104167</v>
      </c>
      <c r="C267">
        <v>-1302083</v>
      </c>
      <c r="D267">
        <v>-4166666.67</v>
      </c>
      <c r="E267">
        <v>-3864583</v>
      </c>
      <c r="F267">
        <v>-3562500</v>
      </c>
      <c r="G267">
        <v>-2635417</v>
      </c>
      <c r="H267">
        <v>0</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row>
    <row r="268" spans="1:55" x14ac:dyDescent="0.3">
      <c r="A268" t="s">
        <v>1977</v>
      </c>
      <c r="B268">
        <v>-457328</v>
      </c>
      <c r="C268">
        <v>-224561</v>
      </c>
      <c r="D268">
        <v>-838249.08</v>
      </c>
      <c r="E268">
        <v>-627150</v>
      </c>
      <c r="F268">
        <v>-413040</v>
      </c>
      <c r="G268">
        <v>-204137</v>
      </c>
      <c r="H268">
        <v>0</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row>
    <row r="269" spans="1:55" x14ac:dyDescent="0.3">
      <c r="A269" t="s">
        <v>1978</v>
      </c>
      <c r="B269">
        <v>9000000</v>
      </c>
      <c r="C269">
        <v>5000000</v>
      </c>
      <c r="D269">
        <v>12000000</v>
      </c>
      <c r="E269">
        <v>7000000</v>
      </c>
      <c r="F269">
        <v>7000000</v>
      </c>
      <c r="G269">
        <v>400000</v>
      </c>
      <c r="H269">
        <v>12271000</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row>
    <row r="270" spans="1:55" x14ac:dyDescent="0.3">
      <c r="A270" t="s">
        <v>1979</v>
      </c>
      <c r="B270">
        <v>-3833000</v>
      </c>
      <c r="C270">
        <v>-2000000</v>
      </c>
      <c r="D270">
        <v>-8737200</v>
      </c>
      <c r="E270">
        <v>-5557200</v>
      </c>
      <c r="F270">
        <v>-2600000</v>
      </c>
      <c r="G270">
        <v>0</v>
      </c>
      <c r="H270">
        <v>0</v>
      </c>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row>
    <row r="271" spans="1:55" x14ac:dyDescent="0.3">
      <c r="A271" t="s">
        <v>1981</v>
      </c>
      <c r="B271">
        <v>-784400</v>
      </c>
      <c r="C271">
        <v>0</v>
      </c>
      <c r="D271">
        <v>-636000</v>
      </c>
      <c r="E271">
        <v>-636000</v>
      </c>
      <c r="F271">
        <v>-636000</v>
      </c>
      <c r="G271">
        <v>0</v>
      </c>
      <c r="H271">
        <v>-551200</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row>
    <row r="272" spans="1:55" x14ac:dyDescent="0.3">
      <c r="A272" t="s">
        <v>1982</v>
      </c>
      <c r="B272">
        <v>-943258</v>
      </c>
      <c r="C272">
        <v>-493202</v>
      </c>
      <c r="D272">
        <v>-1746713.31</v>
      </c>
      <c r="E272">
        <v>-1311940</v>
      </c>
      <c r="F272">
        <v>-847649</v>
      </c>
      <c r="G272">
        <v>-469591</v>
      </c>
      <c r="H272">
        <v>-1448675</v>
      </c>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x14ac:dyDescent="0.3">
      <c r="A273" t="s">
        <v>1983</v>
      </c>
      <c r="B273">
        <v>0</v>
      </c>
      <c r="C273">
        <v>0</v>
      </c>
      <c r="D273">
        <v>0</v>
      </c>
      <c r="E273">
        <v>0</v>
      </c>
      <c r="F273">
        <v>0</v>
      </c>
      <c r="G273">
        <v>0</v>
      </c>
      <c r="H273">
        <v>1191.72</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row>
    <row r="274" spans="1:55" x14ac:dyDescent="0.3">
      <c r="A274" t="s">
        <v>882</v>
      </c>
      <c r="B274">
        <v>5353174</v>
      </c>
      <c r="C274">
        <v>380154</v>
      </c>
      <c r="D274">
        <v>3616390.27</v>
      </c>
      <c r="E274">
        <v>1732755</v>
      </c>
      <c r="F274">
        <v>852454</v>
      </c>
      <c r="G274">
        <v>622954</v>
      </c>
      <c r="H274">
        <v>6685421.0300000003</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row>
    <row r="275" spans="1:55" x14ac:dyDescent="0.3">
      <c r="A275" t="s">
        <v>883</v>
      </c>
      <c r="B275">
        <v>-51394</v>
      </c>
      <c r="C275">
        <v>-394215</v>
      </c>
      <c r="D275">
        <v>594922.11</v>
      </c>
      <c r="E275">
        <v>10970</v>
      </c>
      <c r="F275">
        <v>1180537</v>
      </c>
      <c r="G275">
        <v>32888</v>
      </c>
      <c r="H275">
        <v>-96992.11</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row>
    <row r="276" spans="1:55" x14ac:dyDescent="0.3">
      <c r="A276" t="s">
        <v>1987</v>
      </c>
      <c r="B276">
        <v>1378094</v>
      </c>
      <c r="C276">
        <v>1378094</v>
      </c>
      <c r="D276">
        <v>783172.08</v>
      </c>
      <c r="E276">
        <v>783172</v>
      </c>
      <c r="F276">
        <v>783172</v>
      </c>
      <c r="G276">
        <v>783172</v>
      </c>
      <c r="H276">
        <v>880164.19</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row>
    <row r="277" spans="1:55" x14ac:dyDescent="0.3">
      <c r="A277" t="s">
        <v>1988</v>
      </c>
      <c r="B277">
        <v>1326700</v>
      </c>
      <c r="C277">
        <v>983879</v>
      </c>
      <c r="D277">
        <v>1378094.19</v>
      </c>
      <c r="E277">
        <v>794142</v>
      </c>
      <c r="F277">
        <v>1963709</v>
      </c>
      <c r="G277">
        <v>816060</v>
      </c>
      <c r="H277">
        <v>783172.08</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row>
    <row r="278" spans="1:55" x14ac:dyDescent="0.3">
      <c r="A278" t="s">
        <v>1989</v>
      </c>
      <c r="B278" t="s">
        <v>2401</v>
      </c>
      <c r="C278" t="s">
        <v>1990</v>
      </c>
      <c r="D278" t="s">
        <v>1991</v>
      </c>
      <c r="E278" t="s">
        <v>1992</v>
      </c>
      <c r="F278" t="s">
        <v>1993</v>
      </c>
      <c r="G278" t="s">
        <v>1994</v>
      </c>
      <c r="H278" t="s">
        <v>1995</v>
      </c>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row>
    <row r="279" spans="1:55" x14ac:dyDescent="0.3">
      <c r="A279" t="s">
        <v>2043</v>
      </c>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row>
    <row r="280" spans="1:55" x14ac:dyDescent="0.3">
      <c r="A280" t="s">
        <v>2044</v>
      </c>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row>
    <row r="281" spans="1:55" x14ac:dyDescent="0.3">
      <c r="A281" t="s">
        <v>2045</v>
      </c>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row>
    <row r="282" spans="1:55" x14ac:dyDescent="0.3">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row>
    <row r="283" spans="1:55" x14ac:dyDescent="0.3">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row>
    <row r="284" spans="1:55" x14ac:dyDescent="0.3">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row>
    <row r="285" spans="1:55" x14ac:dyDescent="0.3">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row>
    <row r="286" spans="1:55" x14ac:dyDescent="0.3">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row>
    <row r="287" spans="1:55" x14ac:dyDescent="0.3">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row>
    <row r="288" spans="1:55" x14ac:dyDescent="0.3">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row>
    <row r="289" spans="1:55" x14ac:dyDescent="0.3">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row>
    <row r="290" spans="1:55" x14ac:dyDescent="0.3">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row>
    <row r="291" spans="1:55" x14ac:dyDescent="0.3">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row>
    <row r="292" spans="1:55" x14ac:dyDescent="0.3">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row>
    <row r="293" spans="1:55" x14ac:dyDescent="0.3">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row>
    <row r="294" spans="1:55" x14ac:dyDescent="0.3">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row>
    <row r="295" spans="1:55" x14ac:dyDescent="0.3">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x14ac:dyDescent="0.3">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x14ac:dyDescent="0.3">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x14ac:dyDescent="0.3">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x14ac:dyDescent="0.3">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x14ac:dyDescent="0.3">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x14ac:dyDescent="0.3">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x14ac:dyDescent="0.3">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x14ac:dyDescent="0.3">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x14ac:dyDescent="0.3">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x14ac:dyDescent="0.3">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19" spans="1:55" x14ac:dyDescent="0.3">
      <c r="BA319" s="80"/>
    </row>
    <row r="320" spans="1:55" x14ac:dyDescent="0.3">
      <c r="BA320" s="80"/>
    </row>
    <row r="321" spans="2:53" x14ac:dyDescent="0.3">
      <c r="BA321" s="80"/>
    </row>
    <row r="322" spans="2:53" x14ac:dyDescent="0.3">
      <c r="BA322" s="80"/>
    </row>
    <row r="323" spans="2:53" x14ac:dyDescent="0.3">
      <c r="BA323" s="80"/>
    </row>
    <row r="324" spans="2:53" x14ac:dyDescent="0.3">
      <c r="BA324" s="80"/>
    </row>
    <row r="325" spans="2:53" x14ac:dyDescent="0.3">
      <c r="BA325" s="80"/>
    </row>
    <row r="326" spans="2:53" x14ac:dyDescent="0.3">
      <c r="BA326" s="80"/>
    </row>
    <row r="327" spans="2:53" x14ac:dyDescent="0.3">
      <c r="BA327" s="80"/>
    </row>
    <row r="328" spans="2:53" x14ac:dyDescent="0.3">
      <c r="BA328" s="80"/>
    </row>
    <row r="329" spans="2:53" x14ac:dyDescent="0.3">
      <c r="BA329" s="80"/>
    </row>
    <row r="330" spans="2:53" x14ac:dyDescent="0.3">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row>
    <row r="331" spans="2:53" x14ac:dyDescent="0.3">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row>
    <row r="332" spans="2:53" x14ac:dyDescent="0.3">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row>
    <row r="333" spans="2:53" x14ac:dyDescent="0.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x14ac:dyDescent="0.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x14ac:dyDescent="0.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x14ac:dyDescent="0.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x14ac:dyDescent="0.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x14ac:dyDescent="0.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x14ac:dyDescent="0.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x14ac:dyDescent="0.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x14ac:dyDescent="0.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x14ac:dyDescent="0.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6" spans="1:53" x14ac:dyDescent="0.3">
      <c r="P346" s="136" t="s">
        <v>1616</v>
      </c>
      <c r="Q346" s="136" t="s">
        <v>1617</v>
      </c>
    </row>
    <row r="347" spans="1:53" s="83" customFormat="1" ht="17.25" thickBot="1" x14ac:dyDescent="0.35">
      <c r="B347" s="5">
        <v>2008</v>
      </c>
      <c r="C347" s="5">
        <v>2009</v>
      </c>
      <c r="D347" s="5">
        <v>2010</v>
      </c>
      <c r="E347" s="5">
        <v>2011</v>
      </c>
      <c r="F347" s="5">
        <v>2012</v>
      </c>
      <c r="G347" s="5">
        <v>2013</v>
      </c>
      <c r="H347" s="5">
        <v>2014</v>
      </c>
      <c r="I347" s="5">
        <v>2015</v>
      </c>
      <c r="J347" s="5">
        <v>2016</v>
      </c>
      <c r="K347" s="5">
        <v>2017</v>
      </c>
      <c r="L347" s="5">
        <v>2018</v>
      </c>
      <c r="M347" s="5">
        <v>2019</v>
      </c>
      <c r="N347" s="5">
        <v>2020</v>
      </c>
      <c r="O347" s="5">
        <v>2021</v>
      </c>
      <c r="P347" s="134">
        <v>1</v>
      </c>
      <c r="Q347" s="135">
        <v>2021</v>
      </c>
    </row>
    <row r="348" spans="1:53" x14ac:dyDescent="0.3">
      <c r="A348" s="84"/>
      <c r="B348" s="171" t="s">
        <v>11</v>
      </c>
      <c r="C348" s="171"/>
      <c r="D348" s="171"/>
      <c r="E348" s="171"/>
      <c r="F348" s="171"/>
      <c r="G348" s="171"/>
      <c r="H348" s="171"/>
      <c r="I348" s="171"/>
      <c r="J348" s="171"/>
      <c r="K348" s="171"/>
      <c r="L348" s="171"/>
      <c r="M348" s="171"/>
      <c r="N348" s="171"/>
      <c r="O348" s="171"/>
      <c r="P348" s="6"/>
      <c r="Q348" s="3"/>
    </row>
    <row r="349" spans="1:53" x14ac:dyDescent="0.3">
      <c r="B349" s="172" t="s">
        <v>784</v>
      </c>
      <c r="C349" s="172"/>
      <c r="D349" s="172"/>
      <c r="E349" s="172"/>
      <c r="F349" s="172"/>
      <c r="G349" s="172"/>
      <c r="H349" s="172"/>
      <c r="I349" s="172"/>
      <c r="J349" s="172"/>
      <c r="K349" s="172"/>
      <c r="L349" s="172"/>
      <c r="M349" s="172"/>
      <c r="N349" s="172"/>
      <c r="O349" s="172"/>
      <c r="P349" s="6"/>
      <c r="Q349" s="3"/>
    </row>
    <row r="350" spans="1:53" x14ac:dyDescent="0.3">
      <c r="B350" s="7" t="str">
        <f t="shared" ref="B350:O353" si="10">IFERROR(VLOOKUP($B$349,$4:$123,MATCH($Q350&amp;"/"&amp;B$347,$2:$2,0),FALSE),"")</f>
        <v/>
      </c>
      <c r="C350" s="7" t="str">
        <f t="shared" si="10"/>
        <v/>
      </c>
      <c r="D350" s="7" t="str">
        <f t="shared" si="10"/>
        <v/>
      </c>
      <c r="E350" s="7" t="str">
        <f t="shared" si="10"/>
        <v/>
      </c>
      <c r="F350" s="7" t="str">
        <f t="shared" si="10"/>
        <v/>
      </c>
      <c r="G350" s="7" t="str">
        <f t="shared" si="10"/>
        <v/>
      </c>
      <c r="H350" s="7" t="str">
        <f t="shared" si="10"/>
        <v/>
      </c>
      <c r="I350" s="7" t="str">
        <f t="shared" si="10"/>
        <v/>
      </c>
      <c r="J350" s="7" t="str">
        <f t="shared" si="10"/>
        <v/>
      </c>
      <c r="K350" s="7" t="str">
        <f t="shared" si="10"/>
        <v/>
      </c>
      <c r="L350" s="7" t="str">
        <f t="shared" si="10"/>
        <v/>
      </c>
      <c r="M350" s="7" t="str">
        <f t="shared" si="10"/>
        <v/>
      </c>
      <c r="N350" s="8">
        <f t="shared" si="10"/>
        <v>816060</v>
      </c>
      <c r="O350" s="8">
        <f t="shared" si="10"/>
        <v>983879</v>
      </c>
      <c r="P350" s="6"/>
      <c r="Q350" s="9" t="s">
        <v>12</v>
      </c>
    </row>
    <row r="351" spans="1:53" x14ac:dyDescent="0.3">
      <c r="B351" s="7" t="str">
        <f t="shared" si="10"/>
        <v/>
      </c>
      <c r="C351" s="7" t="str">
        <f t="shared" si="10"/>
        <v/>
      </c>
      <c r="D351" s="7" t="str">
        <f t="shared" si="10"/>
        <v/>
      </c>
      <c r="E351" s="7" t="str">
        <f t="shared" si="10"/>
        <v/>
      </c>
      <c r="F351" s="7" t="str">
        <f t="shared" si="10"/>
        <v/>
      </c>
      <c r="G351" s="7" t="str">
        <f t="shared" si="10"/>
        <v/>
      </c>
      <c r="H351" s="7" t="str">
        <f t="shared" si="10"/>
        <v/>
      </c>
      <c r="I351" s="7" t="str">
        <f t="shared" si="10"/>
        <v/>
      </c>
      <c r="J351" s="7" t="str">
        <f t="shared" si="10"/>
        <v/>
      </c>
      <c r="K351" s="7" t="str">
        <f t="shared" si="10"/>
        <v/>
      </c>
      <c r="L351" s="7" t="str">
        <f t="shared" si="10"/>
        <v/>
      </c>
      <c r="M351" s="7" t="str">
        <f t="shared" si="10"/>
        <v/>
      </c>
      <c r="N351" s="8">
        <f t="shared" si="10"/>
        <v>1963709</v>
      </c>
      <c r="O351" s="8">
        <f t="shared" si="10"/>
        <v>1326700</v>
      </c>
      <c r="P351" s="6"/>
      <c r="Q351" s="9" t="s">
        <v>13</v>
      </c>
    </row>
    <row r="352" spans="1:53" x14ac:dyDescent="0.3">
      <c r="B352" s="7" t="str">
        <f t="shared" si="10"/>
        <v/>
      </c>
      <c r="C352" s="7" t="str">
        <f t="shared" si="10"/>
        <v/>
      </c>
      <c r="D352" s="7" t="str">
        <f t="shared" si="10"/>
        <v/>
      </c>
      <c r="E352" s="7" t="str">
        <f t="shared" si="10"/>
        <v/>
      </c>
      <c r="F352" s="7" t="str">
        <f t="shared" si="10"/>
        <v/>
      </c>
      <c r="G352" s="7" t="str">
        <f t="shared" si="10"/>
        <v/>
      </c>
      <c r="H352" s="7" t="str">
        <f t="shared" si="10"/>
        <v/>
      </c>
      <c r="I352" s="7" t="str">
        <f t="shared" si="10"/>
        <v/>
      </c>
      <c r="J352" s="7" t="str">
        <f t="shared" si="10"/>
        <v/>
      </c>
      <c r="K352" s="7" t="str">
        <f t="shared" si="10"/>
        <v/>
      </c>
      <c r="L352" s="7" t="str">
        <f t="shared" si="10"/>
        <v/>
      </c>
      <c r="M352" s="7" t="str">
        <f t="shared" si="10"/>
        <v/>
      </c>
      <c r="N352" s="8">
        <f t="shared" si="10"/>
        <v>794142</v>
      </c>
      <c r="O352" s="8" t="str">
        <f t="shared" si="10"/>
        <v/>
      </c>
      <c r="P352" s="6"/>
      <c r="Q352" s="9" t="s">
        <v>14</v>
      </c>
    </row>
    <row r="353" spans="2:17" x14ac:dyDescent="0.3">
      <c r="B353" s="7" t="str">
        <f t="shared" si="10"/>
        <v/>
      </c>
      <c r="C353" s="7" t="str">
        <f t="shared" si="10"/>
        <v/>
      </c>
      <c r="D353" s="7" t="str">
        <f t="shared" si="10"/>
        <v/>
      </c>
      <c r="E353" s="7" t="str">
        <f t="shared" si="10"/>
        <v/>
      </c>
      <c r="F353" s="7" t="str">
        <f t="shared" si="10"/>
        <v/>
      </c>
      <c r="G353" s="7" t="str">
        <f t="shared" si="10"/>
        <v/>
      </c>
      <c r="H353" s="7" t="str">
        <f t="shared" si="10"/>
        <v/>
      </c>
      <c r="I353" s="7" t="str">
        <f t="shared" si="10"/>
        <v/>
      </c>
      <c r="J353" s="7" t="str">
        <f t="shared" si="10"/>
        <v/>
      </c>
      <c r="K353" s="7" t="str">
        <f t="shared" si="10"/>
        <v/>
      </c>
      <c r="L353" s="7" t="str">
        <f t="shared" si="10"/>
        <v/>
      </c>
      <c r="M353" s="7">
        <f t="shared" si="10"/>
        <v>783172.08</v>
      </c>
      <c r="N353" s="8">
        <f>IFERROR(VLOOKUP($B$349,$4:$123,MATCH($Q353&amp;"/"&amp;N$347,$2:$2,0),FALSE),IFERROR(VLOOKUP($B$349,$4:$123,MATCH($Q352&amp;"/"&amp;N$347,$2:$2,0),FALSE),IFERROR(VLOOKUP($B$349,$4:$123,MATCH($Q351&amp;"/"&amp;N$347,$2:$2,0),FALSE),IFERROR(VLOOKUP($B$349,$4:$123,MATCH($Q350&amp;"/"&amp;N$347,$2:$2,0),FALSE),""))))</f>
        <v>1378094.19</v>
      </c>
      <c r="O353" s="8">
        <f>IFERROR(VLOOKUP($B$349,$4:$123,MATCH($Q353&amp;"/"&amp;O$347,$2:$2,0),FALSE),IFERROR(VLOOKUP($B$349,$4:$123,MATCH($Q352&amp;"/"&amp;O$347,$2:$2,0),FALSE),IFERROR(VLOOKUP($B$349,$4:$123,MATCH($Q351&amp;"/"&amp;O$347,$2:$2,0),FALSE),IFERROR(VLOOKUP($B$349,$4:$123,MATCH($Q350&amp;"/"&amp;O$347,$2:$2,0),FALSE),""))))</f>
        <v>1326700</v>
      </c>
      <c r="P353" s="6"/>
      <c r="Q353" s="9" t="s">
        <v>15</v>
      </c>
    </row>
    <row r="354" spans="2:17" x14ac:dyDescent="0.3">
      <c r="B354" s="12" t="e">
        <f t="shared" ref="B354:O354" si="11">+B353/B$401</f>
        <v>#VALUE!</v>
      </c>
      <c r="C354" s="12" t="e">
        <f t="shared" si="11"/>
        <v>#VALUE!</v>
      </c>
      <c r="D354" s="12" t="e">
        <f t="shared" si="11"/>
        <v>#VALUE!</v>
      </c>
      <c r="E354" s="12" t="e">
        <f t="shared" si="11"/>
        <v>#VALUE!</v>
      </c>
      <c r="F354" s="12" t="e">
        <f t="shared" si="11"/>
        <v>#VALUE!</v>
      </c>
      <c r="G354" s="12" t="e">
        <f t="shared" si="11"/>
        <v>#VALUE!</v>
      </c>
      <c r="H354" s="12" t="e">
        <f t="shared" si="11"/>
        <v>#VALUE!</v>
      </c>
      <c r="I354" s="12" t="e">
        <f t="shared" si="11"/>
        <v>#VALUE!</v>
      </c>
      <c r="J354" s="12" t="e">
        <f t="shared" si="11"/>
        <v>#VALUE!</v>
      </c>
      <c r="K354" s="12" t="e">
        <f t="shared" si="11"/>
        <v>#VALUE!</v>
      </c>
      <c r="L354" s="12" t="e">
        <f t="shared" si="11"/>
        <v>#VALUE!</v>
      </c>
      <c r="M354" s="12">
        <f t="shared" si="11"/>
        <v>1.2658021643196425E-2</v>
      </c>
      <c r="N354" s="12">
        <f t="shared" si="11"/>
        <v>1.7845903622286514E-2</v>
      </c>
      <c r="O354" s="12">
        <f t="shared" si="11"/>
        <v>1.5325085233152395E-2</v>
      </c>
      <c r="P354" s="6"/>
      <c r="Q354" s="11" t="s">
        <v>1747</v>
      </c>
    </row>
    <row r="355" spans="2:17" x14ac:dyDescent="0.3">
      <c r="B355" s="172" t="s">
        <v>1742</v>
      </c>
      <c r="C355" s="172"/>
      <c r="D355" s="172"/>
      <c r="E355" s="172"/>
      <c r="F355" s="172"/>
      <c r="G355" s="172"/>
      <c r="H355" s="172"/>
      <c r="I355" s="172"/>
      <c r="J355" s="172"/>
      <c r="K355" s="172"/>
      <c r="L355" s="172"/>
      <c r="M355" s="172"/>
      <c r="N355" s="172"/>
      <c r="O355" s="172"/>
      <c r="P355" s="6"/>
      <c r="Q355" s="3"/>
    </row>
    <row r="356" spans="2:17" x14ac:dyDescent="0.3">
      <c r="B356" s="8" t="str">
        <f t="shared" ref="B356:N358" si="12">IFERROR(VLOOKUP($B$355,$4:$123,MATCH($Q356&amp;"/"&amp;B$347,$2:$2,0),FALSE),"")</f>
        <v/>
      </c>
      <c r="C356" s="8" t="str">
        <f t="shared" si="12"/>
        <v/>
      </c>
      <c r="D356" s="8" t="str">
        <f t="shared" si="12"/>
        <v/>
      </c>
      <c r="E356" s="8" t="str">
        <f t="shared" si="12"/>
        <v/>
      </c>
      <c r="F356" s="8" t="str">
        <f t="shared" si="12"/>
        <v/>
      </c>
      <c r="G356" s="8" t="str">
        <f t="shared" si="12"/>
        <v/>
      </c>
      <c r="H356" s="8" t="str">
        <f t="shared" si="12"/>
        <v/>
      </c>
      <c r="I356" s="8" t="str">
        <f t="shared" si="12"/>
        <v/>
      </c>
      <c r="J356" s="8" t="str">
        <f t="shared" si="12"/>
        <v/>
      </c>
      <c r="K356" s="8" t="str">
        <f t="shared" si="12"/>
        <v/>
      </c>
      <c r="L356" s="8" t="str">
        <f t="shared" si="12"/>
        <v/>
      </c>
      <c r="M356" s="8" t="str">
        <f t="shared" si="12"/>
        <v/>
      </c>
      <c r="N356" s="8">
        <f t="shared" si="12"/>
        <v>36995214</v>
      </c>
      <c r="O356" s="8">
        <f>IFERROR(VLOOKUP($B$355,$4:$123,MATCH($Q356&amp;"/"&amp;O$347,$2:$2,0),FALSE),"")</f>
        <v>39681741</v>
      </c>
      <c r="P356" s="6"/>
      <c r="Q356" s="9" t="s">
        <v>12</v>
      </c>
    </row>
    <row r="357" spans="2:17" x14ac:dyDescent="0.3">
      <c r="B357" s="8" t="str">
        <f t="shared" si="12"/>
        <v/>
      </c>
      <c r="C357" s="8" t="str">
        <f t="shared" si="12"/>
        <v/>
      </c>
      <c r="D357" s="8" t="str">
        <f t="shared" si="12"/>
        <v/>
      </c>
      <c r="E357" s="8" t="str">
        <f t="shared" si="12"/>
        <v/>
      </c>
      <c r="F357" s="8" t="str">
        <f t="shared" si="12"/>
        <v/>
      </c>
      <c r="G357" s="8" t="str">
        <f t="shared" si="12"/>
        <v/>
      </c>
      <c r="H357" s="8" t="str">
        <f t="shared" si="12"/>
        <v/>
      </c>
      <c r="I357" s="8" t="str">
        <f t="shared" si="12"/>
        <v/>
      </c>
      <c r="J357" s="8" t="str">
        <f t="shared" si="12"/>
        <v/>
      </c>
      <c r="K357" s="8" t="str">
        <f t="shared" si="12"/>
        <v/>
      </c>
      <c r="L357" s="8" t="str">
        <f t="shared" si="12"/>
        <v/>
      </c>
      <c r="M357" s="8" t="str">
        <f t="shared" si="12"/>
        <v/>
      </c>
      <c r="N357" s="8">
        <f t="shared" si="12"/>
        <v>36669916</v>
      </c>
      <c r="O357" s="8">
        <f>IFERROR(VLOOKUP($B$355,$4:$123,MATCH($Q357&amp;"/"&amp;O$347,$2:$2,0),FALSE),"")</f>
        <v>41875732</v>
      </c>
      <c r="P357" s="6"/>
      <c r="Q357" s="9" t="s">
        <v>13</v>
      </c>
    </row>
    <row r="358" spans="2:17" x14ac:dyDescent="0.3">
      <c r="B358" s="8" t="str">
        <f t="shared" si="12"/>
        <v/>
      </c>
      <c r="C358" s="8" t="str">
        <f t="shared" si="12"/>
        <v/>
      </c>
      <c r="D358" s="8" t="str">
        <f t="shared" si="12"/>
        <v/>
      </c>
      <c r="E358" s="8" t="str">
        <f t="shared" si="12"/>
        <v/>
      </c>
      <c r="F358" s="8" t="str">
        <f t="shared" si="12"/>
        <v/>
      </c>
      <c r="G358" s="8" t="str">
        <f t="shared" si="12"/>
        <v/>
      </c>
      <c r="H358" s="8" t="str">
        <f t="shared" si="12"/>
        <v/>
      </c>
      <c r="I358" s="8" t="str">
        <f t="shared" si="12"/>
        <v/>
      </c>
      <c r="J358" s="8" t="str">
        <f t="shared" si="12"/>
        <v/>
      </c>
      <c r="K358" s="8" t="str">
        <f t="shared" si="12"/>
        <v/>
      </c>
      <c r="L358" s="8" t="str">
        <f t="shared" si="12"/>
        <v/>
      </c>
      <c r="M358" s="8" t="str">
        <f t="shared" si="12"/>
        <v/>
      </c>
      <c r="N358" s="8">
        <f t="shared" si="12"/>
        <v>38012771</v>
      </c>
      <c r="O358" s="8" t="str">
        <f>IFERROR(VLOOKUP($B$355,$4:$123,MATCH($Q358&amp;"/"&amp;O$347,$2:$2,0),FALSE),"")</f>
        <v/>
      </c>
      <c r="P358" s="6"/>
      <c r="Q358" s="9" t="s">
        <v>14</v>
      </c>
    </row>
    <row r="359" spans="2:17" x14ac:dyDescent="0.3">
      <c r="B359" s="8" t="str">
        <f t="shared" ref="B359:N359" si="13">IFERROR(VLOOKUP($B$355,$4:$123,MATCH($Q359&amp;"/"&amp;B$347,$2:$2,0),FALSE),IFERROR(VLOOKUP($B$355,$4:$123,MATCH($Q358&amp;"/"&amp;B$347,$2:$2,0),FALSE),IFERROR(VLOOKUP($B$355,$4:$123,MATCH($Q357&amp;"/"&amp;B$347,$2:$2,0),FALSE),IFERROR(VLOOKUP($B$355,$4:$123,MATCH($Q356&amp;"/"&amp;B$347,$2:$2,0),FALSE),""))))</f>
        <v/>
      </c>
      <c r="C359" s="8" t="str">
        <f t="shared" si="13"/>
        <v/>
      </c>
      <c r="D359" s="8" t="str">
        <f t="shared" si="13"/>
        <v/>
      </c>
      <c r="E359" s="8" t="str">
        <f t="shared" si="13"/>
        <v/>
      </c>
      <c r="F359" s="8" t="str">
        <f t="shared" si="13"/>
        <v/>
      </c>
      <c r="G359" s="8" t="str">
        <f t="shared" si="13"/>
        <v/>
      </c>
      <c r="H359" s="8" t="str">
        <f t="shared" si="13"/>
        <v/>
      </c>
      <c r="I359" s="8" t="str">
        <f t="shared" si="13"/>
        <v/>
      </c>
      <c r="J359" s="8" t="str">
        <f t="shared" si="13"/>
        <v/>
      </c>
      <c r="K359" s="8" t="str">
        <f t="shared" si="13"/>
        <v/>
      </c>
      <c r="L359" s="8" t="str">
        <f t="shared" si="13"/>
        <v/>
      </c>
      <c r="M359" s="8">
        <f t="shared" si="13"/>
        <v>34902345.200000003</v>
      </c>
      <c r="N359" s="8">
        <f t="shared" si="13"/>
        <v>39345736.619999997</v>
      </c>
      <c r="O359" s="8">
        <f>IFERROR(VLOOKUP($B$355,$4:$123,MATCH($Q359&amp;"/"&amp;O$347,$2:$2,0),FALSE),IFERROR(VLOOKUP($B$355,$4:$123,MATCH($Q358&amp;"/"&amp;O$347,$2:$2,0),FALSE),IFERROR(VLOOKUP($B$355,$4:$123,MATCH($Q357&amp;"/"&amp;O$347,$2:$2,0),FALSE),IFERROR(VLOOKUP($B$355,$4:$123,MATCH($Q356&amp;"/"&amp;O$347,$2:$2,0),FALSE),""))))</f>
        <v>41875732</v>
      </c>
      <c r="P359" s="6"/>
      <c r="Q359" s="9" t="s">
        <v>15</v>
      </c>
    </row>
    <row r="360" spans="2:17" x14ac:dyDescent="0.3">
      <c r="B360" s="12" t="e">
        <f t="shared" ref="B360:O360" si="14">+B359/B$401</f>
        <v>#VALUE!</v>
      </c>
      <c r="C360" s="12" t="e">
        <f t="shared" si="14"/>
        <v>#VALUE!</v>
      </c>
      <c r="D360" s="12" t="e">
        <f t="shared" si="14"/>
        <v>#VALUE!</v>
      </c>
      <c r="E360" s="12" t="e">
        <f t="shared" si="14"/>
        <v>#VALUE!</v>
      </c>
      <c r="F360" s="12" t="e">
        <f t="shared" si="14"/>
        <v>#VALUE!</v>
      </c>
      <c r="G360" s="12" t="e">
        <f t="shared" si="14"/>
        <v>#VALUE!</v>
      </c>
      <c r="H360" s="12" t="e">
        <f t="shared" si="14"/>
        <v>#VALUE!</v>
      </c>
      <c r="I360" s="12" t="e">
        <f t="shared" si="14"/>
        <v>#VALUE!</v>
      </c>
      <c r="J360" s="12" t="e">
        <f t="shared" si="14"/>
        <v>#VALUE!</v>
      </c>
      <c r="K360" s="12" t="e">
        <f t="shared" si="14"/>
        <v>#VALUE!</v>
      </c>
      <c r="L360" s="12" t="e">
        <f t="shared" si="14"/>
        <v>#VALUE!</v>
      </c>
      <c r="M360" s="12">
        <f t="shared" si="14"/>
        <v>0.56410928354329604</v>
      </c>
      <c r="N360" s="12">
        <f t="shared" si="14"/>
        <v>0.50951540813649987</v>
      </c>
      <c r="O360" s="12">
        <f t="shared" si="14"/>
        <v>0.48371837046856653</v>
      </c>
      <c r="P360" s="6"/>
      <c r="Q360" s="11" t="s">
        <v>1747</v>
      </c>
    </row>
    <row r="361" spans="2:17" x14ac:dyDescent="0.3">
      <c r="B361" s="204" t="s">
        <v>788</v>
      </c>
      <c r="C361" s="205"/>
      <c r="D361" s="205"/>
      <c r="E361" s="205"/>
      <c r="F361" s="205"/>
      <c r="G361" s="205"/>
      <c r="H361" s="205"/>
      <c r="I361" s="205"/>
      <c r="J361" s="205"/>
      <c r="K361" s="205"/>
      <c r="L361" s="205"/>
      <c r="M361" s="205"/>
      <c r="N361" s="205"/>
      <c r="O361" s="206"/>
      <c r="P361" s="6"/>
      <c r="Q361" s="3"/>
    </row>
    <row r="362" spans="2:17" x14ac:dyDescent="0.3">
      <c r="B362" s="8" t="str">
        <f t="shared" ref="B362:O364" si="15">IFERROR(VLOOKUP($B$361,$4:$123,MATCH($Q362&amp;"/"&amp;B$347,$2:$2,0),FALSE),"")</f>
        <v/>
      </c>
      <c r="C362" s="8" t="str">
        <f t="shared" si="15"/>
        <v/>
      </c>
      <c r="D362" s="8" t="str">
        <f t="shared" si="15"/>
        <v/>
      </c>
      <c r="E362" s="8" t="str">
        <f t="shared" si="15"/>
        <v/>
      </c>
      <c r="F362" s="8" t="str">
        <f t="shared" si="15"/>
        <v/>
      </c>
      <c r="G362" s="8" t="str">
        <f t="shared" si="15"/>
        <v/>
      </c>
      <c r="H362" s="8" t="str">
        <f t="shared" si="15"/>
        <v/>
      </c>
      <c r="I362" s="8" t="str">
        <f t="shared" si="15"/>
        <v/>
      </c>
      <c r="J362" s="8" t="str">
        <f t="shared" si="15"/>
        <v/>
      </c>
      <c r="K362" s="8" t="str">
        <f t="shared" si="15"/>
        <v/>
      </c>
      <c r="L362" s="8" t="str">
        <f t="shared" si="15"/>
        <v/>
      </c>
      <c r="M362" s="8" t="str">
        <f t="shared" si="15"/>
        <v/>
      </c>
      <c r="N362" s="8">
        <f t="shared" si="15"/>
        <v>38127783</v>
      </c>
      <c r="O362" s="8">
        <f t="shared" si="15"/>
        <v>41431850</v>
      </c>
      <c r="P362" s="6"/>
      <c r="Q362" s="9" t="s">
        <v>12</v>
      </c>
    </row>
    <row r="363" spans="2:17" x14ac:dyDescent="0.3">
      <c r="B363" s="8" t="str">
        <f t="shared" si="15"/>
        <v/>
      </c>
      <c r="C363" s="8" t="str">
        <f t="shared" si="15"/>
        <v/>
      </c>
      <c r="D363" s="8" t="str">
        <f t="shared" si="15"/>
        <v/>
      </c>
      <c r="E363" s="8" t="str">
        <f t="shared" si="15"/>
        <v/>
      </c>
      <c r="F363" s="8" t="str">
        <f t="shared" si="15"/>
        <v/>
      </c>
      <c r="G363" s="8" t="str">
        <f t="shared" si="15"/>
        <v/>
      </c>
      <c r="H363" s="8" t="str">
        <f t="shared" si="15"/>
        <v/>
      </c>
      <c r="I363" s="8" t="str">
        <f t="shared" si="15"/>
        <v/>
      </c>
      <c r="J363" s="8" t="str">
        <f t="shared" si="15"/>
        <v/>
      </c>
      <c r="K363" s="8" t="str">
        <f t="shared" si="15"/>
        <v/>
      </c>
      <c r="L363" s="8" t="str">
        <f t="shared" si="15"/>
        <v/>
      </c>
      <c r="M363" s="8" t="str">
        <f t="shared" si="15"/>
        <v/>
      </c>
      <c r="N363" s="8">
        <f t="shared" si="15"/>
        <v>38939523</v>
      </c>
      <c r="O363" s="8">
        <f t="shared" si="15"/>
        <v>44378507</v>
      </c>
      <c r="P363" s="6"/>
      <c r="Q363" s="9" t="s">
        <v>13</v>
      </c>
    </row>
    <row r="364" spans="2:17" x14ac:dyDescent="0.3">
      <c r="B364" s="8" t="str">
        <f t="shared" si="15"/>
        <v/>
      </c>
      <c r="C364" s="8" t="str">
        <f t="shared" si="15"/>
        <v/>
      </c>
      <c r="D364" s="8" t="str">
        <f t="shared" si="15"/>
        <v/>
      </c>
      <c r="E364" s="8" t="str">
        <f t="shared" si="15"/>
        <v/>
      </c>
      <c r="F364" s="8" t="str">
        <f t="shared" si="15"/>
        <v/>
      </c>
      <c r="G364" s="8" t="str">
        <f t="shared" si="15"/>
        <v/>
      </c>
      <c r="H364" s="8" t="str">
        <f t="shared" si="15"/>
        <v/>
      </c>
      <c r="I364" s="8" t="str">
        <f t="shared" si="15"/>
        <v/>
      </c>
      <c r="J364" s="8" t="str">
        <f t="shared" si="15"/>
        <v/>
      </c>
      <c r="K364" s="8" t="str">
        <f t="shared" si="15"/>
        <v/>
      </c>
      <c r="L364" s="8" t="str">
        <f t="shared" si="15"/>
        <v/>
      </c>
      <c r="M364" s="8" t="str">
        <f t="shared" si="15"/>
        <v/>
      </c>
      <c r="N364" s="8">
        <f t="shared" si="15"/>
        <v>39133706</v>
      </c>
      <c r="O364" s="8" t="str">
        <f t="shared" si="15"/>
        <v/>
      </c>
      <c r="P364" s="6"/>
      <c r="Q364" s="9" t="s">
        <v>14</v>
      </c>
    </row>
    <row r="365" spans="2:17" x14ac:dyDescent="0.3">
      <c r="B365" s="8" t="str">
        <f t="shared" ref="B365:O365" si="16">IFERROR(VLOOKUP($B$361,$4:$123,MATCH($Q365&amp;"/"&amp;B$347,$2:$2,0),FALSE),IFERROR(VLOOKUP($B$361,$4:$123,MATCH($Q364&amp;"/"&amp;B$347,$2:$2,0),FALSE),IFERROR(VLOOKUP($B$361,$4:$123,MATCH($Q363&amp;"/"&amp;B$347,$2:$2,0),FALSE),IFERROR(VLOOKUP($B$361,$4:$123,MATCH($Q362&amp;"/"&amp;B$347,$2:$2,0),FALSE),""))))</f>
        <v/>
      </c>
      <c r="C365" s="8" t="str">
        <f t="shared" si="16"/>
        <v/>
      </c>
      <c r="D365" s="8" t="str">
        <f t="shared" si="16"/>
        <v/>
      </c>
      <c r="E365" s="8" t="str">
        <f t="shared" si="16"/>
        <v/>
      </c>
      <c r="F365" s="8" t="str">
        <f t="shared" si="16"/>
        <v/>
      </c>
      <c r="G365" s="8" t="str">
        <f t="shared" si="16"/>
        <v/>
      </c>
      <c r="H365" s="8" t="str">
        <f t="shared" si="16"/>
        <v/>
      </c>
      <c r="I365" s="8" t="str">
        <f t="shared" si="16"/>
        <v/>
      </c>
      <c r="J365" s="8" t="str">
        <f t="shared" si="16"/>
        <v/>
      </c>
      <c r="K365" s="8" t="str">
        <f t="shared" si="16"/>
        <v/>
      </c>
      <c r="L365" s="8" t="str">
        <f t="shared" si="16"/>
        <v/>
      </c>
      <c r="M365" s="8">
        <f t="shared" si="16"/>
        <v>35922213.939999998</v>
      </c>
      <c r="N365" s="8">
        <f t="shared" si="16"/>
        <v>41075011.390000001</v>
      </c>
      <c r="O365" s="8">
        <f t="shared" si="16"/>
        <v>44378507</v>
      </c>
      <c r="P365" s="6"/>
      <c r="Q365" s="9" t="s">
        <v>15</v>
      </c>
    </row>
    <row r="366" spans="2:17" x14ac:dyDescent="0.3">
      <c r="B366" s="12" t="e">
        <f t="shared" ref="B366:O366" si="17">+B365/B$401</f>
        <v>#VALUE!</v>
      </c>
      <c r="C366" s="12" t="e">
        <f t="shared" si="17"/>
        <v>#VALUE!</v>
      </c>
      <c r="D366" s="12" t="e">
        <f t="shared" si="17"/>
        <v>#VALUE!</v>
      </c>
      <c r="E366" s="12" t="e">
        <f t="shared" si="17"/>
        <v>#VALUE!</v>
      </c>
      <c r="F366" s="12" t="e">
        <f t="shared" si="17"/>
        <v>#VALUE!</v>
      </c>
      <c r="G366" s="12" t="e">
        <f t="shared" si="17"/>
        <v>#VALUE!</v>
      </c>
      <c r="H366" s="12" t="e">
        <f t="shared" si="17"/>
        <v>#VALUE!</v>
      </c>
      <c r="I366" s="12" t="e">
        <f t="shared" si="17"/>
        <v>#VALUE!</v>
      </c>
      <c r="J366" s="12" t="e">
        <f t="shared" si="17"/>
        <v>#VALUE!</v>
      </c>
      <c r="K366" s="12" t="e">
        <f t="shared" si="17"/>
        <v>#VALUE!</v>
      </c>
      <c r="L366" s="12" t="e">
        <f t="shared" si="17"/>
        <v>#VALUE!</v>
      </c>
      <c r="M366" s="12">
        <f t="shared" si="17"/>
        <v>0.5805929158302634</v>
      </c>
      <c r="N366" s="12">
        <f t="shared" si="17"/>
        <v>0.53190899422503257</v>
      </c>
      <c r="O366" s="12">
        <f t="shared" si="17"/>
        <v>0.51262862915131546</v>
      </c>
      <c r="P366" s="6"/>
      <c r="Q366" s="11" t="s">
        <v>1747</v>
      </c>
    </row>
    <row r="367" spans="2:17" x14ac:dyDescent="0.3">
      <c r="B367" s="172" t="s">
        <v>1743</v>
      </c>
      <c r="C367" s="172"/>
      <c r="D367" s="172"/>
      <c r="E367" s="172"/>
      <c r="F367" s="172"/>
      <c r="G367" s="172"/>
      <c r="H367" s="172"/>
      <c r="I367" s="172"/>
      <c r="J367" s="172"/>
      <c r="K367" s="172"/>
      <c r="L367" s="172"/>
      <c r="M367" s="172"/>
      <c r="N367" s="172"/>
      <c r="O367" s="172"/>
      <c r="P367" s="6"/>
      <c r="Q367" s="3"/>
    </row>
    <row r="368" spans="2:17" x14ac:dyDescent="0.3">
      <c r="B368" s="8" t="str">
        <f t="shared" ref="B368:O370" si="18">IFERROR(VLOOKUP($B$367,$4:$123,MATCH($Q368&amp;"/"&amp;B$347,$2:$2,0),FALSE),"")</f>
        <v/>
      </c>
      <c r="C368" s="8" t="str">
        <f t="shared" si="18"/>
        <v/>
      </c>
      <c r="D368" s="8" t="str">
        <f t="shared" si="18"/>
        <v/>
      </c>
      <c r="E368" s="8" t="str">
        <f t="shared" si="18"/>
        <v/>
      </c>
      <c r="F368" s="8" t="str">
        <f t="shared" si="18"/>
        <v/>
      </c>
      <c r="G368" s="8" t="str">
        <f t="shared" si="18"/>
        <v/>
      </c>
      <c r="H368" s="8" t="str">
        <f t="shared" si="18"/>
        <v/>
      </c>
      <c r="I368" s="8" t="str">
        <f t="shared" si="18"/>
        <v/>
      </c>
      <c r="J368" s="8" t="str">
        <f t="shared" si="18"/>
        <v/>
      </c>
      <c r="K368" s="8" t="str">
        <f t="shared" si="18"/>
        <v/>
      </c>
      <c r="L368" s="8" t="str">
        <f t="shared" si="18"/>
        <v/>
      </c>
      <c r="M368" s="8" t="str">
        <f t="shared" si="18"/>
        <v/>
      </c>
      <c r="N368" s="8">
        <f t="shared" si="18"/>
        <v>24060209</v>
      </c>
      <c r="O368" s="8">
        <f t="shared" si="18"/>
        <v>31314860</v>
      </c>
      <c r="P368" s="6"/>
      <c r="Q368" s="9" t="s">
        <v>12</v>
      </c>
    </row>
    <row r="369" spans="2:17" x14ac:dyDescent="0.3">
      <c r="B369" s="8" t="str">
        <f t="shared" si="18"/>
        <v/>
      </c>
      <c r="C369" s="8" t="str">
        <f t="shared" si="18"/>
        <v/>
      </c>
      <c r="D369" s="8" t="str">
        <f t="shared" si="18"/>
        <v/>
      </c>
      <c r="E369" s="8" t="str">
        <f t="shared" si="18"/>
        <v/>
      </c>
      <c r="F369" s="8" t="str">
        <f t="shared" si="18"/>
        <v/>
      </c>
      <c r="G369" s="8" t="str">
        <f t="shared" si="18"/>
        <v/>
      </c>
      <c r="H369" s="8" t="str">
        <f t="shared" si="18"/>
        <v/>
      </c>
      <c r="I369" s="8" t="str">
        <f t="shared" si="18"/>
        <v/>
      </c>
      <c r="J369" s="8" t="str">
        <f t="shared" si="18"/>
        <v/>
      </c>
      <c r="K369" s="8" t="str">
        <f t="shared" si="18"/>
        <v/>
      </c>
      <c r="L369" s="8" t="str">
        <f t="shared" si="18"/>
        <v/>
      </c>
      <c r="M369" s="8" t="str">
        <f t="shared" si="18"/>
        <v/>
      </c>
      <c r="N369" s="8">
        <f t="shared" si="18"/>
        <v>25106703</v>
      </c>
      <c r="O369" s="8">
        <f t="shared" si="18"/>
        <v>34013376</v>
      </c>
      <c r="P369" s="6"/>
      <c r="Q369" s="9" t="s">
        <v>13</v>
      </c>
    </row>
    <row r="370" spans="2:17" x14ac:dyDescent="0.3">
      <c r="B370" s="8" t="str">
        <f t="shared" si="18"/>
        <v/>
      </c>
      <c r="C370" s="8" t="str">
        <f t="shared" si="18"/>
        <v/>
      </c>
      <c r="D370" s="8" t="str">
        <f t="shared" si="18"/>
        <v/>
      </c>
      <c r="E370" s="8" t="str">
        <f t="shared" si="18"/>
        <v/>
      </c>
      <c r="F370" s="8" t="str">
        <f t="shared" si="18"/>
        <v/>
      </c>
      <c r="G370" s="8" t="str">
        <f t="shared" si="18"/>
        <v/>
      </c>
      <c r="H370" s="8" t="str">
        <f t="shared" si="18"/>
        <v/>
      </c>
      <c r="I370" s="8" t="str">
        <f t="shared" si="18"/>
        <v/>
      </c>
      <c r="J370" s="8" t="str">
        <f t="shared" si="18"/>
        <v/>
      </c>
      <c r="K370" s="8" t="str">
        <f t="shared" si="18"/>
        <v/>
      </c>
      <c r="L370" s="8" t="str">
        <f t="shared" si="18"/>
        <v/>
      </c>
      <c r="M370" s="8" t="str">
        <f t="shared" si="18"/>
        <v/>
      </c>
      <c r="N370" s="8">
        <f t="shared" si="18"/>
        <v>27638003</v>
      </c>
      <c r="O370" s="8" t="str">
        <f t="shared" si="18"/>
        <v/>
      </c>
      <c r="P370" s="6"/>
      <c r="Q370" s="9" t="s">
        <v>14</v>
      </c>
    </row>
    <row r="371" spans="2:17" x14ac:dyDescent="0.3">
      <c r="B371" s="8" t="str">
        <f t="shared" ref="B371:M371" si="19">IFERROR(VLOOKUP($B$367,$4:$123,MATCH($Q371&amp;"/"&amp;B$347,$2:$2,0),FALSE),"")</f>
        <v/>
      </c>
      <c r="C371" s="8" t="str">
        <f t="shared" si="19"/>
        <v/>
      </c>
      <c r="D371" s="8" t="str">
        <f t="shared" si="19"/>
        <v/>
      </c>
      <c r="E371" s="8" t="str">
        <f t="shared" si="19"/>
        <v/>
      </c>
      <c r="F371" s="8" t="str">
        <f t="shared" si="19"/>
        <v/>
      </c>
      <c r="G371" s="8" t="str">
        <f t="shared" si="19"/>
        <v/>
      </c>
      <c r="H371" s="8" t="str">
        <f t="shared" si="19"/>
        <v/>
      </c>
      <c r="I371" s="8" t="str">
        <f t="shared" si="19"/>
        <v/>
      </c>
      <c r="J371" s="8" t="str">
        <f t="shared" si="19"/>
        <v/>
      </c>
      <c r="K371" s="8" t="str">
        <f t="shared" si="19"/>
        <v/>
      </c>
      <c r="L371" s="8" t="str">
        <f t="shared" si="19"/>
        <v/>
      </c>
      <c r="M371" s="8">
        <f t="shared" si="19"/>
        <v>23636439.629999999</v>
      </c>
      <c r="N371" s="8">
        <f>IFERROR(VLOOKUP($B$367,$4:$123,MATCH($Q371&amp;"/"&amp;N$347,$2:$2,0),FALSE),IFERROR(VLOOKUP($B$367,$4:$123,MATCH($Q370&amp;"/"&amp;N$347,$2:$2,0),FALSE),IFERROR(VLOOKUP($B$367,$4:$123,MATCH($Q369&amp;"/"&amp;N$347,$2:$2,0),FALSE),IFERROR(VLOOKUP($B$367,$4:$123,MATCH($Q368&amp;"/"&amp;N$347,$2:$2,0),FALSE),""))))</f>
        <v>29935649.48</v>
      </c>
      <c r="O371" s="8">
        <f>IFERROR(VLOOKUP($B$367,$4:$123,MATCH($Q371&amp;"/"&amp;O$347,$2:$2,0),FALSE),IFERROR(VLOOKUP($B$367,$4:$123,MATCH($Q370&amp;"/"&amp;O$347,$2:$2,0),FALSE),IFERROR(VLOOKUP($B$367,$4:$123,MATCH($Q369&amp;"/"&amp;O$347,$2:$2,0),FALSE),IFERROR(VLOOKUP($B$367,$4:$123,MATCH($Q368&amp;"/"&amp;O$347,$2:$2,0),FALSE),""))))</f>
        <v>34013376</v>
      </c>
      <c r="P371" s="6"/>
      <c r="Q371" s="9" t="s">
        <v>15</v>
      </c>
    </row>
    <row r="372" spans="2:17" x14ac:dyDescent="0.3">
      <c r="B372" s="12" t="e">
        <f t="shared" ref="B372:O372" si="20">+B371/B$401</f>
        <v>#VALUE!</v>
      </c>
      <c r="C372" s="12" t="e">
        <f t="shared" si="20"/>
        <v>#VALUE!</v>
      </c>
      <c r="D372" s="12" t="e">
        <f t="shared" si="20"/>
        <v>#VALUE!</v>
      </c>
      <c r="E372" s="12" t="e">
        <f t="shared" si="20"/>
        <v>#VALUE!</v>
      </c>
      <c r="F372" s="12" t="e">
        <f t="shared" si="20"/>
        <v>#VALUE!</v>
      </c>
      <c r="G372" s="12" t="e">
        <f t="shared" si="20"/>
        <v>#VALUE!</v>
      </c>
      <c r="H372" s="12" t="e">
        <f t="shared" si="20"/>
        <v>#VALUE!</v>
      </c>
      <c r="I372" s="12" t="e">
        <f t="shared" si="20"/>
        <v>#VALUE!</v>
      </c>
      <c r="J372" s="12" t="e">
        <f t="shared" si="20"/>
        <v>#VALUE!</v>
      </c>
      <c r="K372" s="12" t="e">
        <f t="shared" si="20"/>
        <v>#VALUE!</v>
      </c>
      <c r="L372" s="12" t="e">
        <f t="shared" si="20"/>
        <v>#VALUE!</v>
      </c>
      <c r="M372" s="12">
        <f t="shared" si="20"/>
        <v>0.38202404304893722</v>
      </c>
      <c r="N372" s="12">
        <f t="shared" si="20"/>
        <v>0.38765762120412933</v>
      </c>
      <c r="O372" s="12">
        <f t="shared" si="20"/>
        <v>0.39289808266168696</v>
      </c>
      <c r="P372" s="6"/>
      <c r="Q372" s="11" t="s">
        <v>1747</v>
      </c>
    </row>
    <row r="373" spans="2:17" x14ac:dyDescent="0.3">
      <c r="B373" s="170" t="s">
        <v>1746</v>
      </c>
      <c r="C373" s="170"/>
      <c r="D373" s="170"/>
      <c r="E373" s="170"/>
      <c r="F373" s="170"/>
      <c r="G373" s="170"/>
      <c r="H373" s="170"/>
      <c r="I373" s="170"/>
      <c r="J373" s="170"/>
      <c r="K373" s="170"/>
      <c r="L373" s="170"/>
      <c r="M373" s="170"/>
      <c r="N373" s="170"/>
      <c r="O373" s="170"/>
      <c r="P373" s="6"/>
      <c r="Q373" s="3"/>
    </row>
    <row r="374" spans="2:17" x14ac:dyDescent="0.3">
      <c r="B374" s="8" t="str">
        <f t="shared" ref="B374:O376" si="21">IFERROR(VLOOKUP($B$373,$4:$123,MATCH($Q374&amp;"/"&amp;B$347,$2:$2,0),FALSE),"")</f>
        <v/>
      </c>
      <c r="C374" s="8" t="str">
        <f t="shared" si="21"/>
        <v/>
      </c>
      <c r="D374" s="8" t="str">
        <f t="shared" si="21"/>
        <v/>
      </c>
      <c r="E374" s="8" t="str">
        <f t="shared" si="21"/>
        <v/>
      </c>
      <c r="F374" s="8" t="str">
        <f t="shared" si="21"/>
        <v/>
      </c>
      <c r="G374" s="8" t="str">
        <f t="shared" si="21"/>
        <v/>
      </c>
      <c r="H374" s="8" t="str">
        <f t="shared" si="21"/>
        <v/>
      </c>
      <c r="I374" s="8" t="str">
        <f t="shared" si="21"/>
        <v/>
      </c>
      <c r="J374" s="8" t="str">
        <f t="shared" si="21"/>
        <v/>
      </c>
      <c r="K374" s="8" t="str">
        <f t="shared" si="21"/>
        <v/>
      </c>
      <c r="L374" s="8" t="str">
        <f t="shared" si="21"/>
        <v/>
      </c>
      <c r="M374" s="8" t="str">
        <f t="shared" si="21"/>
        <v/>
      </c>
      <c r="N374" s="8">
        <f t="shared" si="21"/>
        <v>61055423</v>
      </c>
      <c r="O374" s="8">
        <f t="shared" si="21"/>
        <v>70996601</v>
      </c>
      <c r="P374" s="6"/>
      <c r="Q374" s="9" t="s">
        <v>12</v>
      </c>
    </row>
    <row r="375" spans="2:17" x14ac:dyDescent="0.3">
      <c r="B375" s="8" t="str">
        <f t="shared" si="21"/>
        <v/>
      </c>
      <c r="C375" s="8" t="str">
        <f t="shared" si="21"/>
        <v/>
      </c>
      <c r="D375" s="8" t="str">
        <f t="shared" si="21"/>
        <v/>
      </c>
      <c r="E375" s="8" t="str">
        <f t="shared" si="21"/>
        <v/>
      </c>
      <c r="F375" s="8" t="str">
        <f t="shared" si="21"/>
        <v/>
      </c>
      <c r="G375" s="8" t="str">
        <f t="shared" si="21"/>
        <v/>
      </c>
      <c r="H375" s="8" t="str">
        <f t="shared" si="21"/>
        <v/>
      </c>
      <c r="I375" s="8" t="str">
        <f t="shared" si="21"/>
        <v/>
      </c>
      <c r="J375" s="8" t="str">
        <f t="shared" si="21"/>
        <v/>
      </c>
      <c r="K375" s="8" t="str">
        <f t="shared" si="21"/>
        <v/>
      </c>
      <c r="L375" s="8" t="str">
        <f t="shared" si="21"/>
        <v/>
      </c>
      <c r="M375" s="8" t="str">
        <f t="shared" si="21"/>
        <v/>
      </c>
      <c r="N375" s="8">
        <f t="shared" si="21"/>
        <v>61776619</v>
      </c>
      <c r="O375" s="8">
        <f t="shared" si="21"/>
        <v>75889108</v>
      </c>
      <c r="P375" s="6"/>
      <c r="Q375" s="9" t="s">
        <v>13</v>
      </c>
    </row>
    <row r="376" spans="2:17" x14ac:dyDescent="0.3">
      <c r="B376" s="8" t="str">
        <f t="shared" si="21"/>
        <v/>
      </c>
      <c r="C376" s="8" t="str">
        <f t="shared" si="21"/>
        <v/>
      </c>
      <c r="D376" s="8" t="str">
        <f t="shared" si="21"/>
        <v/>
      </c>
      <c r="E376" s="8" t="str">
        <f t="shared" si="21"/>
        <v/>
      </c>
      <c r="F376" s="8" t="str">
        <f t="shared" si="21"/>
        <v/>
      </c>
      <c r="G376" s="8" t="str">
        <f t="shared" si="21"/>
        <v/>
      </c>
      <c r="H376" s="8" t="str">
        <f t="shared" si="21"/>
        <v/>
      </c>
      <c r="I376" s="8" t="str">
        <f t="shared" si="21"/>
        <v/>
      </c>
      <c r="J376" s="8" t="str">
        <f t="shared" si="21"/>
        <v/>
      </c>
      <c r="K376" s="8" t="str">
        <f t="shared" si="21"/>
        <v/>
      </c>
      <c r="L376" s="8" t="str">
        <f t="shared" si="21"/>
        <v/>
      </c>
      <c r="M376" s="8" t="str">
        <f t="shared" si="21"/>
        <v/>
      </c>
      <c r="N376" s="8">
        <f t="shared" si="21"/>
        <v>65650774</v>
      </c>
      <c r="O376" s="8" t="str">
        <f t="shared" si="21"/>
        <v/>
      </c>
      <c r="P376" s="6"/>
      <c r="Q376" s="9" t="s">
        <v>14</v>
      </c>
    </row>
    <row r="377" spans="2:17" x14ac:dyDescent="0.3">
      <c r="B377" s="8" t="str">
        <f t="shared" ref="B377:M377" si="22">IFERROR(VLOOKUP($B$373,$4:$123,MATCH($Q377&amp;"/"&amp;B$347,$2:$2,0),FALSE),"")</f>
        <v/>
      </c>
      <c r="C377" s="8" t="str">
        <f t="shared" si="22"/>
        <v/>
      </c>
      <c r="D377" s="8" t="str">
        <f t="shared" si="22"/>
        <v/>
      </c>
      <c r="E377" s="8" t="str">
        <f t="shared" si="22"/>
        <v/>
      </c>
      <c r="F377" s="8" t="str">
        <f t="shared" si="22"/>
        <v/>
      </c>
      <c r="G377" s="8" t="str">
        <f t="shared" si="22"/>
        <v/>
      </c>
      <c r="H377" s="8" t="str">
        <f t="shared" si="22"/>
        <v/>
      </c>
      <c r="I377" s="8" t="str">
        <f t="shared" si="22"/>
        <v/>
      </c>
      <c r="J377" s="8" t="str">
        <f t="shared" si="22"/>
        <v/>
      </c>
      <c r="K377" s="8" t="str">
        <f t="shared" si="22"/>
        <v/>
      </c>
      <c r="L377" s="8" t="str">
        <f t="shared" si="22"/>
        <v/>
      </c>
      <c r="M377" s="8">
        <f t="shared" si="22"/>
        <v>58538784.829999998</v>
      </c>
      <c r="N377" s="8">
        <f>IFERROR(VLOOKUP($B$373,$4:$123,MATCH($Q377&amp;"/"&amp;N$347,$2:$2,0),FALSE),IFERROR(VLOOKUP($B$373,$4:$123,MATCH($Q376&amp;"/"&amp;N$347,$2:$2,0),FALSE),IFERROR(VLOOKUP($B$373,$4:$123,MATCH($Q375&amp;"/"&amp;N$347,$2:$2,0),FALSE),IFERROR(VLOOKUP($B$373,$4:$123,MATCH($Q374&amp;"/"&amp;N$347,$2:$2,0),FALSE),""))))</f>
        <v>69281386.099999994</v>
      </c>
      <c r="O377" s="8">
        <f>IFERROR(VLOOKUP($B$373,$4:$123,MATCH($Q377&amp;"/"&amp;O$347,$2:$2,0),FALSE),IFERROR(VLOOKUP($B$373,$4:$123,MATCH($Q376&amp;"/"&amp;O$347,$2:$2,0),FALSE),IFERROR(VLOOKUP($B$373,$4:$123,MATCH($Q375&amp;"/"&amp;O$347,$2:$2,0),FALSE),IFERROR(VLOOKUP($B$373,$4:$123,MATCH($Q374&amp;"/"&amp;O$347,$2:$2,0),FALSE),""))))</f>
        <v>75889108</v>
      </c>
      <c r="P377" s="6"/>
      <c r="Q377" s="9" t="s">
        <v>15</v>
      </c>
    </row>
    <row r="378" spans="2:17" x14ac:dyDescent="0.3">
      <c r="B378" s="12" t="e">
        <f t="shared" ref="B378:O378" si="23">+B377/B$401</f>
        <v>#VALUE!</v>
      </c>
      <c r="C378" s="12" t="e">
        <f t="shared" si="23"/>
        <v>#VALUE!</v>
      </c>
      <c r="D378" s="12" t="e">
        <f t="shared" si="23"/>
        <v>#VALUE!</v>
      </c>
      <c r="E378" s="12" t="e">
        <f t="shared" si="23"/>
        <v>#VALUE!</v>
      </c>
      <c r="F378" s="12" t="e">
        <f t="shared" si="23"/>
        <v>#VALUE!</v>
      </c>
      <c r="G378" s="12" t="e">
        <f t="shared" si="23"/>
        <v>#VALUE!</v>
      </c>
      <c r="H378" s="12" t="e">
        <f t="shared" si="23"/>
        <v>#VALUE!</v>
      </c>
      <c r="I378" s="12" t="e">
        <f t="shared" si="23"/>
        <v>#VALUE!</v>
      </c>
      <c r="J378" s="12" t="e">
        <f t="shared" si="23"/>
        <v>#VALUE!</v>
      </c>
      <c r="K378" s="12" t="e">
        <f t="shared" si="23"/>
        <v>#VALUE!</v>
      </c>
      <c r="L378" s="12" t="e">
        <f t="shared" si="23"/>
        <v>#VALUE!</v>
      </c>
      <c r="M378" s="12">
        <f t="shared" si="23"/>
        <v>0.94613332659223315</v>
      </c>
      <c r="N378" s="12">
        <f t="shared" si="23"/>
        <v>0.89717302934062915</v>
      </c>
      <c r="O378" s="12">
        <f t="shared" si="23"/>
        <v>0.87661645313025349</v>
      </c>
      <c r="P378" s="6"/>
      <c r="Q378" s="11" t="s">
        <v>1747</v>
      </c>
    </row>
    <row r="379" spans="2:17" x14ac:dyDescent="0.3">
      <c r="B379" s="172" t="s">
        <v>789</v>
      </c>
      <c r="C379" s="172"/>
      <c r="D379" s="172"/>
      <c r="E379" s="172"/>
      <c r="F379" s="172"/>
      <c r="G379" s="172"/>
      <c r="H379" s="172"/>
      <c r="I379" s="172"/>
      <c r="J379" s="172"/>
      <c r="K379" s="172"/>
      <c r="L379" s="172"/>
      <c r="M379" s="172"/>
      <c r="N379" s="172"/>
      <c r="O379" s="172"/>
      <c r="P379" s="6"/>
      <c r="Q379" s="3"/>
    </row>
    <row r="380" spans="2:17" x14ac:dyDescent="0.3">
      <c r="B380" s="8" t="str">
        <f t="shared" ref="B380:O382" si="24">IFERROR(VLOOKUP($B$379,$4:$123,MATCH($Q380&amp;"/"&amp;B$347,$2:$2,0),FALSE),"")</f>
        <v/>
      </c>
      <c r="C380" s="8" t="str">
        <f t="shared" si="24"/>
        <v/>
      </c>
      <c r="D380" s="8" t="str">
        <f t="shared" si="24"/>
        <v/>
      </c>
      <c r="E380" s="8" t="str">
        <f t="shared" si="24"/>
        <v/>
      </c>
      <c r="F380" s="8" t="str">
        <f t="shared" si="24"/>
        <v/>
      </c>
      <c r="G380" s="8" t="str">
        <f t="shared" si="24"/>
        <v/>
      </c>
      <c r="H380" s="8" t="str">
        <f t="shared" si="24"/>
        <v/>
      </c>
      <c r="I380" s="8" t="str">
        <f t="shared" si="24"/>
        <v/>
      </c>
      <c r="J380" s="8" t="str">
        <f t="shared" si="24"/>
        <v/>
      </c>
      <c r="K380" s="8" t="str">
        <f t="shared" si="24"/>
        <v/>
      </c>
      <c r="L380" s="8" t="str">
        <f t="shared" si="24"/>
        <v/>
      </c>
      <c r="M380" s="8" t="str">
        <f t="shared" si="24"/>
        <v/>
      </c>
      <c r="N380" s="8">
        <f t="shared" si="24"/>
        <v>1862044</v>
      </c>
      <c r="O380" s="8">
        <f t="shared" si="24"/>
        <v>1950829</v>
      </c>
      <c r="P380" s="6"/>
      <c r="Q380" s="9" t="s">
        <v>12</v>
      </c>
    </row>
    <row r="381" spans="2:17" x14ac:dyDescent="0.3">
      <c r="B381" s="8" t="str">
        <f t="shared" si="24"/>
        <v/>
      </c>
      <c r="C381" s="8" t="str">
        <f t="shared" si="24"/>
        <v/>
      </c>
      <c r="D381" s="8" t="str">
        <f t="shared" si="24"/>
        <v/>
      </c>
      <c r="E381" s="8" t="str">
        <f t="shared" si="24"/>
        <v/>
      </c>
      <c r="F381" s="8" t="str">
        <f t="shared" si="24"/>
        <v/>
      </c>
      <c r="G381" s="8" t="str">
        <f t="shared" si="24"/>
        <v/>
      </c>
      <c r="H381" s="8" t="str">
        <f t="shared" si="24"/>
        <v/>
      </c>
      <c r="I381" s="8" t="str">
        <f t="shared" si="24"/>
        <v/>
      </c>
      <c r="J381" s="8" t="str">
        <f t="shared" si="24"/>
        <v/>
      </c>
      <c r="K381" s="8" t="str">
        <f t="shared" si="24"/>
        <v/>
      </c>
      <c r="L381" s="8" t="str">
        <f t="shared" si="24"/>
        <v/>
      </c>
      <c r="M381" s="8" t="str">
        <f t="shared" si="24"/>
        <v/>
      </c>
      <c r="N381" s="8">
        <f t="shared" si="24"/>
        <v>1941002</v>
      </c>
      <c r="O381" s="8">
        <f t="shared" si="24"/>
        <v>1978937</v>
      </c>
      <c r="P381" s="6"/>
      <c r="Q381" s="9" t="s">
        <v>13</v>
      </c>
    </row>
    <row r="382" spans="2:17" x14ac:dyDescent="0.3">
      <c r="B382" s="8" t="str">
        <f t="shared" si="24"/>
        <v/>
      </c>
      <c r="C382" s="8" t="str">
        <f t="shared" si="24"/>
        <v/>
      </c>
      <c r="D382" s="8" t="str">
        <f t="shared" si="24"/>
        <v/>
      </c>
      <c r="E382" s="8" t="str">
        <f t="shared" si="24"/>
        <v/>
      </c>
      <c r="F382" s="8" t="str">
        <f t="shared" si="24"/>
        <v/>
      </c>
      <c r="G382" s="8" t="str">
        <f t="shared" si="24"/>
        <v/>
      </c>
      <c r="H382" s="8" t="str">
        <f t="shared" si="24"/>
        <v/>
      </c>
      <c r="I382" s="8" t="str">
        <f t="shared" si="24"/>
        <v/>
      </c>
      <c r="J382" s="8" t="str">
        <f t="shared" si="24"/>
        <v/>
      </c>
      <c r="K382" s="8" t="str">
        <f t="shared" si="24"/>
        <v/>
      </c>
      <c r="L382" s="8" t="str">
        <f t="shared" si="24"/>
        <v/>
      </c>
      <c r="M382" s="8" t="str">
        <f t="shared" si="24"/>
        <v/>
      </c>
      <c r="N382" s="8">
        <f t="shared" si="24"/>
        <v>2009122</v>
      </c>
      <c r="O382" s="8" t="str">
        <f t="shared" si="24"/>
        <v/>
      </c>
      <c r="P382" s="6"/>
      <c r="Q382" s="9" t="s">
        <v>14</v>
      </c>
    </row>
    <row r="383" spans="2:17" x14ac:dyDescent="0.3">
      <c r="B383" s="8" t="str">
        <f t="shared" ref="B383:M383" si="25">IFERROR(VLOOKUP($B$379,$4:$123,MATCH($Q383&amp;"/"&amp;B$347,$2:$2,0),FALSE),"")</f>
        <v/>
      </c>
      <c r="C383" s="8" t="str">
        <f t="shared" si="25"/>
        <v/>
      </c>
      <c r="D383" s="8" t="str">
        <f t="shared" si="25"/>
        <v/>
      </c>
      <c r="E383" s="8" t="str">
        <f t="shared" si="25"/>
        <v/>
      </c>
      <c r="F383" s="8" t="str">
        <f t="shared" si="25"/>
        <v/>
      </c>
      <c r="G383" s="8" t="str">
        <f t="shared" si="25"/>
        <v/>
      </c>
      <c r="H383" s="8" t="str">
        <f t="shared" si="25"/>
        <v/>
      </c>
      <c r="I383" s="8" t="str">
        <f t="shared" si="25"/>
        <v/>
      </c>
      <c r="J383" s="8" t="str">
        <f t="shared" si="25"/>
        <v/>
      </c>
      <c r="K383" s="8" t="str">
        <f t="shared" si="25"/>
        <v/>
      </c>
      <c r="L383" s="8" t="str">
        <f t="shared" si="25"/>
        <v/>
      </c>
      <c r="M383" s="8">
        <f t="shared" si="25"/>
        <v>1778311.64</v>
      </c>
      <c r="N383" s="8">
        <f>IFERROR(VLOOKUP($B$379,$4:$123,MATCH($Q383&amp;"/"&amp;N$347,$2:$2,0),FALSE),IFERROR(VLOOKUP($B$379,$4:$123,MATCH($Q382&amp;"/"&amp;N$347,$2:$2,0),FALSE),IFERROR(VLOOKUP($B$379,$4:$123,MATCH($Q381&amp;"/"&amp;N$347,$2:$2,0),FALSE),IFERROR(VLOOKUP($B$379,$4:$123,MATCH($Q380&amp;"/"&amp;N$347,$2:$2,0),FALSE),""))))</f>
        <v>1928494.91</v>
      </c>
      <c r="O383" s="8">
        <f>IFERROR(VLOOKUP($B$379,$4:$123,MATCH($Q383&amp;"/"&amp;O$347,$2:$2,0),FALSE),IFERROR(VLOOKUP($B$379,$4:$123,MATCH($Q382&amp;"/"&amp;O$347,$2:$2,0),FALSE),IFERROR(VLOOKUP($B$379,$4:$123,MATCH($Q381&amp;"/"&amp;O$347,$2:$2,0),FALSE),IFERROR(VLOOKUP($B$379,$4:$123,MATCH($Q380&amp;"/"&amp;O$347,$2:$2,0),FALSE),""))))</f>
        <v>1978937</v>
      </c>
      <c r="P383" s="6"/>
      <c r="Q383" s="9" t="s">
        <v>15</v>
      </c>
    </row>
    <row r="384" spans="2:17" x14ac:dyDescent="0.3">
      <c r="B384" s="12" t="e">
        <f t="shared" ref="B384:O384" si="26">+B383/B$401</f>
        <v>#VALUE!</v>
      </c>
      <c r="C384" s="12" t="e">
        <f t="shared" si="26"/>
        <v>#VALUE!</v>
      </c>
      <c r="D384" s="12" t="e">
        <f t="shared" si="26"/>
        <v>#VALUE!</v>
      </c>
      <c r="E384" s="12" t="e">
        <f t="shared" si="26"/>
        <v>#VALUE!</v>
      </c>
      <c r="F384" s="12" t="e">
        <f t="shared" si="26"/>
        <v>#VALUE!</v>
      </c>
      <c r="G384" s="12" t="e">
        <f t="shared" si="26"/>
        <v>#VALUE!</v>
      </c>
      <c r="H384" s="12" t="e">
        <f t="shared" si="26"/>
        <v>#VALUE!</v>
      </c>
      <c r="I384" s="12" t="e">
        <f t="shared" si="26"/>
        <v>#VALUE!</v>
      </c>
      <c r="J384" s="12" t="e">
        <f t="shared" si="26"/>
        <v>#VALUE!</v>
      </c>
      <c r="K384" s="12" t="e">
        <f t="shared" si="26"/>
        <v>#VALUE!</v>
      </c>
      <c r="L384" s="12" t="e">
        <f t="shared" si="26"/>
        <v>#VALUE!</v>
      </c>
      <c r="M384" s="12">
        <f t="shared" si="26"/>
        <v>2.8741968466838259E-2</v>
      </c>
      <c r="N384" s="12">
        <f t="shared" si="26"/>
        <v>2.4973426743733755E-2</v>
      </c>
      <c r="O384" s="12">
        <f t="shared" si="26"/>
        <v>2.2859258457857013E-2</v>
      </c>
      <c r="P384" s="6"/>
      <c r="Q384" s="11" t="s">
        <v>1747</v>
      </c>
    </row>
    <row r="385" spans="1:17" x14ac:dyDescent="0.3">
      <c r="B385" s="172" t="s">
        <v>790</v>
      </c>
      <c r="C385" s="172"/>
      <c r="D385" s="172"/>
      <c r="E385" s="172"/>
      <c r="F385" s="172"/>
      <c r="G385" s="172"/>
      <c r="H385" s="172"/>
      <c r="I385" s="172"/>
      <c r="J385" s="172"/>
      <c r="K385" s="172"/>
      <c r="L385" s="172"/>
      <c r="M385" s="172"/>
      <c r="N385" s="172"/>
      <c r="O385" s="172"/>
      <c r="P385" s="6"/>
      <c r="Q385" s="3"/>
    </row>
    <row r="386" spans="1:17" x14ac:dyDescent="0.3">
      <c r="B386" s="8" t="str">
        <f t="shared" ref="B386:O388" si="27">IFERROR(VLOOKUP($B$385,$4:$123,MATCH($Q386&amp;"/"&amp;B$347,$2:$2,0),FALSE),"")</f>
        <v/>
      </c>
      <c r="C386" s="8" t="str">
        <f t="shared" si="27"/>
        <v/>
      </c>
      <c r="D386" s="8" t="str">
        <f t="shared" si="27"/>
        <v/>
      </c>
      <c r="E386" s="8" t="str">
        <f t="shared" si="27"/>
        <v/>
      </c>
      <c r="F386" s="8" t="str">
        <f t="shared" si="27"/>
        <v/>
      </c>
      <c r="G386" s="8" t="str">
        <f t="shared" si="27"/>
        <v/>
      </c>
      <c r="H386" s="8" t="str">
        <f t="shared" si="27"/>
        <v/>
      </c>
      <c r="I386" s="8" t="str">
        <f t="shared" si="27"/>
        <v/>
      </c>
      <c r="J386" s="8" t="str">
        <f t="shared" si="27"/>
        <v/>
      </c>
      <c r="K386" s="8" t="str">
        <f t="shared" si="27"/>
        <v/>
      </c>
      <c r="L386" s="8" t="str">
        <f t="shared" si="27"/>
        <v/>
      </c>
      <c r="M386" s="8" t="str">
        <f t="shared" si="27"/>
        <v/>
      </c>
      <c r="N386" s="8">
        <f t="shared" si="27"/>
        <v>27203</v>
      </c>
      <c r="O386" s="8">
        <f t="shared" si="27"/>
        <v>42948</v>
      </c>
      <c r="P386" s="6"/>
      <c r="Q386" s="9" t="s">
        <v>12</v>
      </c>
    </row>
    <row r="387" spans="1:17" x14ac:dyDescent="0.3">
      <c r="B387" s="8" t="str">
        <f t="shared" si="27"/>
        <v/>
      </c>
      <c r="C387" s="8" t="str">
        <f t="shared" si="27"/>
        <v/>
      </c>
      <c r="D387" s="8" t="str">
        <f t="shared" si="27"/>
        <v/>
      </c>
      <c r="E387" s="8" t="str">
        <f t="shared" si="27"/>
        <v/>
      </c>
      <c r="F387" s="8" t="str">
        <f t="shared" si="27"/>
        <v/>
      </c>
      <c r="G387" s="8" t="str">
        <f t="shared" si="27"/>
        <v/>
      </c>
      <c r="H387" s="8" t="str">
        <f t="shared" si="27"/>
        <v/>
      </c>
      <c r="I387" s="8" t="str">
        <f t="shared" si="27"/>
        <v/>
      </c>
      <c r="J387" s="8" t="str">
        <f t="shared" si="27"/>
        <v/>
      </c>
      <c r="K387" s="8" t="str">
        <f t="shared" si="27"/>
        <v/>
      </c>
      <c r="L387" s="8" t="str">
        <f t="shared" si="27"/>
        <v/>
      </c>
      <c r="M387" s="8" t="str">
        <f t="shared" si="27"/>
        <v/>
      </c>
      <c r="N387" s="8">
        <f t="shared" si="27"/>
        <v>27193</v>
      </c>
      <c r="O387" s="8">
        <f t="shared" si="27"/>
        <v>41887</v>
      </c>
      <c r="P387" s="6"/>
      <c r="Q387" s="9" t="s">
        <v>13</v>
      </c>
    </row>
    <row r="388" spans="1:17" x14ac:dyDescent="0.3">
      <c r="B388" s="8" t="str">
        <f t="shared" si="27"/>
        <v/>
      </c>
      <c r="C388" s="8" t="str">
        <f t="shared" si="27"/>
        <v/>
      </c>
      <c r="D388" s="8" t="str">
        <f t="shared" si="27"/>
        <v/>
      </c>
      <c r="E388" s="8" t="str">
        <f t="shared" si="27"/>
        <v/>
      </c>
      <c r="F388" s="8" t="str">
        <f t="shared" si="27"/>
        <v/>
      </c>
      <c r="G388" s="8" t="str">
        <f t="shared" si="27"/>
        <v/>
      </c>
      <c r="H388" s="8" t="str">
        <f t="shared" si="27"/>
        <v/>
      </c>
      <c r="I388" s="8" t="str">
        <f t="shared" si="27"/>
        <v/>
      </c>
      <c r="J388" s="8" t="str">
        <f t="shared" si="27"/>
        <v/>
      </c>
      <c r="K388" s="8" t="str">
        <f t="shared" si="27"/>
        <v/>
      </c>
      <c r="L388" s="8" t="str">
        <f t="shared" si="27"/>
        <v/>
      </c>
      <c r="M388" s="8" t="str">
        <f t="shared" si="27"/>
        <v/>
      </c>
      <c r="N388" s="8">
        <f t="shared" si="27"/>
        <v>26558</v>
      </c>
      <c r="O388" s="8" t="str">
        <f t="shared" si="27"/>
        <v/>
      </c>
      <c r="P388" s="6"/>
      <c r="Q388" s="9" t="s">
        <v>14</v>
      </c>
    </row>
    <row r="389" spans="1:17" x14ac:dyDescent="0.3">
      <c r="B389" s="8" t="str">
        <f t="shared" ref="B389:M389" si="28">IFERROR(VLOOKUP($B$385,$4:$123,MATCH($Q389&amp;"/"&amp;B$347,$2:$2,0),FALSE),"")</f>
        <v/>
      </c>
      <c r="C389" s="8" t="str">
        <f t="shared" si="28"/>
        <v/>
      </c>
      <c r="D389" s="8" t="str">
        <f t="shared" si="28"/>
        <v/>
      </c>
      <c r="E389" s="8" t="str">
        <f t="shared" si="28"/>
        <v/>
      </c>
      <c r="F389" s="8" t="str">
        <f t="shared" si="28"/>
        <v/>
      </c>
      <c r="G389" s="8" t="str">
        <f t="shared" si="28"/>
        <v/>
      </c>
      <c r="H389" s="8" t="str">
        <f t="shared" si="28"/>
        <v/>
      </c>
      <c r="I389" s="8" t="str">
        <f t="shared" si="28"/>
        <v/>
      </c>
      <c r="J389" s="8" t="str">
        <f t="shared" si="28"/>
        <v/>
      </c>
      <c r="K389" s="8" t="str">
        <f t="shared" si="28"/>
        <v/>
      </c>
      <c r="L389" s="8" t="str">
        <f t="shared" si="28"/>
        <v/>
      </c>
      <c r="M389" s="8">
        <f t="shared" si="28"/>
        <v>25822.82</v>
      </c>
      <c r="N389" s="8">
        <f>IFERROR(VLOOKUP($B$385,$4:$123,MATCH($Q389&amp;"/"&amp;N$347,$2:$2,0),FALSE),IFERROR(VLOOKUP($B$385,$4:$123,MATCH($Q388&amp;"/"&amp;N$347,$2:$2,0),FALSE),IFERROR(VLOOKUP($B$385,$4:$123,MATCH($Q387&amp;"/"&amp;N$347,$2:$2,0),FALSE),IFERROR(VLOOKUP($B$385,$4:$123,MATCH($Q386&amp;"/"&amp;N$347,$2:$2,0),FALSE),""))))</f>
        <v>24817.26</v>
      </c>
      <c r="O389" s="8">
        <f>IFERROR(VLOOKUP($B$385,$4:$123,MATCH($Q389&amp;"/"&amp;O$347,$2:$2,0),FALSE),IFERROR(VLOOKUP($B$385,$4:$123,MATCH($Q388&amp;"/"&amp;O$347,$2:$2,0),FALSE),IFERROR(VLOOKUP($B$385,$4:$123,MATCH($Q387&amp;"/"&amp;O$347,$2:$2,0),FALSE),IFERROR(VLOOKUP($B$385,$4:$123,MATCH($Q386&amp;"/"&amp;O$347,$2:$2,0),FALSE),""))))</f>
        <v>41887</v>
      </c>
      <c r="P389" s="6"/>
      <c r="Q389" s="9" t="s">
        <v>15</v>
      </c>
    </row>
    <row r="390" spans="1:17" x14ac:dyDescent="0.3">
      <c r="A390" s="84"/>
      <c r="B390" s="12" t="e">
        <f t="shared" ref="B390:O390" si="29">+B389/B$401</f>
        <v>#VALUE!</v>
      </c>
      <c r="C390" s="12" t="e">
        <f t="shared" si="29"/>
        <v>#VALUE!</v>
      </c>
      <c r="D390" s="12" t="e">
        <f t="shared" si="29"/>
        <v>#VALUE!</v>
      </c>
      <c r="E390" s="12" t="e">
        <f t="shared" si="29"/>
        <v>#VALUE!</v>
      </c>
      <c r="F390" s="12" t="e">
        <f t="shared" si="29"/>
        <v>#VALUE!</v>
      </c>
      <c r="G390" s="12" t="e">
        <f t="shared" si="29"/>
        <v>#VALUE!</v>
      </c>
      <c r="H390" s="12" t="e">
        <f t="shared" si="29"/>
        <v>#VALUE!</v>
      </c>
      <c r="I390" s="12" t="e">
        <f t="shared" si="29"/>
        <v>#VALUE!</v>
      </c>
      <c r="J390" s="12" t="e">
        <f t="shared" si="29"/>
        <v>#VALUE!</v>
      </c>
      <c r="K390" s="12" t="e">
        <f t="shared" si="29"/>
        <v>#VALUE!</v>
      </c>
      <c r="L390" s="12" t="e">
        <f t="shared" si="29"/>
        <v>#VALUE!</v>
      </c>
      <c r="M390" s="12">
        <f t="shared" si="29"/>
        <v>4.1736142387553644E-4</v>
      </c>
      <c r="N390" s="12">
        <f t="shared" si="29"/>
        <v>3.2137602302004204E-4</v>
      </c>
      <c r="O390" s="12">
        <f t="shared" si="29"/>
        <v>4.8384853030907844E-4</v>
      </c>
      <c r="P390" s="6"/>
      <c r="Q390" s="11" t="s">
        <v>1747</v>
      </c>
    </row>
    <row r="391" spans="1:17" x14ac:dyDescent="0.3">
      <c r="B391" s="170" t="s">
        <v>791</v>
      </c>
      <c r="C391" s="170"/>
      <c r="D391" s="170"/>
      <c r="E391" s="170"/>
      <c r="F391" s="170"/>
      <c r="G391" s="170"/>
      <c r="H391" s="170"/>
      <c r="I391" s="170"/>
      <c r="J391" s="170"/>
      <c r="K391" s="170"/>
      <c r="L391" s="170"/>
      <c r="M391" s="170"/>
      <c r="N391" s="170"/>
      <c r="O391" s="170"/>
      <c r="P391" s="6"/>
      <c r="Q391" s="3"/>
    </row>
    <row r="392" spans="1:17" x14ac:dyDescent="0.3">
      <c r="B392" s="8" t="str">
        <f t="shared" ref="B392:O394" si="30">IFERROR(VLOOKUP($B$391,$4:$123,MATCH($Q392&amp;"/"&amp;B$347,$2:$2,0),FALSE),"")</f>
        <v/>
      </c>
      <c r="C392" s="8" t="str">
        <f t="shared" si="30"/>
        <v/>
      </c>
      <c r="D392" s="8" t="str">
        <f t="shared" si="30"/>
        <v/>
      </c>
      <c r="E392" s="8" t="str">
        <f t="shared" si="30"/>
        <v/>
      </c>
      <c r="F392" s="8" t="str">
        <f t="shared" si="30"/>
        <v/>
      </c>
      <c r="G392" s="8" t="str">
        <f t="shared" si="30"/>
        <v/>
      </c>
      <c r="H392" s="8" t="str">
        <f t="shared" si="30"/>
        <v/>
      </c>
      <c r="I392" s="8" t="str">
        <f t="shared" si="30"/>
        <v/>
      </c>
      <c r="J392" s="8" t="str">
        <f t="shared" si="30"/>
        <v/>
      </c>
      <c r="K392" s="8" t="str">
        <f t="shared" si="30"/>
        <v/>
      </c>
      <c r="L392" s="8" t="str">
        <f t="shared" si="30"/>
        <v/>
      </c>
      <c r="M392" s="8" t="str">
        <f t="shared" si="30"/>
        <v/>
      </c>
      <c r="N392" s="8">
        <f t="shared" si="30"/>
        <v>29885614</v>
      </c>
      <c r="O392" s="8">
        <f t="shared" si="30"/>
        <v>38310601</v>
      </c>
      <c r="P392" s="6"/>
      <c r="Q392" s="9" t="s">
        <v>12</v>
      </c>
    </row>
    <row r="393" spans="1:17" x14ac:dyDescent="0.3">
      <c r="B393" s="8" t="str">
        <f t="shared" si="30"/>
        <v/>
      </c>
      <c r="C393" s="8" t="str">
        <f t="shared" si="30"/>
        <v/>
      </c>
      <c r="D393" s="8" t="str">
        <f t="shared" si="30"/>
        <v/>
      </c>
      <c r="E393" s="8" t="str">
        <f t="shared" si="30"/>
        <v/>
      </c>
      <c r="F393" s="8" t="str">
        <f t="shared" si="30"/>
        <v/>
      </c>
      <c r="G393" s="8" t="str">
        <f t="shared" si="30"/>
        <v/>
      </c>
      <c r="H393" s="8" t="str">
        <f t="shared" si="30"/>
        <v/>
      </c>
      <c r="I393" s="8" t="str">
        <f t="shared" si="30"/>
        <v/>
      </c>
      <c r="J393" s="8" t="str">
        <f t="shared" si="30"/>
        <v/>
      </c>
      <c r="K393" s="8" t="str">
        <f t="shared" si="30"/>
        <v/>
      </c>
      <c r="L393" s="8" t="str">
        <f t="shared" si="30"/>
        <v/>
      </c>
      <c r="M393" s="8" t="str">
        <f t="shared" si="30"/>
        <v/>
      </c>
      <c r="N393" s="8">
        <f t="shared" si="30"/>
        <v>31143635</v>
      </c>
      <c r="O393" s="8">
        <f t="shared" si="30"/>
        <v>42191974</v>
      </c>
      <c r="P393" s="6"/>
      <c r="Q393" s="9" t="s">
        <v>13</v>
      </c>
    </row>
    <row r="394" spans="1:17" x14ac:dyDescent="0.3">
      <c r="B394" s="8" t="str">
        <f t="shared" si="30"/>
        <v/>
      </c>
      <c r="C394" s="8" t="str">
        <f t="shared" si="30"/>
        <v/>
      </c>
      <c r="D394" s="8" t="str">
        <f t="shared" si="30"/>
        <v/>
      </c>
      <c r="E394" s="8" t="str">
        <f t="shared" si="30"/>
        <v/>
      </c>
      <c r="F394" s="8" t="str">
        <f t="shared" si="30"/>
        <v/>
      </c>
      <c r="G394" s="8" t="str">
        <f t="shared" si="30"/>
        <v/>
      </c>
      <c r="H394" s="8" t="str">
        <f t="shared" si="30"/>
        <v/>
      </c>
      <c r="I394" s="8" t="str">
        <f t="shared" si="30"/>
        <v/>
      </c>
      <c r="J394" s="8" t="str">
        <f t="shared" si="30"/>
        <v/>
      </c>
      <c r="K394" s="8" t="str">
        <f t="shared" si="30"/>
        <v/>
      </c>
      <c r="L394" s="8" t="str">
        <f t="shared" si="30"/>
        <v/>
      </c>
      <c r="M394" s="8" t="str">
        <f t="shared" si="30"/>
        <v/>
      </c>
      <c r="N394" s="8">
        <f t="shared" si="30"/>
        <v>33767939</v>
      </c>
      <c r="O394" s="8" t="str">
        <f t="shared" si="30"/>
        <v/>
      </c>
      <c r="P394" s="6"/>
      <c r="Q394" s="9" t="s">
        <v>14</v>
      </c>
    </row>
    <row r="395" spans="1:17" x14ac:dyDescent="0.3">
      <c r="B395" s="8" t="str">
        <f t="shared" ref="B395:M395" si="31">IFERROR(VLOOKUP($B$391,$4:$123,MATCH($Q395&amp;"/"&amp;B$347,$2:$2,0),FALSE),"")</f>
        <v/>
      </c>
      <c r="C395" s="8" t="str">
        <f t="shared" si="31"/>
        <v/>
      </c>
      <c r="D395" s="8" t="str">
        <f t="shared" si="31"/>
        <v/>
      </c>
      <c r="E395" s="8" t="str">
        <f t="shared" si="31"/>
        <v/>
      </c>
      <c r="F395" s="8" t="str">
        <f t="shared" si="31"/>
        <v/>
      </c>
      <c r="G395" s="8" t="str">
        <f t="shared" si="31"/>
        <v/>
      </c>
      <c r="H395" s="8" t="str">
        <f t="shared" si="31"/>
        <v/>
      </c>
      <c r="I395" s="8" t="str">
        <f t="shared" si="31"/>
        <v/>
      </c>
      <c r="J395" s="8" t="str">
        <f t="shared" si="31"/>
        <v/>
      </c>
      <c r="K395" s="8" t="str">
        <f t="shared" si="31"/>
        <v/>
      </c>
      <c r="L395" s="8" t="str">
        <f t="shared" si="31"/>
        <v/>
      </c>
      <c r="M395" s="8">
        <f t="shared" si="31"/>
        <v>25949388.280000001</v>
      </c>
      <c r="N395" s="8">
        <f>IFERROR(VLOOKUP($B$391,$4:$123,MATCH($Q395&amp;"/"&amp;N$347,$2:$2,0),FALSE),IFERROR(VLOOKUP($B$391,$4:$123,MATCH($Q394&amp;"/"&amp;N$347,$2:$2,0),FALSE),IFERROR(VLOOKUP($B$391,$4:$123,MATCH($Q393&amp;"/"&amp;N$347,$2:$2,0),FALSE),IFERROR(VLOOKUP($B$391,$4:$123,MATCH($Q392&amp;"/"&amp;N$347,$2:$2,0),FALSE),""))))</f>
        <v>36146866.479999997</v>
      </c>
      <c r="O395" s="8">
        <f>IFERROR(VLOOKUP($B$391,$4:$123,MATCH($Q395&amp;"/"&amp;O$347,$2:$2,0),FALSE),IFERROR(VLOOKUP($B$391,$4:$123,MATCH($Q394&amp;"/"&amp;O$347,$2:$2,0),FALSE),IFERROR(VLOOKUP($B$391,$4:$123,MATCH($Q393&amp;"/"&amp;O$347,$2:$2,0),FALSE),IFERROR(VLOOKUP($B$391,$4:$123,MATCH($Q392&amp;"/"&amp;O$347,$2:$2,0),FALSE),""))))</f>
        <v>42191974</v>
      </c>
      <c r="P395" s="6"/>
      <c r="Q395" s="9" t="s">
        <v>15</v>
      </c>
    </row>
    <row r="396" spans="1:17" x14ac:dyDescent="0.3">
      <c r="B396" s="12" t="e">
        <f t="shared" ref="B396:O396" si="32">+B395/B$401</f>
        <v>#VALUE!</v>
      </c>
      <c r="C396" s="12" t="e">
        <f t="shared" si="32"/>
        <v>#VALUE!</v>
      </c>
      <c r="D396" s="12" t="e">
        <f t="shared" si="32"/>
        <v>#VALUE!</v>
      </c>
      <c r="E396" s="12" t="e">
        <f t="shared" si="32"/>
        <v>#VALUE!</v>
      </c>
      <c r="F396" s="12" t="e">
        <f t="shared" si="32"/>
        <v>#VALUE!</v>
      </c>
      <c r="G396" s="12" t="e">
        <f t="shared" si="32"/>
        <v>#VALUE!</v>
      </c>
      <c r="H396" s="12" t="e">
        <f t="shared" si="32"/>
        <v>#VALUE!</v>
      </c>
      <c r="I396" s="12" t="e">
        <f t="shared" si="32"/>
        <v>#VALUE!</v>
      </c>
      <c r="J396" s="12" t="e">
        <f t="shared" si="32"/>
        <v>#VALUE!</v>
      </c>
      <c r="K396" s="12" t="e">
        <f t="shared" si="32"/>
        <v>#VALUE!</v>
      </c>
      <c r="L396" s="12" t="e">
        <f t="shared" si="32"/>
        <v>#VALUE!</v>
      </c>
      <c r="M396" s="12">
        <f t="shared" si="32"/>
        <v>0.4194070841697366</v>
      </c>
      <c r="N396" s="12">
        <f t="shared" si="32"/>
        <v>0.46809100577496737</v>
      </c>
      <c r="O396" s="12">
        <f t="shared" si="32"/>
        <v>0.48737137084868454</v>
      </c>
      <c r="P396" s="6"/>
      <c r="Q396" s="11" t="s">
        <v>1747</v>
      </c>
    </row>
    <row r="397" spans="1:17" x14ac:dyDescent="0.3">
      <c r="B397" s="171" t="s">
        <v>792</v>
      </c>
      <c r="C397" s="171"/>
      <c r="D397" s="171"/>
      <c r="E397" s="171"/>
      <c r="F397" s="171"/>
      <c r="G397" s="171"/>
      <c r="H397" s="171"/>
      <c r="I397" s="171"/>
      <c r="J397" s="171"/>
      <c r="K397" s="171"/>
      <c r="L397" s="171"/>
      <c r="M397" s="171"/>
      <c r="N397" s="171"/>
      <c r="O397" s="171"/>
      <c r="P397" s="6"/>
      <c r="Q397" s="3"/>
    </row>
    <row r="398" spans="1:17" x14ac:dyDescent="0.3">
      <c r="B398" s="8" t="str">
        <f t="shared" ref="B398:O400" si="33">IFERROR(VLOOKUP($B$397,$4:$123,MATCH($Q398&amp;"/"&amp;B$347,$2:$2,0),FALSE),"")</f>
        <v/>
      </c>
      <c r="C398" s="8" t="str">
        <f t="shared" si="33"/>
        <v/>
      </c>
      <c r="D398" s="8" t="str">
        <f t="shared" si="33"/>
        <v/>
      </c>
      <c r="E398" s="8" t="str">
        <f t="shared" si="33"/>
        <v/>
      </c>
      <c r="F398" s="8" t="str">
        <f t="shared" si="33"/>
        <v/>
      </c>
      <c r="G398" s="8" t="str">
        <f t="shared" si="33"/>
        <v/>
      </c>
      <c r="H398" s="8" t="str">
        <f t="shared" si="33"/>
        <v/>
      </c>
      <c r="I398" s="8" t="str">
        <f t="shared" si="33"/>
        <v/>
      </c>
      <c r="J398" s="8" t="str">
        <f t="shared" si="33"/>
        <v/>
      </c>
      <c r="K398" s="8" t="str">
        <f t="shared" si="33"/>
        <v/>
      </c>
      <c r="L398" s="8" t="str">
        <f t="shared" si="33"/>
        <v/>
      </c>
      <c r="M398" s="8" t="str">
        <f t="shared" si="33"/>
        <v/>
      </c>
      <c r="N398" s="8">
        <f t="shared" si="33"/>
        <v>68013397</v>
      </c>
      <c r="O398" s="8">
        <f t="shared" si="33"/>
        <v>79742451</v>
      </c>
      <c r="P398" s="6"/>
      <c r="Q398" s="9" t="s">
        <v>12</v>
      </c>
    </row>
    <row r="399" spans="1:17" x14ac:dyDescent="0.3">
      <c r="B399" s="8" t="str">
        <f t="shared" si="33"/>
        <v/>
      </c>
      <c r="C399" s="8" t="str">
        <f t="shared" si="33"/>
        <v/>
      </c>
      <c r="D399" s="8" t="str">
        <f t="shared" si="33"/>
        <v/>
      </c>
      <c r="E399" s="8" t="str">
        <f t="shared" si="33"/>
        <v/>
      </c>
      <c r="F399" s="8" t="str">
        <f t="shared" si="33"/>
        <v/>
      </c>
      <c r="G399" s="8" t="str">
        <f t="shared" si="33"/>
        <v/>
      </c>
      <c r="H399" s="8" t="str">
        <f t="shared" si="33"/>
        <v/>
      </c>
      <c r="I399" s="8" t="str">
        <f t="shared" si="33"/>
        <v/>
      </c>
      <c r="J399" s="8" t="str">
        <f t="shared" si="33"/>
        <v/>
      </c>
      <c r="K399" s="8" t="str">
        <f t="shared" si="33"/>
        <v/>
      </c>
      <c r="L399" s="8" t="str">
        <f t="shared" si="33"/>
        <v/>
      </c>
      <c r="M399" s="8" t="str">
        <f t="shared" si="33"/>
        <v/>
      </c>
      <c r="N399" s="8">
        <f t="shared" si="33"/>
        <v>70083158</v>
      </c>
      <c r="O399" s="8">
        <f t="shared" si="33"/>
        <v>86570481</v>
      </c>
      <c r="P399" s="6"/>
      <c r="Q399" s="9" t="s">
        <v>13</v>
      </c>
    </row>
    <row r="400" spans="1:17" x14ac:dyDescent="0.3">
      <c r="B400" s="8" t="str">
        <f t="shared" si="33"/>
        <v/>
      </c>
      <c r="C400" s="8" t="str">
        <f t="shared" si="33"/>
        <v/>
      </c>
      <c r="D400" s="8" t="str">
        <f t="shared" si="33"/>
        <v/>
      </c>
      <c r="E400" s="8" t="str">
        <f t="shared" si="33"/>
        <v/>
      </c>
      <c r="F400" s="8" t="str">
        <f t="shared" si="33"/>
        <v/>
      </c>
      <c r="G400" s="8" t="str">
        <f t="shared" si="33"/>
        <v/>
      </c>
      <c r="H400" s="8" t="str">
        <f t="shared" si="33"/>
        <v/>
      </c>
      <c r="I400" s="8" t="str">
        <f t="shared" si="33"/>
        <v/>
      </c>
      <c r="J400" s="8" t="str">
        <f t="shared" si="33"/>
        <v/>
      </c>
      <c r="K400" s="8" t="str">
        <f t="shared" si="33"/>
        <v/>
      </c>
      <c r="L400" s="8" t="str">
        <f t="shared" si="33"/>
        <v/>
      </c>
      <c r="M400" s="8" t="str">
        <f t="shared" si="33"/>
        <v/>
      </c>
      <c r="N400" s="8">
        <f t="shared" si="33"/>
        <v>72901645</v>
      </c>
      <c r="O400" s="8" t="str">
        <f t="shared" si="33"/>
        <v/>
      </c>
      <c r="P400" s="6"/>
      <c r="Q400" s="9" t="s">
        <v>14</v>
      </c>
    </row>
    <row r="401" spans="1:17" x14ac:dyDescent="0.3">
      <c r="B401" s="8" t="str">
        <f t="shared" ref="B401:M401" si="34">IFERROR(VLOOKUP($B$397,$4:$123,MATCH($Q401&amp;"/"&amp;B$347,$2:$2,0),FALSE),"")</f>
        <v/>
      </c>
      <c r="C401" s="8" t="str">
        <f t="shared" si="34"/>
        <v/>
      </c>
      <c r="D401" s="8" t="str">
        <f t="shared" si="34"/>
        <v/>
      </c>
      <c r="E401" s="8" t="str">
        <f t="shared" si="34"/>
        <v/>
      </c>
      <c r="F401" s="8" t="str">
        <f t="shared" si="34"/>
        <v/>
      </c>
      <c r="G401" s="8" t="str">
        <f t="shared" si="34"/>
        <v/>
      </c>
      <c r="H401" s="8" t="str">
        <f t="shared" si="34"/>
        <v/>
      </c>
      <c r="I401" s="8" t="str">
        <f t="shared" si="34"/>
        <v/>
      </c>
      <c r="J401" s="8" t="str">
        <f t="shared" si="34"/>
        <v/>
      </c>
      <c r="K401" s="8" t="str">
        <f t="shared" si="34"/>
        <v/>
      </c>
      <c r="L401" s="8" t="str">
        <f t="shared" si="34"/>
        <v/>
      </c>
      <c r="M401" s="8">
        <f t="shared" si="34"/>
        <v>61871602.219999999</v>
      </c>
      <c r="N401" s="8">
        <f>IFERROR(VLOOKUP($B$397,$4:$123,MATCH($Q401&amp;"/"&amp;N$347,$2:$2,0),FALSE),IFERROR(VLOOKUP($B$397,$4:$123,MATCH($Q400&amp;"/"&amp;N$347,$2:$2,0),FALSE),IFERROR(VLOOKUP($B$397,$4:$123,MATCH($Q399&amp;"/"&amp;N$347,$2:$2,0),FALSE),IFERROR(VLOOKUP($B$397,$4:$123,MATCH($Q398&amp;"/"&amp;N$347,$2:$2,0),FALSE),""))))</f>
        <v>77221877.870000005</v>
      </c>
      <c r="O401" s="8">
        <f>IFERROR(VLOOKUP($B$397,$4:$123,MATCH($Q401&amp;"/"&amp;O$347,$2:$2,0),FALSE),IFERROR(VLOOKUP($B$397,$4:$123,MATCH($Q400&amp;"/"&amp;O$347,$2:$2,0),FALSE),IFERROR(VLOOKUP($B$397,$4:$123,MATCH($Q399&amp;"/"&amp;O$347,$2:$2,0),FALSE),IFERROR(VLOOKUP($B$397,$4:$123,MATCH($Q398&amp;"/"&amp;O$347,$2:$2,0),FALSE),""))))</f>
        <v>86570481</v>
      </c>
      <c r="P401" s="6"/>
      <c r="Q401" s="9" t="s">
        <v>15</v>
      </c>
    </row>
    <row r="402" spans="1:17" x14ac:dyDescent="0.3">
      <c r="B402" s="173" t="s">
        <v>1</v>
      </c>
      <c r="C402" s="173"/>
      <c r="D402" s="173"/>
      <c r="E402" s="173"/>
      <c r="F402" s="173"/>
      <c r="G402" s="173"/>
      <c r="H402" s="173"/>
      <c r="I402" s="173"/>
      <c r="J402" s="173"/>
      <c r="K402" s="173"/>
      <c r="L402" s="173"/>
      <c r="M402" s="173"/>
      <c r="N402" s="173"/>
      <c r="O402" s="173"/>
    </row>
    <row r="403" spans="1:17" x14ac:dyDescent="0.3">
      <c r="B403" s="174" t="s">
        <v>2</v>
      </c>
      <c r="C403" s="174"/>
      <c r="D403" s="174"/>
      <c r="E403" s="174"/>
      <c r="F403" s="174"/>
      <c r="G403" s="174"/>
      <c r="H403" s="174"/>
      <c r="I403" s="174"/>
      <c r="J403" s="174"/>
      <c r="K403" s="174"/>
      <c r="L403" s="174"/>
      <c r="M403" s="174"/>
      <c r="N403" s="174"/>
      <c r="O403" s="174"/>
      <c r="P403" s="6"/>
      <c r="Q403" s="3"/>
    </row>
    <row r="404" spans="1:17" x14ac:dyDescent="0.3">
      <c r="B404" s="8" t="str">
        <f t="shared" ref="B404:O406" si="35">IFERROR(VLOOKUP($B$403,$4:$123,MATCH($Q404&amp;"/"&amp;B$347,$2:$2,0),FALSE),"")</f>
        <v/>
      </c>
      <c r="C404" s="8" t="str">
        <f t="shared" si="35"/>
        <v/>
      </c>
      <c r="D404" s="8" t="str">
        <f t="shared" si="35"/>
        <v/>
      </c>
      <c r="E404" s="8" t="str">
        <f t="shared" si="35"/>
        <v/>
      </c>
      <c r="F404" s="8" t="str">
        <f t="shared" si="35"/>
        <v/>
      </c>
      <c r="G404" s="8" t="str">
        <f t="shared" si="35"/>
        <v/>
      </c>
      <c r="H404" s="8" t="str">
        <f t="shared" si="35"/>
        <v/>
      </c>
      <c r="I404" s="8" t="str">
        <f t="shared" si="35"/>
        <v/>
      </c>
      <c r="J404" s="8" t="str">
        <f t="shared" si="35"/>
        <v/>
      </c>
      <c r="K404" s="8" t="str">
        <f t="shared" si="35"/>
        <v/>
      </c>
      <c r="L404" s="8" t="str">
        <f t="shared" si="35"/>
        <v/>
      </c>
      <c r="M404" s="8" t="str">
        <f t="shared" si="35"/>
        <v/>
      </c>
      <c r="N404" s="8">
        <f t="shared" si="35"/>
        <v>15398268</v>
      </c>
      <c r="O404" s="8">
        <f t="shared" si="35"/>
        <v>17837008</v>
      </c>
      <c r="P404" s="6"/>
      <c r="Q404" s="9" t="s">
        <v>12</v>
      </c>
    </row>
    <row r="405" spans="1:17" x14ac:dyDescent="0.3">
      <c r="B405" s="8" t="str">
        <f t="shared" si="35"/>
        <v/>
      </c>
      <c r="C405" s="8" t="str">
        <f t="shared" si="35"/>
        <v/>
      </c>
      <c r="D405" s="8" t="str">
        <f t="shared" si="35"/>
        <v/>
      </c>
      <c r="E405" s="8" t="str">
        <f t="shared" si="35"/>
        <v/>
      </c>
      <c r="F405" s="8" t="str">
        <f t="shared" si="35"/>
        <v/>
      </c>
      <c r="G405" s="8" t="str">
        <f t="shared" si="35"/>
        <v/>
      </c>
      <c r="H405" s="8" t="str">
        <f t="shared" si="35"/>
        <v/>
      </c>
      <c r="I405" s="8" t="str">
        <f t="shared" si="35"/>
        <v/>
      </c>
      <c r="J405" s="8" t="str">
        <f t="shared" si="35"/>
        <v/>
      </c>
      <c r="K405" s="8" t="str">
        <f t="shared" si="35"/>
        <v/>
      </c>
      <c r="L405" s="8" t="str">
        <f t="shared" si="35"/>
        <v/>
      </c>
      <c r="M405" s="8" t="str">
        <f t="shared" si="35"/>
        <v/>
      </c>
      <c r="N405" s="8">
        <f t="shared" si="35"/>
        <v>14187861</v>
      </c>
      <c r="O405" s="8">
        <f t="shared" si="35"/>
        <v>21062951</v>
      </c>
      <c r="P405" s="6"/>
      <c r="Q405" s="9" t="s">
        <v>13</v>
      </c>
    </row>
    <row r="406" spans="1:17" x14ac:dyDescent="0.3">
      <c r="B406" s="8" t="str">
        <f t="shared" si="35"/>
        <v/>
      </c>
      <c r="C406" s="8" t="str">
        <f t="shared" si="35"/>
        <v/>
      </c>
      <c r="D406" s="8" t="str">
        <f t="shared" si="35"/>
        <v/>
      </c>
      <c r="E406" s="8" t="str">
        <f t="shared" si="35"/>
        <v/>
      </c>
      <c r="F406" s="8" t="str">
        <f t="shared" si="35"/>
        <v/>
      </c>
      <c r="G406" s="8" t="str">
        <f t="shared" si="35"/>
        <v/>
      </c>
      <c r="H406" s="8" t="str">
        <f t="shared" si="35"/>
        <v/>
      </c>
      <c r="I406" s="8" t="str">
        <f t="shared" si="35"/>
        <v/>
      </c>
      <c r="J406" s="8" t="str">
        <f t="shared" si="35"/>
        <v/>
      </c>
      <c r="K406" s="8" t="str">
        <f t="shared" si="35"/>
        <v/>
      </c>
      <c r="L406" s="8" t="str">
        <f t="shared" si="35"/>
        <v/>
      </c>
      <c r="M406" s="8" t="str">
        <f t="shared" si="35"/>
        <v/>
      </c>
      <c r="N406" s="8">
        <f t="shared" si="35"/>
        <v>17203289</v>
      </c>
      <c r="O406" s="8" t="str">
        <f t="shared" si="35"/>
        <v/>
      </c>
      <c r="P406" s="6"/>
      <c r="Q406" s="9" t="s">
        <v>14</v>
      </c>
    </row>
    <row r="407" spans="1:17" x14ac:dyDescent="0.3">
      <c r="B407" s="8" t="str">
        <f t="shared" ref="B407:M407" si="36">IFERROR(VLOOKUP($B$403,$4:$123,MATCH($Q407&amp;"/"&amp;B$347,$2:$2,0),FALSE),"")</f>
        <v/>
      </c>
      <c r="C407" s="8" t="str">
        <f t="shared" si="36"/>
        <v/>
      </c>
      <c r="D407" s="8" t="str">
        <f t="shared" si="36"/>
        <v/>
      </c>
      <c r="E407" s="8" t="str">
        <f t="shared" si="36"/>
        <v/>
      </c>
      <c r="F407" s="8" t="str">
        <f t="shared" si="36"/>
        <v/>
      </c>
      <c r="G407" s="8" t="str">
        <f t="shared" si="36"/>
        <v/>
      </c>
      <c r="H407" s="8" t="str">
        <f t="shared" si="36"/>
        <v/>
      </c>
      <c r="I407" s="8" t="str">
        <f t="shared" si="36"/>
        <v/>
      </c>
      <c r="J407" s="8" t="str">
        <f t="shared" si="36"/>
        <v/>
      </c>
      <c r="K407" s="8" t="str">
        <f t="shared" si="36"/>
        <v/>
      </c>
      <c r="L407" s="8" t="str">
        <f t="shared" si="36"/>
        <v/>
      </c>
      <c r="M407" s="8">
        <f t="shared" si="36"/>
        <v>14669273.219999999</v>
      </c>
      <c r="N407" s="8">
        <f>IFERROR(VLOOKUP($B$403,$4:$123,MATCH($Q407&amp;"/"&amp;N$347,$2:$2,0),FALSE),IFERROR(VLOOKUP($B$403,$4:$123,MATCH($Q406&amp;"/"&amp;N$347,$2:$2,0),FALSE),IFERROR(VLOOKUP($B$403,$4:$123,MATCH($Q405&amp;"/"&amp;N$347,$2:$2,0),FALSE),IFERROR(VLOOKUP($B$403,$4:$123,MATCH($Q404&amp;"/"&amp;N$347,$2:$2,0),FALSE),""))))</f>
        <v>19242626.329999998</v>
      </c>
      <c r="O407" s="8">
        <f>IFERROR(VLOOKUP($B$403,$4:$123,MATCH($Q407&amp;"/"&amp;O$347,$2:$2,0),FALSE),IFERROR(VLOOKUP($B$403,$4:$123,MATCH($Q406&amp;"/"&amp;O$347,$2:$2,0),FALSE),IFERROR(VLOOKUP($B$403,$4:$123,MATCH($Q405&amp;"/"&amp;O$347,$2:$2,0),FALSE),IFERROR(VLOOKUP($B$403,$4:$123,MATCH($Q404&amp;"/"&amp;O$347,$2:$2,0),FALSE),""))))</f>
        <v>21062951</v>
      </c>
      <c r="P407" s="6"/>
      <c r="Q407" s="9" t="s">
        <v>15</v>
      </c>
    </row>
    <row r="408" spans="1:17" x14ac:dyDescent="0.3">
      <c r="A408" s="84"/>
      <c r="B408" s="12" t="e">
        <f t="shared" ref="B408:M408" si="37">+B407/B$401</f>
        <v>#VALUE!</v>
      </c>
      <c r="C408" s="12" t="e">
        <f t="shared" si="37"/>
        <v>#VALUE!</v>
      </c>
      <c r="D408" s="12" t="e">
        <f t="shared" si="37"/>
        <v>#VALUE!</v>
      </c>
      <c r="E408" s="12" t="e">
        <f t="shared" si="37"/>
        <v>#VALUE!</v>
      </c>
      <c r="F408" s="12" t="e">
        <f t="shared" si="37"/>
        <v>#VALUE!</v>
      </c>
      <c r="G408" s="12" t="e">
        <f t="shared" si="37"/>
        <v>#VALUE!</v>
      </c>
      <c r="H408" s="12" t="e">
        <f t="shared" si="37"/>
        <v>#VALUE!</v>
      </c>
      <c r="I408" s="12" t="e">
        <f t="shared" si="37"/>
        <v>#VALUE!</v>
      </c>
      <c r="J408" s="12" t="e">
        <f t="shared" si="37"/>
        <v>#VALUE!</v>
      </c>
      <c r="K408" s="12" t="e">
        <f t="shared" si="37"/>
        <v>#VALUE!</v>
      </c>
      <c r="L408" s="12" t="e">
        <f t="shared" si="37"/>
        <v>#VALUE!</v>
      </c>
      <c r="M408" s="12">
        <f t="shared" si="37"/>
        <v>0.23709218274063307</v>
      </c>
      <c r="N408" s="12">
        <f>+N407/N$401</f>
        <v>0.24918620034589425</v>
      </c>
      <c r="O408" s="12">
        <f>+O407/O$401</f>
        <v>0.24330407728703737</v>
      </c>
      <c r="P408" s="6"/>
      <c r="Q408" s="11" t="s">
        <v>1747</v>
      </c>
    </row>
    <row r="409" spans="1:17" x14ac:dyDescent="0.3">
      <c r="B409" s="175" t="s">
        <v>3</v>
      </c>
      <c r="C409" s="175"/>
      <c r="D409" s="175"/>
      <c r="E409" s="175"/>
      <c r="F409" s="175"/>
      <c r="G409" s="175"/>
      <c r="H409" s="175"/>
      <c r="I409" s="175"/>
      <c r="J409" s="175"/>
      <c r="K409" s="175"/>
      <c r="L409" s="175"/>
      <c r="M409" s="175"/>
      <c r="N409" s="175"/>
      <c r="O409" s="175"/>
      <c r="P409" s="6"/>
      <c r="Q409" s="3"/>
    </row>
    <row r="410" spans="1:17" x14ac:dyDescent="0.3">
      <c r="B410" s="8" t="str">
        <f t="shared" ref="B410:O412" si="38">IFERROR(VLOOKUP($B$409,$4:$123,MATCH($Q410&amp;"/"&amp;B$347,$2:$2,0),FALSE),"")</f>
        <v/>
      </c>
      <c r="C410" s="8" t="str">
        <f t="shared" si="38"/>
        <v/>
      </c>
      <c r="D410" s="8" t="str">
        <f t="shared" si="38"/>
        <v/>
      </c>
      <c r="E410" s="8" t="str">
        <f t="shared" si="38"/>
        <v/>
      </c>
      <c r="F410" s="8" t="str">
        <f t="shared" si="38"/>
        <v/>
      </c>
      <c r="G410" s="8" t="str">
        <f t="shared" si="38"/>
        <v/>
      </c>
      <c r="H410" s="8" t="str">
        <f t="shared" si="38"/>
        <v/>
      </c>
      <c r="I410" s="8" t="str">
        <f t="shared" si="38"/>
        <v/>
      </c>
      <c r="J410" s="8" t="str">
        <f t="shared" si="38"/>
        <v/>
      </c>
      <c r="K410" s="8" t="str">
        <f t="shared" si="38"/>
        <v/>
      </c>
      <c r="L410" s="8" t="str">
        <f t="shared" si="38"/>
        <v/>
      </c>
      <c r="M410" s="8" t="str">
        <f t="shared" si="38"/>
        <v/>
      </c>
      <c r="N410" s="8">
        <f t="shared" si="38"/>
        <v>30042548</v>
      </c>
      <c r="O410" s="8">
        <f t="shared" si="38"/>
        <v>34231357</v>
      </c>
      <c r="P410" s="6"/>
      <c r="Q410" s="9" t="s">
        <v>12</v>
      </c>
    </row>
    <row r="411" spans="1:17" x14ac:dyDescent="0.3">
      <c r="B411" s="8" t="str">
        <f t="shared" si="38"/>
        <v/>
      </c>
      <c r="C411" s="8" t="str">
        <f t="shared" si="38"/>
        <v/>
      </c>
      <c r="D411" s="8" t="str">
        <f t="shared" si="38"/>
        <v/>
      </c>
      <c r="E411" s="8" t="str">
        <f t="shared" si="38"/>
        <v/>
      </c>
      <c r="F411" s="8" t="str">
        <f t="shared" si="38"/>
        <v/>
      </c>
      <c r="G411" s="8" t="str">
        <f t="shared" si="38"/>
        <v/>
      </c>
      <c r="H411" s="8" t="str">
        <f t="shared" si="38"/>
        <v/>
      </c>
      <c r="I411" s="8" t="str">
        <f t="shared" si="38"/>
        <v/>
      </c>
      <c r="J411" s="8" t="str">
        <f t="shared" si="38"/>
        <v/>
      </c>
      <c r="K411" s="8" t="str">
        <f t="shared" si="38"/>
        <v/>
      </c>
      <c r="L411" s="8" t="str">
        <f t="shared" si="38"/>
        <v/>
      </c>
      <c r="M411" s="8" t="str">
        <f t="shared" si="38"/>
        <v/>
      </c>
      <c r="N411" s="8">
        <f t="shared" si="38"/>
        <v>32693529</v>
      </c>
      <c r="O411" s="8">
        <f t="shared" si="38"/>
        <v>37456231</v>
      </c>
      <c r="P411" s="6"/>
      <c r="Q411" s="9" t="s">
        <v>13</v>
      </c>
    </row>
    <row r="412" spans="1:17" x14ac:dyDescent="0.3">
      <c r="B412" s="8" t="str">
        <f t="shared" si="38"/>
        <v/>
      </c>
      <c r="C412" s="8" t="str">
        <f t="shared" si="38"/>
        <v/>
      </c>
      <c r="D412" s="8" t="str">
        <f t="shared" si="38"/>
        <v/>
      </c>
      <c r="E412" s="8" t="str">
        <f t="shared" si="38"/>
        <v/>
      </c>
      <c r="F412" s="8" t="str">
        <f t="shared" si="38"/>
        <v/>
      </c>
      <c r="G412" s="8" t="str">
        <f t="shared" si="38"/>
        <v/>
      </c>
      <c r="H412" s="8" t="str">
        <f t="shared" si="38"/>
        <v/>
      </c>
      <c r="I412" s="8" t="str">
        <f t="shared" si="38"/>
        <v/>
      </c>
      <c r="J412" s="8" t="str">
        <f t="shared" si="38"/>
        <v/>
      </c>
      <c r="K412" s="8" t="str">
        <f t="shared" si="38"/>
        <v/>
      </c>
      <c r="L412" s="8" t="str">
        <f t="shared" si="38"/>
        <v/>
      </c>
      <c r="M412" s="8" t="str">
        <f t="shared" si="38"/>
        <v/>
      </c>
      <c r="N412" s="8">
        <f t="shared" si="38"/>
        <v>31256413</v>
      </c>
      <c r="O412" s="8" t="str">
        <f t="shared" si="38"/>
        <v/>
      </c>
      <c r="P412" s="6"/>
      <c r="Q412" s="9" t="s">
        <v>14</v>
      </c>
    </row>
    <row r="413" spans="1:17" x14ac:dyDescent="0.3">
      <c r="B413" s="8" t="str">
        <f t="shared" ref="B413:M413" si="39">IFERROR(VLOOKUP($B$409,$4:$123,MATCH($Q413&amp;"/"&amp;B$347,$2:$2,0),FALSE),"")</f>
        <v/>
      </c>
      <c r="C413" s="8" t="str">
        <f t="shared" si="39"/>
        <v/>
      </c>
      <c r="D413" s="8" t="str">
        <f t="shared" si="39"/>
        <v/>
      </c>
      <c r="E413" s="8" t="str">
        <f t="shared" si="39"/>
        <v/>
      </c>
      <c r="F413" s="8" t="str">
        <f t="shared" si="39"/>
        <v/>
      </c>
      <c r="G413" s="8" t="str">
        <f t="shared" si="39"/>
        <v/>
      </c>
      <c r="H413" s="8" t="str">
        <f t="shared" si="39"/>
        <v/>
      </c>
      <c r="I413" s="8" t="str">
        <f t="shared" si="39"/>
        <v/>
      </c>
      <c r="J413" s="8" t="str">
        <f t="shared" si="39"/>
        <v/>
      </c>
      <c r="K413" s="8" t="str">
        <f t="shared" si="39"/>
        <v/>
      </c>
      <c r="L413" s="8" t="str">
        <f t="shared" si="39"/>
        <v/>
      </c>
      <c r="M413" s="8">
        <f t="shared" si="39"/>
        <v>29466966.129999999</v>
      </c>
      <c r="N413" s="8">
        <f>IFERROR(VLOOKUP($B$409,$4:$123,MATCH($Q413&amp;"/"&amp;N$347,$2:$2,0),FALSE),IFERROR(VLOOKUP($B$409,$4:$123,MATCH($Q412&amp;"/"&amp;N$347,$2:$2,0),FALSE),IFERROR(VLOOKUP($B$409,$4:$123,MATCH($Q411&amp;"/"&amp;N$347,$2:$2,0),FALSE),IFERROR(VLOOKUP($B$409,$4:$123,MATCH($Q410&amp;"/"&amp;N$347,$2:$2,0),FALSE),""))))</f>
        <v>31732122.27</v>
      </c>
      <c r="O413" s="8">
        <f>IFERROR(VLOOKUP($B$409,$4:$123,MATCH($Q413&amp;"/"&amp;O$347,$2:$2,0),FALSE),IFERROR(VLOOKUP($B$409,$4:$123,MATCH($Q412&amp;"/"&amp;O$347,$2:$2,0),FALSE),IFERROR(VLOOKUP($B$409,$4:$123,MATCH($Q411&amp;"/"&amp;O$347,$2:$2,0),FALSE),IFERROR(VLOOKUP($B$409,$4:$123,MATCH($Q410&amp;"/"&amp;O$347,$2:$2,0),FALSE),""))))</f>
        <v>37456231</v>
      </c>
      <c r="P413" s="6"/>
      <c r="Q413" s="9" t="s">
        <v>15</v>
      </c>
    </row>
    <row r="414" spans="1:17" x14ac:dyDescent="0.3">
      <c r="B414" s="12" t="e">
        <f t="shared" ref="B414:M414" si="40">+B413/B$401</f>
        <v>#VALUE!</v>
      </c>
      <c r="C414" s="12" t="e">
        <f t="shared" si="40"/>
        <v>#VALUE!</v>
      </c>
      <c r="D414" s="12" t="e">
        <f t="shared" si="40"/>
        <v>#VALUE!</v>
      </c>
      <c r="E414" s="12" t="e">
        <f t="shared" si="40"/>
        <v>#VALUE!</v>
      </c>
      <c r="F414" s="12" t="e">
        <f t="shared" si="40"/>
        <v>#VALUE!</v>
      </c>
      <c r="G414" s="12" t="e">
        <f t="shared" si="40"/>
        <v>#VALUE!</v>
      </c>
      <c r="H414" s="12" t="e">
        <f t="shared" si="40"/>
        <v>#VALUE!</v>
      </c>
      <c r="I414" s="12" t="e">
        <f t="shared" si="40"/>
        <v>#VALUE!</v>
      </c>
      <c r="J414" s="12" t="e">
        <f t="shared" si="40"/>
        <v>#VALUE!</v>
      </c>
      <c r="K414" s="12" t="e">
        <f t="shared" si="40"/>
        <v>#VALUE!</v>
      </c>
      <c r="L414" s="12" t="e">
        <f t="shared" si="40"/>
        <v>#VALUE!</v>
      </c>
      <c r="M414" s="12">
        <f t="shared" si="40"/>
        <v>0.47625994919644737</v>
      </c>
      <c r="N414" s="12">
        <f>+N413/N$401</f>
        <v>0.41092140136011429</v>
      </c>
      <c r="O414" s="12">
        <f>+O413/O$401</f>
        <v>0.43266747010450363</v>
      </c>
      <c r="P414" s="6"/>
      <c r="Q414" s="11" t="s">
        <v>1747</v>
      </c>
    </row>
    <row r="415" spans="1:17" x14ac:dyDescent="0.3">
      <c r="B415" s="207" t="s">
        <v>4</v>
      </c>
      <c r="C415" s="207"/>
      <c r="D415" s="207"/>
      <c r="E415" s="207"/>
      <c r="F415" s="207"/>
      <c r="G415" s="207"/>
      <c r="H415" s="207"/>
      <c r="I415" s="207"/>
      <c r="J415" s="207"/>
      <c r="K415" s="207"/>
      <c r="L415" s="207"/>
      <c r="M415" s="207"/>
      <c r="N415" s="207"/>
      <c r="O415" s="207"/>
      <c r="P415" s="6"/>
      <c r="Q415" s="3"/>
    </row>
    <row r="416" spans="1:17" x14ac:dyDescent="0.3">
      <c r="B416" s="8" t="str">
        <f t="shared" ref="B416:O418" si="41">IFERROR(VLOOKUP($B$415,$4:$123,MATCH($Q416&amp;"/"&amp;B$347,$2:$2,0),FALSE),"")</f>
        <v/>
      </c>
      <c r="C416" s="8" t="str">
        <f t="shared" si="41"/>
        <v/>
      </c>
      <c r="D416" s="8" t="str">
        <f t="shared" si="41"/>
        <v/>
      </c>
      <c r="E416" s="8" t="str">
        <f t="shared" si="41"/>
        <v/>
      </c>
      <c r="F416" s="8" t="str">
        <f t="shared" si="41"/>
        <v/>
      </c>
      <c r="G416" s="8" t="str">
        <f t="shared" si="41"/>
        <v/>
      </c>
      <c r="H416" s="8" t="str">
        <f t="shared" si="41"/>
        <v/>
      </c>
      <c r="I416" s="8" t="str">
        <f t="shared" si="41"/>
        <v/>
      </c>
      <c r="J416" s="8" t="str">
        <f t="shared" si="41"/>
        <v/>
      </c>
      <c r="K416" s="8" t="str">
        <f t="shared" si="41"/>
        <v/>
      </c>
      <c r="L416" s="8" t="str">
        <f t="shared" si="41"/>
        <v/>
      </c>
      <c r="M416" s="8" t="str">
        <f t="shared" si="41"/>
        <v/>
      </c>
      <c r="N416" s="8">
        <f t="shared" si="41"/>
        <v>45440816</v>
      </c>
      <c r="O416" s="8">
        <f t="shared" si="41"/>
        <v>52068365</v>
      </c>
      <c r="P416" s="6"/>
      <c r="Q416" s="9" t="s">
        <v>12</v>
      </c>
    </row>
    <row r="417" spans="2:17" x14ac:dyDescent="0.3">
      <c r="B417" s="8" t="str">
        <f t="shared" si="41"/>
        <v/>
      </c>
      <c r="C417" s="8" t="str">
        <f t="shared" si="41"/>
        <v/>
      </c>
      <c r="D417" s="8" t="str">
        <f t="shared" si="41"/>
        <v/>
      </c>
      <c r="E417" s="8" t="str">
        <f t="shared" si="41"/>
        <v/>
      </c>
      <c r="F417" s="8" t="str">
        <f t="shared" si="41"/>
        <v/>
      </c>
      <c r="G417" s="8" t="str">
        <f t="shared" si="41"/>
        <v/>
      </c>
      <c r="H417" s="8" t="str">
        <f t="shared" si="41"/>
        <v/>
      </c>
      <c r="I417" s="8" t="str">
        <f t="shared" si="41"/>
        <v/>
      </c>
      <c r="J417" s="8" t="str">
        <f t="shared" si="41"/>
        <v/>
      </c>
      <c r="K417" s="8" t="str">
        <f t="shared" si="41"/>
        <v/>
      </c>
      <c r="L417" s="8" t="str">
        <f t="shared" si="41"/>
        <v/>
      </c>
      <c r="M417" s="8" t="str">
        <f t="shared" si="41"/>
        <v/>
      </c>
      <c r="N417" s="8">
        <f t="shared" si="41"/>
        <v>46881390</v>
      </c>
      <c r="O417" s="8">
        <f t="shared" si="41"/>
        <v>58519182</v>
      </c>
      <c r="P417" s="6"/>
      <c r="Q417" s="9" t="s">
        <v>13</v>
      </c>
    </row>
    <row r="418" spans="2:17" x14ac:dyDescent="0.3">
      <c r="B418" s="8" t="str">
        <f t="shared" si="41"/>
        <v/>
      </c>
      <c r="C418" s="8" t="str">
        <f t="shared" si="41"/>
        <v/>
      </c>
      <c r="D418" s="8" t="str">
        <f t="shared" si="41"/>
        <v/>
      </c>
      <c r="E418" s="8" t="str">
        <f t="shared" si="41"/>
        <v/>
      </c>
      <c r="F418" s="8" t="str">
        <f t="shared" si="41"/>
        <v/>
      </c>
      <c r="G418" s="8" t="str">
        <f t="shared" si="41"/>
        <v/>
      </c>
      <c r="H418" s="8" t="str">
        <f t="shared" si="41"/>
        <v/>
      </c>
      <c r="I418" s="8" t="str">
        <f t="shared" si="41"/>
        <v/>
      </c>
      <c r="J418" s="8" t="str">
        <f t="shared" si="41"/>
        <v/>
      </c>
      <c r="K418" s="8" t="str">
        <f t="shared" si="41"/>
        <v/>
      </c>
      <c r="L418" s="8" t="str">
        <f t="shared" si="41"/>
        <v/>
      </c>
      <c r="M418" s="8" t="str">
        <f t="shared" si="41"/>
        <v/>
      </c>
      <c r="N418" s="8">
        <f t="shared" si="41"/>
        <v>48459702</v>
      </c>
      <c r="O418" s="8" t="str">
        <f t="shared" si="41"/>
        <v/>
      </c>
      <c r="P418" s="6"/>
      <c r="Q418" s="9" t="s">
        <v>14</v>
      </c>
    </row>
    <row r="419" spans="2:17" x14ac:dyDescent="0.3">
      <c r="B419" s="8" t="str">
        <f t="shared" ref="B419:M419" si="42">IFERROR(VLOOKUP($B$415,$4:$123,MATCH($Q419&amp;"/"&amp;B$347,$2:$2,0),FALSE),"")</f>
        <v/>
      </c>
      <c r="C419" s="8" t="str">
        <f t="shared" si="42"/>
        <v/>
      </c>
      <c r="D419" s="8" t="str">
        <f t="shared" si="42"/>
        <v/>
      </c>
      <c r="E419" s="8" t="str">
        <f t="shared" si="42"/>
        <v/>
      </c>
      <c r="F419" s="8" t="str">
        <f t="shared" si="42"/>
        <v/>
      </c>
      <c r="G419" s="8" t="str">
        <f t="shared" si="42"/>
        <v/>
      </c>
      <c r="H419" s="8" t="str">
        <f t="shared" si="42"/>
        <v/>
      </c>
      <c r="I419" s="8" t="str">
        <f t="shared" si="42"/>
        <v/>
      </c>
      <c r="J419" s="8" t="str">
        <f t="shared" si="42"/>
        <v/>
      </c>
      <c r="K419" s="8" t="str">
        <f t="shared" si="42"/>
        <v/>
      </c>
      <c r="L419" s="8" t="str">
        <f t="shared" si="42"/>
        <v/>
      </c>
      <c r="M419" s="8">
        <f t="shared" si="42"/>
        <v>44136239.349999994</v>
      </c>
      <c r="N419" s="8">
        <f>IFERROR(VLOOKUP($B$415,$4:$123,MATCH($Q419&amp;"/"&amp;N$347,$2:$2,0),FALSE),IFERROR(VLOOKUP($B$415,$4:$123,MATCH($Q418&amp;"/"&amp;N$347,$2:$2,0),FALSE),IFERROR(VLOOKUP($B$415,$4:$123,MATCH($Q417&amp;"/"&amp;N$347,$2:$2,0),FALSE),IFERROR(VLOOKUP($B$415,$4:$123,MATCH($Q416&amp;"/"&amp;N$347,$2:$2,0),FALSE),""))))</f>
        <v>50974748.599999994</v>
      </c>
      <c r="O419" s="8">
        <f>IFERROR(VLOOKUP($B$415,$4:$123,MATCH($Q419&amp;"/"&amp;O$347,$2:$2,0),FALSE),IFERROR(VLOOKUP($B$415,$4:$123,MATCH($Q418&amp;"/"&amp;O$347,$2:$2,0),FALSE),IFERROR(VLOOKUP($B$415,$4:$123,MATCH($Q417&amp;"/"&amp;O$347,$2:$2,0),FALSE),IFERROR(VLOOKUP($B$415,$4:$123,MATCH($Q416&amp;"/"&amp;O$347,$2:$2,0),FALSE),""))))</f>
        <v>58519182</v>
      </c>
      <c r="P419" s="6"/>
      <c r="Q419" s="9" t="s">
        <v>15</v>
      </c>
    </row>
    <row r="420" spans="2:17" x14ac:dyDescent="0.3">
      <c r="B420" s="12" t="e">
        <f t="shared" ref="B420:M420" si="43">+B419/B$401</f>
        <v>#VALUE!</v>
      </c>
      <c r="C420" s="12" t="e">
        <f t="shared" si="43"/>
        <v>#VALUE!</v>
      </c>
      <c r="D420" s="12" t="e">
        <f t="shared" si="43"/>
        <v>#VALUE!</v>
      </c>
      <c r="E420" s="12" t="e">
        <f t="shared" si="43"/>
        <v>#VALUE!</v>
      </c>
      <c r="F420" s="12" t="e">
        <f t="shared" si="43"/>
        <v>#VALUE!</v>
      </c>
      <c r="G420" s="12" t="e">
        <f t="shared" si="43"/>
        <v>#VALUE!</v>
      </c>
      <c r="H420" s="12" t="e">
        <f t="shared" si="43"/>
        <v>#VALUE!</v>
      </c>
      <c r="I420" s="12" t="e">
        <f t="shared" si="43"/>
        <v>#VALUE!</v>
      </c>
      <c r="J420" s="12" t="e">
        <f t="shared" si="43"/>
        <v>#VALUE!</v>
      </c>
      <c r="K420" s="12" t="e">
        <f t="shared" si="43"/>
        <v>#VALUE!</v>
      </c>
      <c r="L420" s="12" t="e">
        <f t="shared" si="43"/>
        <v>#VALUE!</v>
      </c>
      <c r="M420" s="12">
        <f t="shared" si="43"/>
        <v>0.71335213193708036</v>
      </c>
      <c r="N420" s="12">
        <f>+N419/N$401</f>
        <v>0.66010760170600846</v>
      </c>
      <c r="O420" s="12">
        <f>+O419/O$401</f>
        <v>0.67597154739154097</v>
      </c>
      <c r="P420" s="6"/>
      <c r="Q420" s="11" t="s">
        <v>1747</v>
      </c>
    </row>
    <row r="421" spans="2:17" x14ac:dyDescent="0.3">
      <c r="B421" s="173" t="s">
        <v>800</v>
      </c>
      <c r="C421" s="173"/>
      <c r="D421" s="173"/>
      <c r="E421" s="173"/>
      <c r="F421" s="173"/>
      <c r="G421" s="173"/>
      <c r="H421" s="173"/>
      <c r="I421" s="173"/>
      <c r="J421" s="173"/>
      <c r="K421" s="173"/>
      <c r="L421" s="173"/>
      <c r="M421" s="173"/>
      <c r="N421" s="173"/>
      <c r="O421" s="173"/>
      <c r="P421" s="6"/>
      <c r="Q421" s="3"/>
    </row>
    <row r="422" spans="2:17" x14ac:dyDescent="0.3">
      <c r="B422" s="8" t="str">
        <f t="shared" ref="B422:O424" si="44">IFERROR(VLOOKUP($B$421,$4:$123,MATCH($Q422&amp;"/"&amp;B$347,$2:$2,0),FALSE),"")</f>
        <v/>
      </c>
      <c r="C422" s="8" t="str">
        <f t="shared" si="44"/>
        <v/>
      </c>
      <c r="D422" s="8" t="str">
        <f t="shared" si="44"/>
        <v/>
      </c>
      <c r="E422" s="8" t="str">
        <f t="shared" si="44"/>
        <v/>
      </c>
      <c r="F422" s="8" t="str">
        <f t="shared" si="44"/>
        <v/>
      </c>
      <c r="G422" s="8" t="str">
        <f t="shared" si="44"/>
        <v/>
      </c>
      <c r="H422" s="8" t="str">
        <f t="shared" si="44"/>
        <v/>
      </c>
      <c r="I422" s="8" t="str">
        <f t="shared" si="44"/>
        <v/>
      </c>
      <c r="J422" s="8" t="str">
        <f t="shared" si="44"/>
        <v/>
      </c>
      <c r="K422" s="8" t="str">
        <f t="shared" si="44"/>
        <v/>
      </c>
      <c r="L422" s="8" t="str">
        <f t="shared" si="44"/>
        <v/>
      </c>
      <c r="M422" s="8" t="str">
        <f t="shared" si="44"/>
        <v/>
      </c>
      <c r="N422" s="8">
        <f t="shared" si="44"/>
        <v>50674059</v>
      </c>
      <c r="O422" s="8">
        <f t="shared" si="44"/>
        <v>57684517</v>
      </c>
      <c r="P422" s="6"/>
      <c r="Q422" s="9" t="s">
        <v>12</v>
      </c>
    </row>
    <row r="423" spans="2:17" x14ac:dyDescent="0.3">
      <c r="B423" s="8" t="str">
        <f t="shared" si="44"/>
        <v/>
      </c>
      <c r="C423" s="8" t="str">
        <f t="shared" si="44"/>
        <v/>
      </c>
      <c r="D423" s="8" t="str">
        <f t="shared" si="44"/>
        <v/>
      </c>
      <c r="E423" s="8" t="str">
        <f t="shared" si="44"/>
        <v/>
      </c>
      <c r="F423" s="8" t="str">
        <f t="shared" si="44"/>
        <v/>
      </c>
      <c r="G423" s="8" t="str">
        <f t="shared" si="44"/>
        <v/>
      </c>
      <c r="H423" s="8" t="str">
        <f t="shared" si="44"/>
        <v/>
      </c>
      <c r="I423" s="8" t="str">
        <f t="shared" si="44"/>
        <v/>
      </c>
      <c r="J423" s="8" t="str">
        <f t="shared" si="44"/>
        <v/>
      </c>
      <c r="K423" s="8" t="str">
        <f t="shared" si="44"/>
        <v/>
      </c>
      <c r="L423" s="8" t="str">
        <f t="shared" si="44"/>
        <v/>
      </c>
      <c r="M423" s="8" t="str">
        <f t="shared" si="44"/>
        <v/>
      </c>
      <c r="N423" s="8">
        <f t="shared" si="44"/>
        <v>52111800</v>
      </c>
      <c r="O423" s="8">
        <f t="shared" si="44"/>
        <v>64025394</v>
      </c>
      <c r="P423" s="6"/>
      <c r="Q423" s="9" t="s">
        <v>13</v>
      </c>
    </row>
    <row r="424" spans="2:17" x14ac:dyDescent="0.3">
      <c r="B424" s="8" t="str">
        <f t="shared" si="44"/>
        <v/>
      </c>
      <c r="C424" s="8" t="str">
        <f t="shared" si="44"/>
        <v/>
      </c>
      <c r="D424" s="8" t="str">
        <f t="shared" si="44"/>
        <v/>
      </c>
      <c r="E424" s="8" t="str">
        <f t="shared" si="44"/>
        <v/>
      </c>
      <c r="F424" s="8" t="str">
        <f t="shared" si="44"/>
        <v/>
      </c>
      <c r="G424" s="8" t="str">
        <f t="shared" si="44"/>
        <v/>
      </c>
      <c r="H424" s="8" t="str">
        <f t="shared" si="44"/>
        <v/>
      </c>
      <c r="I424" s="8" t="str">
        <f t="shared" si="44"/>
        <v/>
      </c>
      <c r="J424" s="8" t="str">
        <f t="shared" si="44"/>
        <v/>
      </c>
      <c r="K424" s="8" t="str">
        <f t="shared" si="44"/>
        <v/>
      </c>
      <c r="L424" s="8" t="str">
        <f t="shared" si="44"/>
        <v/>
      </c>
      <c r="M424" s="8" t="str">
        <f t="shared" si="44"/>
        <v/>
      </c>
      <c r="N424" s="8">
        <f t="shared" si="44"/>
        <v>53588050</v>
      </c>
      <c r="O424" s="8" t="str">
        <f t="shared" si="44"/>
        <v/>
      </c>
      <c r="P424" s="6"/>
      <c r="Q424" s="9" t="s">
        <v>14</v>
      </c>
    </row>
    <row r="425" spans="2:17" x14ac:dyDescent="0.3">
      <c r="B425" s="8" t="str">
        <f t="shared" ref="B425:M425" si="45">IFERROR(VLOOKUP($B$421,$4:$123,MATCH($Q425&amp;"/"&amp;B$347,$2:$2,0),FALSE),"")</f>
        <v/>
      </c>
      <c r="C425" s="8" t="str">
        <f t="shared" si="45"/>
        <v/>
      </c>
      <c r="D425" s="8" t="str">
        <f t="shared" si="45"/>
        <v/>
      </c>
      <c r="E425" s="8" t="str">
        <f t="shared" si="45"/>
        <v/>
      </c>
      <c r="F425" s="8" t="str">
        <f t="shared" si="45"/>
        <v/>
      </c>
      <c r="G425" s="8" t="str">
        <f t="shared" si="45"/>
        <v/>
      </c>
      <c r="H425" s="8" t="str">
        <f t="shared" si="45"/>
        <v/>
      </c>
      <c r="I425" s="8" t="str">
        <f t="shared" si="45"/>
        <v/>
      </c>
      <c r="J425" s="8" t="str">
        <f t="shared" si="45"/>
        <v/>
      </c>
      <c r="K425" s="8" t="str">
        <f t="shared" si="45"/>
        <v/>
      </c>
      <c r="L425" s="8" t="str">
        <f t="shared" si="45"/>
        <v/>
      </c>
      <c r="M425" s="8">
        <f t="shared" si="45"/>
        <v>45899888.409999996</v>
      </c>
      <c r="N425" s="8">
        <f>IFERROR(VLOOKUP($B$421,$4:$123,MATCH($Q425&amp;"/"&amp;N$347,$2:$2,0),FALSE),IFERROR(VLOOKUP($B$421,$4:$123,MATCH($Q424&amp;"/"&amp;N$347,$2:$2,0),FALSE),IFERROR(VLOOKUP($B$421,$4:$123,MATCH($Q423&amp;"/"&amp;N$347,$2:$2,0),FALSE),IFERROR(VLOOKUP($B$421,$4:$123,MATCH($Q422&amp;"/"&amp;N$347,$2:$2,0),FALSE),""))))</f>
        <v>56539744.210000001</v>
      </c>
      <c r="O425" s="8">
        <f>IFERROR(VLOOKUP($B$421,$4:$123,MATCH($Q425&amp;"/"&amp;O$347,$2:$2,0),FALSE),IFERROR(VLOOKUP($B$421,$4:$123,MATCH($Q424&amp;"/"&amp;O$347,$2:$2,0),FALSE),IFERROR(VLOOKUP($B$421,$4:$123,MATCH($Q423&amp;"/"&amp;O$347,$2:$2,0),FALSE),IFERROR(VLOOKUP($B$421,$4:$123,MATCH($Q422&amp;"/"&amp;O$347,$2:$2,0),FALSE),""))))</f>
        <v>64025394</v>
      </c>
      <c r="P425" s="6"/>
      <c r="Q425" s="9" t="s">
        <v>15</v>
      </c>
    </row>
    <row r="426" spans="2:17" x14ac:dyDescent="0.3">
      <c r="B426" s="12" t="e">
        <f t="shared" ref="B426:M426" si="46">+B425/B$401</f>
        <v>#VALUE!</v>
      </c>
      <c r="C426" s="12" t="e">
        <f t="shared" si="46"/>
        <v>#VALUE!</v>
      </c>
      <c r="D426" s="12" t="e">
        <f t="shared" si="46"/>
        <v>#VALUE!</v>
      </c>
      <c r="E426" s="12" t="e">
        <f t="shared" si="46"/>
        <v>#VALUE!</v>
      </c>
      <c r="F426" s="12" t="e">
        <f t="shared" si="46"/>
        <v>#VALUE!</v>
      </c>
      <c r="G426" s="12" t="e">
        <f t="shared" si="46"/>
        <v>#VALUE!</v>
      </c>
      <c r="H426" s="12" t="e">
        <f t="shared" si="46"/>
        <v>#VALUE!</v>
      </c>
      <c r="I426" s="12" t="e">
        <f t="shared" si="46"/>
        <v>#VALUE!</v>
      </c>
      <c r="J426" s="12" t="e">
        <f t="shared" si="46"/>
        <v>#VALUE!</v>
      </c>
      <c r="K426" s="12" t="e">
        <f t="shared" si="46"/>
        <v>#VALUE!</v>
      </c>
      <c r="L426" s="12" t="e">
        <f t="shared" si="46"/>
        <v>#VALUE!</v>
      </c>
      <c r="M426" s="12">
        <f t="shared" si="46"/>
        <v>0.74185711640037111</v>
      </c>
      <c r="N426" s="12">
        <f>+N425/N$401</f>
        <v>0.73217261441352721</v>
      </c>
      <c r="O426" s="12">
        <f>+O425/O$401</f>
        <v>0.73957535248071449</v>
      </c>
      <c r="P426" s="6"/>
      <c r="Q426" s="11" t="s">
        <v>1747</v>
      </c>
    </row>
    <row r="427" spans="2:17" x14ac:dyDescent="0.3">
      <c r="B427" s="176" t="s">
        <v>17</v>
      </c>
      <c r="C427" s="176"/>
      <c r="D427" s="176"/>
      <c r="E427" s="176"/>
      <c r="F427" s="176"/>
      <c r="G427" s="176"/>
      <c r="H427" s="176"/>
      <c r="I427" s="176"/>
      <c r="J427" s="176"/>
      <c r="K427" s="176"/>
      <c r="L427" s="176"/>
      <c r="M427" s="176"/>
      <c r="N427" s="176"/>
      <c r="O427" s="176"/>
      <c r="P427" s="6"/>
      <c r="Q427" s="11"/>
    </row>
    <row r="428" spans="2:17" x14ac:dyDescent="0.3">
      <c r="B428" s="208" t="s">
        <v>801</v>
      </c>
      <c r="C428" s="208"/>
      <c r="D428" s="208"/>
      <c r="E428" s="208"/>
      <c r="F428" s="208"/>
      <c r="G428" s="208"/>
      <c r="H428" s="208"/>
      <c r="I428" s="208"/>
      <c r="J428" s="208"/>
      <c r="K428" s="208"/>
      <c r="L428" s="208"/>
      <c r="M428" s="208"/>
      <c r="N428" s="208"/>
      <c r="O428" s="208"/>
    </row>
    <row r="429" spans="2:17" x14ac:dyDescent="0.3">
      <c r="B429" s="8" t="str">
        <f t="shared" ref="B429:O431" si="47">IFERROR(VLOOKUP($B$428,$4:$123,MATCH($Q429&amp;"/"&amp;B$347,$2:$2,0),FALSE),"")</f>
        <v/>
      </c>
      <c r="C429" s="8" t="str">
        <f t="shared" si="47"/>
        <v/>
      </c>
      <c r="D429" s="8" t="str">
        <f t="shared" si="47"/>
        <v/>
      </c>
      <c r="E429" s="8" t="str">
        <f t="shared" si="47"/>
        <v/>
      </c>
      <c r="F429" s="8" t="str">
        <f t="shared" si="47"/>
        <v/>
      </c>
      <c r="G429" s="8" t="str">
        <f t="shared" si="47"/>
        <v/>
      </c>
      <c r="H429" s="8" t="str">
        <f t="shared" si="47"/>
        <v/>
      </c>
      <c r="I429" s="8" t="str">
        <f t="shared" si="47"/>
        <v/>
      </c>
      <c r="J429" s="8" t="str">
        <f t="shared" si="47"/>
        <v/>
      </c>
      <c r="K429" s="8" t="str">
        <f t="shared" si="47"/>
        <v/>
      </c>
      <c r="L429" s="8" t="str">
        <f t="shared" si="47"/>
        <v/>
      </c>
      <c r="M429" s="8" t="str">
        <f t="shared" si="47"/>
        <v/>
      </c>
      <c r="N429" s="8">
        <f t="shared" si="47"/>
        <v>12638675</v>
      </c>
      <c r="O429" s="8">
        <f t="shared" si="47"/>
        <v>17349125</v>
      </c>
      <c r="P429" s="6"/>
      <c r="Q429" s="9" t="s">
        <v>12</v>
      </c>
    </row>
    <row r="430" spans="2:17" x14ac:dyDescent="0.3">
      <c r="B430" s="8" t="str">
        <f t="shared" si="47"/>
        <v/>
      </c>
      <c r="C430" s="8" t="str">
        <f t="shared" si="47"/>
        <v/>
      </c>
      <c r="D430" s="8" t="str">
        <f t="shared" si="47"/>
        <v/>
      </c>
      <c r="E430" s="8" t="str">
        <f t="shared" si="47"/>
        <v/>
      </c>
      <c r="F430" s="8" t="str">
        <f t="shared" si="47"/>
        <v/>
      </c>
      <c r="G430" s="8" t="str">
        <f t="shared" si="47"/>
        <v/>
      </c>
      <c r="H430" s="8" t="str">
        <f t="shared" si="47"/>
        <v/>
      </c>
      <c r="I430" s="8" t="str">
        <f t="shared" si="47"/>
        <v/>
      </c>
      <c r="J430" s="8" t="str">
        <f t="shared" si="47"/>
        <v/>
      </c>
      <c r="K430" s="8" t="str">
        <f t="shared" si="47"/>
        <v/>
      </c>
      <c r="L430" s="8" t="str">
        <f t="shared" si="47"/>
        <v/>
      </c>
      <c r="M430" s="8" t="str">
        <f t="shared" si="47"/>
        <v/>
      </c>
      <c r="N430" s="8">
        <f t="shared" si="47"/>
        <v>13269228</v>
      </c>
      <c r="O430" s="8">
        <f t="shared" si="47"/>
        <v>17834797</v>
      </c>
      <c r="P430" s="6"/>
      <c r="Q430" s="9" t="s">
        <v>13</v>
      </c>
    </row>
    <row r="431" spans="2:17" x14ac:dyDescent="0.3">
      <c r="B431" s="8" t="str">
        <f t="shared" si="47"/>
        <v/>
      </c>
      <c r="C431" s="8" t="str">
        <f t="shared" si="47"/>
        <v/>
      </c>
      <c r="D431" s="8" t="str">
        <f t="shared" si="47"/>
        <v/>
      </c>
      <c r="E431" s="8" t="str">
        <f t="shared" si="47"/>
        <v/>
      </c>
      <c r="F431" s="8" t="str">
        <f t="shared" si="47"/>
        <v/>
      </c>
      <c r="G431" s="8" t="str">
        <f t="shared" si="47"/>
        <v/>
      </c>
      <c r="H431" s="8" t="str">
        <f t="shared" si="47"/>
        <v/>
      </c>
      <c r="I431" s="8" t="str">
        <f t="shared" si="47"/>
        <v/>
      </c>
      <c r="J431" s="8" t="str">
        <f t="shared" si="47"/>
        <v/>
      </c>
      <c r="K431" s="8" t="str">
        <f t="shared" si="47"/>
        <v/>
      </c>
      <c r="L431" s="8" t="str">
        <f t="shared" si="47"/>
        <v/>
      </c>
      <c r="M431" s="8" t="str">
        <f t="shared" si="47"/>
        <v/>
      </c>
      <c r="N431" s="8">
        <f t="shared" si="47"/>
        <v>14609201</v>
      </c>
      <c r="O431" s="8" t="str">
        <f t="shared" si="47"/>
        <v/>
      </c>
      <c r="P431" s="6"/>
      <c r="Q431" s="9" t="s">
        <v>14</v>
      </c>
    </row>
    <row r="432" spans="2:17" x14ac:dyDescent="0.3">
      <c r="B432" s="8" t="str">
        <f t="shared" ref="B432:M432" si="48">IFERROR(VLOOKUP($B$428,$4:$123,MATCH($Q432&amp;"/"&amp;B$347,$2:$2,0),FALSE),"")</f>
        <v/>
      </c>
      <c r="C432" s="8" t="str">
        <f t="shared" si="48"/>
        <v/>
      </c>
      <c r="D432" s="8" t="str">
        <f t="shared" si="48"/>
        <v/>
      </c>
      <c r="E432" s="8" t="str">
        <f t="shared" si="48"/>
        <v/>
      </c>
      <c r="F432" s="8" t="str">
        <f t="shared" si="48"/>
        <v/>
      </c>
      <c r="G432" s="8" t="str">
        <f t="shared" si="48"/>
        <v/>
      </c>
      <c r="H432" s="8" t="str">
        <f t="shared" si="48"/>
        <v/>
      </c>
      <c r="I432" s="8" t="str">
        <f t="shared" si="48"/>
        <v/>
      </c>
      <c r="J432" s="8" t="str">
        <f t="shared" si="48"/>
        <v/>
      </c>
      <c r="K432" s="8" t="str">
        <f t="shared" si="48"/>
        <v/>
      </c>
      <c r="L432" s="8" t="str">
        <f t="shared" si="48"/>
        <v/>
      </c>
      <c r="M432" s="8">
        <f t="shared" si="48"/>
        <v>11271393.609999999</v>
      </c>
      <c r="N432" s="8">
        <f>IFERROR(VLOOKUP($B$428,$4:$123,MATCH($Q432&amp;"/"&amp;N$347,$2:$2,0),FALSE),IFERROR(VLOOKUP($B$428,$4:$123,MATCH($Q431&amp;"/"&amp;N$347,$2:$2,0),FALSE),IFERROR(VLOOKUP($B$428,$4:$123,MATCH($Q430&amp;"/"&amp;N$347,$2:$2,0),FALSE),IFERROR(VLOOKUP($B$428,$4:$123,MATCH($Q429&amp;"/"&amp;N$347,$2:$2,0),FALSE),""))))</f>
        <v>15975469.130000001</v>
      </c>
      <c r="O432" s="8">
        <f>IFERROR(VLOOKUP($B$428,$4:$123,MATCH($Q432&amp;"/"&amp;O$347,$2:$2,0),FALSE),IFERROR(VLOOKUP($B$428,$4:$123,MATCH($Q431&amp;"/"&amp;O$347,$2:$2,0),FALSE),IFERROR(VLOOKUP($B$428,$4:$123,MATCH($Q430&amp;"/"&amp;O$347,$2:$2,0),FALSE),IFERROR(VLOOKUP($B$428,$4:$123,MATCH($Q429&amp;"/"&amp;O$347,$2:$2,0),FALSE),""))))</f>
        <v>17834797</v>
      </c>
      <c r="P432" s="6"/>
      <c r="Q432" s="9" t="s">
        <v>15</v>
      </c>
    </row>
    <row r="433" spans="1:18" x14ac:dyDescent="0.3">
      <c r="A433" s="85"/>
      <c r="B433" s="12" t="e">
        <f t="shared" ref="B433:M433" si="49">+B432/B$401</f>
        <v>#VALUE!</v>
      </c>
      <c r="C433" s="12" t="e">
        <f t="shared" si="49"/>
        <v>#VALUE!</v>
      </c>
      <c r="D433" s="12" t="e">
        <f t="shared" si="49"/>
        <v>#VALUE!</v>
      </c>
      <c r="E433" s="12" t="e">
        <f t="shared" si="49"/>
        <v>#VALUE!</v>
      </c>
      <c r="F433" s="12" t="e">
        <f t="shared" si="49"/>
        <v>#VALUE!</v>
      </c>
      <c r="G433" s="12" t="e">
        <f t="shared" si="49"/>
        <v>#VALUE!</v>
      </c>
      <c r="H433" s="12" t="e">
        <f t="shared" si="49"/>
        <v>#VALUE!</v>
      </c>
      <c r="I433" s="12" t="e">
        <f t="shared" si="49"/>
        <v>#VALUE!</v>
      </c>
      <c r="J433" s="12" t="e">
        <f t="shared" si="49"/>
        <v>#VALUE!</v>
      </c>
      <c r="K433" s="12" t="e">
        <f t="shared" si="49"/>
        <v>#VALUE!</v>
      </c>
      <c r="L433" s="12" t="e">
        <f t="shared" si="49"/>
        <v>#VALUE!</v>
      </c>
      <c r="M433" s="12">
        <f t="shared" si="49"/>
        <v>0.18217394096118172</v>
      </c>
      <c r="N433" s="12">
        <f>+N432/N$401</f>
        <v>0.20687750117776305</v>
      </c>
      <c r="O433" s="12">
        <f>+O432/O$401</f>
        <v>0.20601476154441142</v>
      </c>
      <c r="P433" s="6"/>
      <c r="Q433" s="11" t="s">
        <v>1747</v>
      </c>
    </row>
    <row r="434" spans="1:18" x14ac:dyDescent="0.3">
      <c r="B434" s="176" t="s">
        <v>802</v>
      </c>
      <c r="C434" s="176"/>
      <c r="D434" s="176"/>
      <c r="E434" s="176"/>
      <c r="F434" s="176"/>
      <c r="G434" s="176"/>
      <c r="H434" s="176"/>
      <c r="I434" s="176"/>
      <c r="J434" s="176"/>
      <c r="K434" s="176"/>
      <c r="L434" s="176"/>
      <c r="M434" s="176"/>
      <c r="N434" s="176"/>
      <c r="O434" s="176"/>
    </row>
    <row r="435" spans="1:18" x14ac:dyDescent="0.3">
      <c r="B435" s="8" t="str">
        <f t="shared" ref="B435:O437" si="50">IFERROR(VLOOKUP($B$434,$4:$123,MATCH($Q435&amp;"/"&amp;B$347,$2:$2,0),FALSE),"")</f>
        <v/>
      </c>
      <c r="C435" s="8" t="str">
        <f t="shared" si="50"/>
        <v/>
      </c>
      <c r="D435" s="8" t="str">
        <f t="shared" si="50"/>
        <v/>
      </c>
      <c r="E435" s="8" t="str">
        <f t="shared" si="50"/>
        <v/>
      </c>
      <c r="F435" s="8" t="str">
        <f t="shared" si="50"/>
        <v/>
      </c>
      <c r="G435" s="8" t="str">
        <f t="shared" si="50"/>
        <v/>
      </c>
      <c r="H435" s="8" t="str">
        <f t="shared" si="50"/>
        <v/>
      </c>
      <c r="I435" s="8" t="str">
        <f t="shared" si="50"/>
        <v/>
      </c>
      <c r="J435" s="8" t="str">
        <f t="shared" si="50"/>
        <v/>
      </c>
      <c r="K435" s="8" t="str">
        <f t="shared" si="50"/>
        <v/>
      </c>
      <c r="L435" s="8" t="str">
        <f t="shared" si="50"/>
        <v/>
      </c>
      <c r="M435" s="8" t="str">
        <f t="shared" si="50"/>
        <v/>
      </c>
      <c r="N435" s="8">
        <f t="shared" si="50"/>
        <v>17339338</v>
      </c>
      <c r="O435" s="8">
        <f t="shared" si="50"/>
        <v>22057934</v>
      </c>
      <c r="P435" s="6"/>
      <c r="Q435" s="9" t="s">
        <v>12</v>
      </c>
    </row>
    <row r="436" spans="1:18" x14ac:dyDescent="0.3">
      <c r="B436" s="8" t="str">
        <f t="shared" si="50"/>
        <v/>
      </c>
      <c r="C436" s="8" t="str">
        <f t="shared" si="50"/>
        <v/>
      </c>
      <c r="D436" s="8" t="str">
        <f t="shared" si="50"/>
        <v/>
      </c>
      <c r="E436" s="8" t="str">
        <f t="shared" si="50"/>
        <v/>
      </c>
      <c r="F436" s="8" t="str">
        <f t="shared" si="50"/>
        <v/>
      </c>
      <c r="G436" s="8" t="str">
        <f t="shared" si="50"/>
        <v/>
      </c>
      <c r="H436" s="8" t="str">
        <f t="shared" si="50"/>
        <v/>
      </c>
      <c r="I436" s="8" t="str">
        <f t="shared" si="50"/>
        <v/>
      </c>
      <c r="J436" s="8" t="str">
        <f t="shared" si="50"/>
        <v/>
      </c>
      <c r="K436" s="8" t="str">
        <f t="shared" si="50"/>
        <v/>
      </c>
      <c r="L436" s="8" t="str">
        <f t="shared" si="50"/>
        <v/>
      </c>
      <c r="M436" s="8" t="str">
        <f t="shared" si="50"/>
        <v/>
      </c>
      <c r="N436" s="8">
        <f t="shared" si="50"/>
        <v>17971358</v>
      </c>
      <c r="O436" s="8">
        <f t="shared" si="50"/>
        <v>22545087</v>
      </c>
      <c r="P436" s="6"/>
      <c r="Q436" s="9" t="s">
        <v>13</v>
      </c>
    </row>
    <row r="437" spans="1:18" x14ac:dyDescent="0.3">
      <c r="B437" s="8" t="str">
        <f t="shared" si="50"/>
        <v/>
      </c>
      <c r="C437" s="8" t="str">
        <f t="shared" si="50"/>
        <v/>
      </c>
      <c r="D437" s="8" t="str">
        <f t="shared" si="50"/>
        <v/>
      </c>
      <c r="E437" s="8" t="str">
        <f t="shared" si="50"/>
        <v/>
      </c>
      <c r="F437" s="8" t="str">
        <f t="shared" si="50"/>
        <v/>
      </c>
      <c r="G437" s="8" t="str">
        <f t="shared" si="50"/>
        <v/>
      </c>
      <c r="H437" s="8" t="str">
        <f t="shared" si="50"/>
        <v/>
      </c>
      <c r="I437" s="8" t="str">
        <f t="shared" si="50"/>
        <v/>
      </c>
      <c r="J437" s="8" t="str">
        <f t="shared" si="50"/>
        <v/>
      </c>
      <c r="K437" s="8" t="str">
        <f t="shared" si="50"/>
        <v/>
      </c>
      <c r="L437" s="8" t="str">
        <f t="shared" si="50"/>
        <v/>
      </c>
      <c r="M437" s="8" t="str">
        <f t="shared" si="50"/>
        <v/>
      </c>
      <c r="N437" s="8">
        <f t="shared" si="50"/>
        <v>19313595</v>
      </c>
      <c r="O437" s="8" t="str">
        <f t="shared" si="50"/>
        <v/>
      </c>
      <c r="P437" s="6"/>
      <c r="Q437" s="9" t="s">
        <v>14</v>
      </c>
    </row>
    <row r="438" spans="1:18" x14ac:dyDescent="0.3">
      <c r="B438" s="8" t="str">
        <f t="shared" ref="B438:M438" si="51">IFERROR(VLOOKUP($B$434,$4:$123,MATCH($Q438&amp;"/"&amp;B$347,$2:$2,0),FALSE),"")</f>
        <v/>
      </c>
      <c r="C438" s="8" t="str">
        <f t="shared" si="51"/>
        <v/>
      </c>
      <c r="D438" s="8" t="str">
        <f t="shared" si="51"/>
        <v/>
      </c>
      <c r="E438" s="8" t="str">
        <f t="shared" si="51"/>
        <v/>
      </c>
      <c r="F438" s="8" t="str">
        <f t="shared" si="51"/>
        <v/>
      </c>
      <c r="G438" s="8" t="str">
        <f t="shared" si="51"/>
        <v/>
      </c>
      <c r="H438" s="8" t="str">
        <f t="shared" si="51"/>
        <v/>
      </c>
      <c r="I438" s="8" t="str">
        <f t="shared" si="51"/>
        <v/>
      </c>
      <c r="J438" s="8" t="str">
        <f t="shared" si="51"/>
        <v/>
      </c>
      <c r="K438" s="8" t="str">
        <f t="shared" si="51"/>
        <v/>
      </c>
      <c r="L438" s="8" t="str">
        <f t="shared" si="51"/>
        <v/>
      </c>
      <c r="M438" s="8">
        <f t="shared" si="51"/>
        <v>15971713.810000001</v>
      </c>
      <c r="N438" s="8">
        <f>IFERROR(VLOOKUP($B$434,$4:$123,MATCH($Q438&amp;"/"&amp;N$347,$2:$2,0),FALSE),IFERROR(VLOOKUP($B$434,$4:$123,MATCH($Q437&amp;"/"&amp;N$347,$2:$2,0),FALSE),IFERROR(VLOOKUP($B$434,$4:$123,MATCH($Q436&amp;"/"&amp;N$347,$2:$2,0),FALSE),IFERROR(VLOOKUP($B$434,$4:$123,MATCH($Q435&amp;"/"&amp;N$347,$2:$2,0),FALSE),""))))</f>
        <v>20682133.670000002</v>
      </c>
      <c r="O438" s="8">
        <f>IFERROR(VLOOKUP($B$434,$4:$123,MATCH($Q438&amp;"/"&amp;O$347,$2:$2,0),FALSE),IFERROR(VLOOKUP($B$434,$4:$123,MATCH($Q437&amp;"/"&amp;O$347,$2:$2,0),FALSE),IFERROR(VLOOKUP($B$434,$4:$123,MATCH($Q436&amp;"/"&amp;O$347,$2:$2,0),FALSE),IFERROR(VLOOKUP($B$434,$4:$123,MATCH($Q435&amp;"/"&amp;O$347,$2:$2,0),FALSE),""))))</f>
        <v>22545087</v>
      </c>
      <c r="P438" s="6"/>
      <c r="Q438" s="9" t="s">
        <v>15</v>
      </c>
    </row>
    <row r="439" spans="1:18" x14ac:dyDescent="0.3">
      <c r="A439" s="85"/>
      <c r="B439" s="12" t="e">
        <f t="shared" ref="B439:M439" si="52">+B438/B$401</f>
        <v>#VALUE!</v>
      </c>
      <c r="C439" s="12" t="e">
        <f t="shared" si="52"/>
        <v>#VALUE!</v>
      </c>
      <c r="D439" s="12" t="e">
        <f t="shared" si="52"/>
        <v>#VALUE!</v>
      </c>
      <c r="E439" s="12" t="e">
        <f t="shared" si="52"/>
        <v>#VALUE!</v>
      </c>
      <c r="F439" s="12" t="e">
        <f t="shared" si="52"/>
        <v>#VALUE!</v>
      </c>
      <c r="G439" s="12" t="e">
        <f t="shared" si="52"/>
        <v>#VALUE!</v>
      </c>
      <c r="H439" s="12" t="e">
        <f t="shared" si="52"/>
        <v>#VALUE!</v>
      </c>
      <c r="I439" s="12" t="e">
        <f t="shared" si="52"/>
        <v>#VALUE!</v>
      </c>
      <c r="J439" s="12" t="e">
        <f t="shared" si="52"/>
        <v>#VALUE!</v>
      </c>
      <c r="K439" s="12" t="e">
        <f t="shared" si="52"/>
        <v>#VALUE!</v>
      </c>
      <c r="L439" s="12" t="e">
        <f t="shared" si="52"/>
        <v>#VALUE!</v>
      </c>
      <c r="M439" s="12">
        <f t="shared" si="52"/>
        <v>0.25814288359962889</v>
      </c>
      <c r="N439" s="12">
        <f>+N438/N$401</f>
        <v>0.26782738571596976</v>
      </c>
      <c r="O439" s="12">
        <f>+O438/O$401</f>
        <v>0.26042464751928546</v>
      </c>
      <c r="P439" s="6"/>
      <c r="Q439" s="11" t="s">
        <v>1747</v>
      </c>
    </row>
    <row r="440" spans="1:18" x14ac:dyDescent="0.3">
      <c r="B440" s="171" t="s">
        <v>18</v>
      </c>
      <c r="C440" s="171"/>
      <c r="D440" s="171"/>
      <c r="E440" s="171"/>
      <c r="F440" s="171"/>
      <c r="G440" s="171"/>
      <c r="H440" s="171"/>
      <c r="I440" s="171"/>
      <c r="J440" s="171"/>
      <c r="K440" s="171"/>
      <c r="L440" s="171"/>
      <c r="M440" s="171"/>
      <c r="N440" s="171"/>
      <c r="O440" s="171"/>
      <c r="P440" s="6"/>
      <c r="Q440" s="15"/>
    </row>
    <row r="441" spans="1:18" x14ac:dyDescent="0.3">
      <c r="B441" s="171" t="s">
        <v>866</v>
      </c>
      <c r="C441" s="171"/>
      <c r="D441" s="171"/>
      <c r="E441" s="171"/>
      <c r="F441" s="171"/>
      <c r="G441" s="171"/>
      <c r="H441" s="171"/>
      <c r="I441" s="171"/>
      <c r="J441" s="171"/>
      <c r="K441" s="171"/>
      <c r="L441" s="171"/>
      <c r="M441" s="171"/>
      <c r="N441" s="171"/>
      <c r="O441" s="171"/>
      <c r="P441" s="6"/>
      <c r="Q441" s="9"/>
    </row>
    <row r="442" spans="1:18" x14ac:dyDescent="0.3">
      <c r="B442" s="7" t="str">
        <f t="shared" ref="B442:O445" si="53">IFERROR(VLOOKUP($B$441,$127:$213,MATCH($Q442&amp;"/"&amp;B$347,$125:$125,0),FALSE),"")</f>
        <v/>
      </c>
      <c r="C442" s="7" t="str">
        <f t="shared" si="53"/>
        <v/>
      </c>
      <c r="D442" s="7" t="str">
        <f t="shared" si="53"/>
        <v/>
      </c>
      <c r="E442" s="7" t="str">
        <f t="shared" si="53"/>
        <v/>
      </c>
      <c r="F442" s="7" t="str">
        <f t="shared" si="53"/>
        <v/>
      </c>
      <c r="G442" s="7" t="str">
        <f t="shared" si="53"/>
        <v/>
      </c>
      <c r="H442" s="7" t="str">
        <f t="shared" si="53"/>
        <v/>
      </c>
      <c r="I442" s="7" t="str">
        <f t="shared" si="53"/>
        <v/>
      </c>
      <c r="J442" s="7" t="str">
        <f t="shared" si="53"/>
        <v/>
      </c>
      <c r="K442" s="7" t="str">
        <f t="shared" si="53"/>
        <v/>
      </c>
      <c r="L442" s="7" t="str">
        <f t="shared" si="53"/>
        <v/>
      </c>
      <c r="M442" s="7" t="str">
        <f t="shared" si="53"/>
        <v/>
      </c>
      <c r="N442" s="7">
        <f t="shared" si="53"/>
        <v>3332246</v>
      </c>
      <c r="O442" s="7">
        <f t="shared" si="53"/>
        <v>3584942</v>
      </c>
      <c r="P442" s="17"/>
      <c r="Q442" s="9" t="s">
        <v>12</v>
      </c>
      <c r="R442" s="88"/>
    </row>
    <row r="443" spans="1:18" x14ac:dyDescent="0.3">
      <c r="B443" s="7" t="str">
        <f t="shared" si="53"/>
        <v/>
      </c>
      <c r="C443" s="7" t="str">
        <f t="shared" si="53"/>
        <v/>
      </c>
      <c r="D443" s="7" t="str">
        <f t="shared" si="53"/>
        <v/>
      </c>
      <c r="E443" s="7" t="str">
        <f t="shared" si="53"/>
        <v/>
      </c>
      <c r="F443" s="7" t="str">
        <f t="shared" si="53"/>
        <v/>
      </c>
      <c r="G443" s="7" t="str">
        <f t="shared" si="53"/>
        <v/>
      </c>
      <c r="H443" s="7" t="str">
        <f t="shared" si="53"/>
        <v/>
      </c>
      <c r="I443" s="7" t="str">
        <f t="shared" si="53"/>
        <v/>
      </c>
      <c r="J443" s="7" t="str">
        <f t="shared" si="53"/>
        <v/>
      </c>
      <c r="K443" s="7" t="str">
        <f t="shared" si="53"/>
        <v/>
      </c>
      <c r="L443" s="7" t="str">
        <f t="shared" si="53"/>
        <v/>
      </c>
      <c r="M443" s="7" t="str">
        <f t="shared" si="53"/>
        <v/>
      </c>
      <c r="N443" s="7">
        <f t="shared" si="53"/>
        <v>3384920</v>
      </c>
      <c r="O443" s="7">
        <f t="shared" si="53"/>
        <v>3684448</v>
      </c>
      <c r="P443" s="17"/>
      <c r="Q443" s="9" t="s">
        <v>13</v>
      </c>
    </row>
    <row r="444" spans="1:18" x14ac:dyDescent="0.3">
      <c r="B444" s="7" t="str">
        <f t="shared" si="53"/>
        <v/>
      </c>
      <c r="C444" s="7" t="str">
        <f t="shared" si="53"/>
        <v/>
      </c>
      <c r="D444" s="7" t="str">
        <f t="shared" si="53"/>
        <v/>
      </c>
      <c r="E444" s="7" t="str">
        <f t="shared" si="53"/>
        <v/>
      </c>
      <c r="F444" s="7" t="str">
        <f t="shared" si="53"/>
        <v/>
      </c>
      <c r="G444" s="7" t="str">
        <f t="shared" si="53"/>
        <v/>
      </c>
      <c r="H444" s="7" t="str">
        <f t="shared" si="53"/>
        <v/>
      </c>
      <c r="I444" s="7" t="str">
        <f t="shared" si="53"/>
        <v/>
      </c>
      <c r="J444" s="7" t="str">
        <f t="shared" si="53"/>
        <v/>
      </c>
      <c r="K444" s="7" t="str">
        <f t="shared" si="53"/>
        <v/>
      </c>
      <c r="L444" s="7" t="str">
        <f t="shared" si="53"/>
        <v/>
      </c>
      <c r="M444" s="7" t="str">
        <f t="shared" si="53"/>
        <v/>
      </c>
      <c r="N444" s="7">
        <f t="shared" si="53"/>
        <v>3554813</v>
      </c>
      <c r="O444" s="7" t="str">
        <f t="shared" si="53"/>
        <v/>
      </c>
      <c r="P444" s="17"/>
      <c r="Q444" s="9" t="s">
        <v>14</v>
      </c>
    </row>
    <row r="445" spans="1:18" x14ac:dyDescent="0.3">
      <c r="B445" s="18" t="str">
        <f t="shared" si="53"/>
        <v/>
      </c>
      <c r="C445" s="18" t="str">
        <f t="shared" si="53"/>
        <v/>
      </c>
      <c r="D445" s="18" t="str">
        <f t="shared" si="53"/>
        <v/>
      </c>
      <c r="E445" s="18" t="str">
        <f t="shared" si="53"/>
        <v/>
      </c>
      <c r="F445" s="18" t="str">
        <f t="shared" si="53"/>
        <v/>
      </c>
      <c r="G445" s="18" t="str">
        <f t="shared" si="53"/>
        <v/>
      </c>
      <c r="H445" s="18" t="str">
        <f t="shared" si="53"/>
        <v/>
      </c>
      <c r="I445" s="18" t="str">
        <f t="shared" si="53"/>
        <v/>
      </c>
      <c r="J445" s="18" t="str">
        <f t="shared" si="53"/>
        <v/>
      </c>
      <c r="K445" s="18" t="str">
        <f t="shared" si="53"/>
        <v/>
      </c>
      <c r="L445" s="18" t="str">
        <f t="shared" si="53"/>
        <v/>
      </c>
      <c r="M445" s="18">
        <f t="shared" si="53"/>
        <v>2969923.4</v>
      </c>
      <c r="N445" s="18">
        <f t="shared" si="53"/>
        <v>3689530.14</v>
      </c>
      <c r="O445" s="18" t="str">
        <f t="shared" si="53"/>
        <v/>
      </c>
      <c r="P445" s="17"/>
      <c r="Q445" s="9" t="s">
        <v>19</v>
      </c>
    </row>
    <row r="446" spans="1:18" x14ac:dyDescent="0.3">
      <c r="B446" s="16">
        <f>SUM(B442:B445)</f>
        <v>0</v>
      </c>
      <c r="C446" s="16">
        <f t="shared" ref="C446:M446" si="54">SUM(C442:C445)</f>
        <v>0</v>
      </c>
      <c r="D446" s="16">
        <f t="shared" si="54"/>
        <v>0</v>
      </c>
      <c r="E446" s="16">
        <f t="shared" si="54"/>
        <v>0</v>
      </c>
      <c r="F446" s="16">
        <f t="shared" si="54"/>
        <v>0</v>
      </c>
      <c r="G446" s="16">
        <f t="shared" si="54"/>
        <v>0</v>
      </c>
      <c r="H446" s="16">
        <f t="shared" si="54"/>
        <v>0</v>
      </c>
      <c r="I446" s="16">
        <f t="shared" si="54"/>
        <v>0</v>
      </c>
      <c r="J446" s="16">
        <f t="shared" si="54"/>
        <v>0</v>
      </c>
      <c r="K446" s="16">
        <f t="shared" si="54"/>
        <v>0</v>
      </c>
      <c r="L446" s="16">
        <f t="shared" si="54"/>
        <v>0</v>
      </c>
      <c r="M446" s="16">
        <f t="shared" si="54"/>
        <v>2969923.4</v>
      </c>
      <c r="N446" s="16">
        <f>IF(N443="",N442*4,IF(N444="",(N443+N442)*2,IF(N445="",((N444+N443+N442)/3)*4,SUM(N442:N445))))</f>
        <v>13961509.140000001</v>
      </c>
      <c r="O446" s="16">
        <f>IF(O443="",O442*4,IF(O444="",(O443+O442)*2,IF(O445="",((O444+O443+O442)/3)*4,SUM(O442:O445))))</f>
        <v>14538780</v>
      </c>
      <c r="P446" s="6"/>
      <c r="Q446" s="9" t="s">
        <v>15</v>
      </c>
    </row>
    <row r="447" spans="1:18" s="87" customFormat="1" x14ac:dyDescent="0.3">
      <c r="A447" s="86"/>
      <c r="B447" s="19"/>
      <c r="C447" s="20" t="e">
        <f t="shared" ref="C447:M447" si="55">C446/B446-1</f>
        <v>#DIV/0!</v>
      </c>
      <c r="D447" s="20" t="e">
        <f t="shared" si="55"/>
        <v>#DIV/0!</v>
      </c>
      <c r="E447" s="20" t="e">
        <f t="shared" si="55"/>
        <v>#DIV/0!</v>
      </c>
      <c r="F447" s="20" t="e">
        <f t="shared" si="55"/>
        <v>#DIV/0!</v>
      </c>
      <c r="G447" s="20" t="e">
        <f t="shared" si="55"/>
        <v>#DIV/0!</v>
      </c>
      <c r="H447" s="20" t="e">
        <f t="shared" si="55"/>
        <v>#DIV/0!</v>
      </c>
      <c r="I447" s="20" t="e">
        <f t="shared" si="55"/>
        <v>#DIV/0!</v>
      </c>
      <c r="J447" s="20" t="e">
        <f t="shared" si="55"/>
        <v>#DIV/0!</v>
      </c>
      <c r="K447" s="20" t="e">
        <f t="shared" si="55"/>
        <v>#DIV/0!</v>
      </c>
      <c r="L447" s="20" t="e">
        <f t="shared" si="55"/>
        <v>#DIV/0!</v>
      </c>
      <c r="M447" s="20" t="e">
        <f t="shared" si="55"/>
        <v>#DIV/0!</v>
      </c>
      <c r="N447" s="12">
        <f>N446/M446-1</f>
        <v>3.700966072054249</v>
      </c>
      <c r="O447" s="12">
        <f>O446/N446-1</f>
        <v>4.1347310968418594E-2</v>
      </c>
      <c r="P447" s="17"/>
      <c r="Q447" s="14" t="s">
        <v>20</v>
      </c>
    </row>
    <row r="448" spans="1:18" s="87" customFormat="1" x14ac:dyDescent="0.3">
      <c r="A448" s="86"/>
      <c r="B448" s="156" t="e">
        <f t="shared" ref="B448:O448" si="56">+B446/B$482</f>
        <v>#DIV/0!</v>
      </c>
      <c r="C448" s="156" t="e">
        <f t="shared" si="56"/>
        <v>#DIV/0!</v>
      </c>
      <c r="D448" s="156" t="e">
        <f t="shared" si="56"/>
        <v>#DIV/0!</v>
      </c>
      <c r="E448" s="156" t="e">
        <f t="shared" si="56"/>
        <v>#DIV/0!</v>
      </c>
      <c r="F448" s="156" t="e">
        <f t="shared" si="56"/>
        <v>#DIV/0!</v>
      </c>
      <c r="G448" s="156" t="e">
        <f t="shared" si="56"/>
        <v>#DIV/0!</v>
      </c>
      <c r="H448" s="156" t="e">
        <f t="shared" si="56"/>
        <v>#DIV/0!</v>
      </c>
      <c r="I448" s="156" t="e">
        <f t="shared" si="56"/>
        <v>#DIV/0!</v>
      </c>
      <c r="J448" s="156" t="e">
        <f t="shared" si="56"/>
        <v>#DIV/0!</v>
      </c>
      <c r="K448" s="156" t="e">
        <f t="shared" si="56"/>
        <v>#DIV/0!</v>
      </c>
      <c r="L448" s="156" t="e">
        <f t="shared" si="56"/>
        <v>#DIV/0!</v>
      </c>
      <c r="M448" s="156">
        <f t="shared" si="56"/>
        <v>0.93629883278229309</v>
      </c>
      <c r="N448" s="156">
        <f t="shared" si="56"/>
        <v>0.94766152418543403</v>
      </c>
      <c r="O448" s="156">
        <f t="shared" si="56"/>
        <v>0.93755537780203613</v>
      </c>
      <c r="P448" s="17"/>
      <c r="Q448" s="14" t="s">
        <v>1747</v>
      </c>
    </row>
    <row r="449" spans="1:17" x14ac:dyDescent="0.3">
      <c r="B449" s="171" t="s">
        <v>1744</v>
      </c>
      <c r="C449" s="171"/>
      <c r="D449" s="171"/>
      <c r="E449" s="171"/>
      <c r="F449" s="171"/>
      <c r="G449" s="171"/>
      <c r="H449" s="171"/>
      <c r="I449" s="171"/>
      <c r="J449" s="171"/>
      <c r="K449" s="171"/>
      <c r="L449" s="171"/>
      <c r="M449" s="171"/>
      <c r="N449" s="171"/>
      <c r="O449" s="171"/>
      <c r="P449" s="6"/>
      <c r="Q449" s="9"/>
    </row>
    <row r="450" spans="1:17" x14ac:dyDescent="0.3">
      <c r="B450" s="7" t="str">
        <f t="shared" ref="B450:O453" si="57">IFERROR(VLOOKUP($B$449,$127:$213,MATCH($Q450&amp;"/"&amp;B$347,$125:$125,0),FALSE),"")</f>
        <v/>
      </c>
      <c r="C450" s="7" t="str">
        <f t="shared" si="57"/>
        <v/>
      </c>
      <c r="D450" s="7" t="str">
        <f t="shared" si="57"/>
        <v/>
      </c>
      <c r="E450" s="7" t="str">
        <f t="shared" si="57"/>
        <v/>
      </c>
      <c r="F450" s="7" t="str">
        <f t="shared" si="57"/>
        <v/>
      </c>
      <c r="G450" s="7" t="str">
        <f t="shared" si="57"/>
        <v/>
      </c>
      <c r="H450" s="7" t="str">
        <f t="shared" si="57"/>
        <v/>
      </c>
      <c r="I450" s="7" t="str">
        <f t="shared" si="57"/>
        <v/>
      </c>
      <c r="J450" s="7" t="str">
        <f t="shared" si="57"/>
        <v/>
      </c>
      <c r="K450" s="7" t="str">
        <f t="shared" si="57"/>
        <v/>
      </c>
      <c r="L450" s="7" t="str">
        <f t="shared" si="57"/>
        <v/>
      </c>
      <c r="M450" s="7" t="str">
        <f t="shared" si="57"/>
        <v/>
      </c>
      <c r="N450" s="7">
        <f t="shared" si="57"/>
        <v>190076</v>
      </c>
      <c r="O450" s="7">
        <f t="shared" si="57"/>
        <v>263473</v>
      </c>
      <c r="P450" s="6"/>
      <c r="Q450" s="9" t="s">
        <v>12</v>
      </c>
    </row>
    <row r="451" spans="1:17" x14ac:dyDescent="0.3">
      <c r="B451" s="7" t="str">
        <f t="shared" si="57"/>
        <v/>
      </c>
      <c r="C451" s="7" t="str">
        <f t="shared" si="57"/>
        <v/>
      </c>
      <c r="D451" s="7" t="str">
        <f t="shared" si="57"/>
        <v/>
      </c>
      <c r="E451" s="7" t="str">
        <f t="shared" si="57"/>
        <v/>
      </c>
      <c r="F451" s="7" t="str">
        <f t="shared" si="57"/>
        <v/>
      </c>
      <c r="G451" s="7" t="str">
        <f t="shared" si="57"/>
        <v/>
      </c>
      <c r="H451" s="7" t="str">
        <f t="shared" si="57"/>
        <v/>
      </c>
      <c r="I451" s="7" t="str">
        <f t="shared" si="57"/>
        <v/>
      </c>
      <c r="J451" s="7" t="str">
        <f t="shared" si="57"/>
        <v/>
      </c>
      <c r="K451" s="7" t="str">
        <f t="shared" si="57"/>
        <v/>
      </c>
      <c r="L451" s="7" t="str">
        <f t="shared" si="57"/>
        <v/>
      </c>
      <c r="M451" s="7" t="str">
        <f t="shared" si="57"/>
        <v/>
      </c>
      <c r="N451" s="7">
        <f t="shared" si="57"/>
        <v>174665</v>
      </c>
      <c r="O451" s="7">
        <f t="shared" si="57"/>
        <v>197602</v>
      </c>
      <c r="P451" s="6"/>
      <c r="Q451" s="9" t="s">
        <v>13</v>
      </c>
    </row>
    <row r="452" spans="1:17" x14ac:dyDescent="0.3">
      <c r="B452" s="7" t="str">
        <f t="shared" si="57"/>
        <v/>
      </c>
      <c r="C452" s="7" t="str">
        <f t="shared" si="57"/>
        <v/>
      </c>
      <c r="D452" s="7" t="str">
        <f t="shared" si="57"/>
        <v/>
      </c>
      <c r="E452" s="7" t="str">
        <f t="shared" si="57"/>
        <v/>
      </c>
      <c r="F452" s="7" t="str">
        <f t="shared" si="57"/>
        <v/>
      </c>
      <c r="G452" s="7" t="str">
        <f t="shared" si="57"/>
        <v/>
      </c>
      <c r="H452" s="7" t="str">
        <f t="shared" si="57"/>
        <v/>
      </c>
      <c r="I452" s="7" t="str">
        <f t="shared" si="57"/>
        <v/>
      </c>
      <c r="J452" s="7" t="str">
        <f t="shared" si="57"/>
        <v/>
      </c>
      <c r="K452" s="7" t="str">
        <f t="shared" si="57"/>
        <v/>
      </c>
      <c r="L452" s="7" t="str">
        <f t="shared" si="57"/>
        <v/>
      </c>
      <c r="M452" s="7" t="str">
        <f t="shared" si="57"/>
        <v/>
      </c>
      <c r="N452" s="7">
        <f t="shared" si="57"/>
        <v>172476</v>
      </c>
      <c r="O452" s="7" t="str">
        <f t="shared" si="57"/>
        <v/>
      </c>
      <c r="P452" s="6"/>
      <c r="Q452" s="9" t="s">
        <v>14</v>
      </c>
    </row>
    <row r="453" spans="1:17" x14ac:dyDescent="0.3">
      <c r="B453" s="18" t="str">
        <f t="shared" si="57"/>
        <v/>
      </c>
      <c r="C453" s="18" t="str">
        <f t="shared" si="57"/>
        <v/>
      </c>
      <c r="D453" s="18" t="str">
        <f t="shared" si="57"/>
        <v/>
      </c>
      <c r="E453" s="18" t="str">
        <f t="shared" si="57"/>
        <v/>
      </c>
      <c r="F453" s="18" t="str">
        <f t="shared" si="57"/>
        <v/>
      </c>
      <c r="G453" s="18" t="str">
        <f t="shared" si="57"/>
        <v/>
      </c>
      <c r="H453" s="18" t="str">
        <f t="shared" si="57"/>
        <v/>
      </c>
      <c r="I453" s="18" t="str">
        <f t="shared" si="57"/>
        <v/>
      </c>
      <c r="J453" s="18" t="str">
        <f t="shared" si="57"/>
        <v/>
      </c>
      <c r="K453" s="18" t="str">
        <f t="shared" si="57"/>
        <v/>
      </c>
      <c r="L453" s="18" t="str">
        <f t="shared" si="57"/>
        <v/>
      </c>
      <c r="M453" s="18">
        <f t="shared" si="57"/>
        <v>180803.47</v>
      </c>
      <c r="N453" s="18">
        <f t="shared" si="57"/>
        <v>189210.79</v>
      </c>
      <c r="O453" s="18" t="str">
        <f t="shared" si="57"/>
        <v/>
      </c>
      <c r="P453" s="6"/>
      <c r="Q453" s="9" t="s">
        <v>19</v>
      </c>
    </row>
    <row r="454" spans="1:17" x14ac:dyDescent="0.3">
      <c r="B454" s="16">
        <f>SUM(B450:B453)</f>
        <v>0</v>
      </c>
      <c r="C454" s="16">
        <f t="shared" ref="C454:M454" si="58">SUM(C450:C453)</f>
        <v>0</v>
      </c>
      <c r="D454" s="16">
        <f t="shared" si="58"/>
        <v>0</v>
      </c>
      <c r="E454" s="16">
        <f t="shared" si="58"/>
        <v>0</v>
      </c>
      <c r="F454" s="16">
        <f t="shared" si="58"/>
        <v>0</v>
      </c>
      <c r="G454" s="16">
        <f t="shared" si="58"/>
        <v>0</v>
      </c>
      <c r="H454" s="16">
        <f t="shared" si="58"/>
        <v>0</v>
      </c>
      <c r="I454" s="16">
        <f t="shared" si="58"/>
        <v>0</v>
      </c>
      <c r="J454" s="16">
        <f t="shared" si="58"/>
        <v>0</v>
      </c>
      <c r="K454" s="16">
        <f t="shared" si="58"/>
        <v>0</v>
      </c>
      <c r="L454" s="16">
        <f t="shared" si="58"/>
        <v>0</v>
      </c>
      <c r="M454" s="16">
        <f t="shared" si="58"/>
        <v>180803.47</v>
      </c>
      <c r="N454" s="16">
        <f>IF(N451="",N450*4,IF(N452="",(N451+N450)*2,IF(N453="",((N452+N451+N450)/3)*4,SUM(N450:N453))))</f>
        <v>726427.79</v>
      </c>
      <c r="O454" s="16">
        <f>IF(O451="",O450*4,IF(O452="",(O451+O450)*2,IF(O453="",((O452+O451+O450)/3)*4,SUM(O450:O453))))</f>
        <v>922150</v>
      </c>
      <c r="P454" s="6"/>
      <c r="Q454" s="9" t="s">
        <v>15</v>
      </c>
    </row>
    <row r="455" spans="1:17" s="87" customFormat="1" x14ac:dyDescent="0.3">
      <c r="A455" s="86"/>
      <c r="B455" s="19"/>
      <c r="C455" s="20" t="e">
        <f t="shared" ref="C455:M455" si="59">C454/B454-1</f>
        <v>#DIV/0!</v>
      </c>
      <c r="D455" s="20" t="e">
        <f t="shared" si="59"/>
        <v>#DIV/0!</v>
      </c>
      <c r="E455" s="20" t="e">
        <f t="shared" si="59"/>
        <v>#DIV/0!</v>
      </c>
      <c r="F455" s="20" t="e">
        <f t="shared" si="59"/>
        <v>#DIV/0!</v>
      </c>
      <c r="G455" s="20" t="e">
        <f t="shared" si="59"/>
        <v>#DIV/0!</v>
      </c>
      <c r="H455" s="20" t="e">
        <f t="shared" si="59"/>
        <v>#DIV/0!</v>
      </c>
      <c r="I455" s="20" t="e">
        <f t="shared" si="59"/>
        <v>#DIV/0!</v>
      </c>
      <c r="J455" s="20" t="e">
        <f t="shared" si="59"/>
        <v>#DIV/0!</v>
      </c>
      <c r="K455" s="20" t="e">
        <f t="shared" si="59"/>
        <v>#DIV/0!</v>
      </c>
      <c r="L455" s="20" t="e">
        <f t="shared" si="59"/>
        <v>#DIV/0!</v>
      </c>
      <c r="M455" s="20" t="e">
        <f t="shared" si="59"/>
        <v>#DIV/0!</v>
      </c>
      <c r="N455" s="12">
        <f>N454/M454-1</f>
        <v>3.0177757097250399</v>
      </c>
      <c r="O455" s="12">
        <f>O454/N454-1</f>
        <v>0.26943106072525103</v>
      </c>
      <c r="P455" s="17"/>
      <c r="Q455" s="14" t="s">
        <v>20</v>
      </c>
    </row>
    <row r="456" spans="1:17" s="87" customFormat="1" x14ac:dyDescent="0.3">
      <c r="A456" s="86"/>
      <c r="B456" s="156" t="e">
        <f t="shared" ref="B456:O456" si="60">+B454/B$482</f>
        <v>#DIV/0!</v>
      </c>
      <c r="C456" s="156" t="e">
        <f t="shared" si="60"/>
        <v>#DIV/0!</v>
      </c>
      <c r="D456" s="156" t="e">
        <f t="shared" si="60"/>
        <v>#DIV/0!</v>
      </c>
      <c r="E456" s="156" t="e">
        <f t="shared" si="60"/>
        <v>#DIV/0!</v>
      </c>
      <c r="F456" s="156" t="e">
        <f t="shared" si="60"/>
        <v>#DIV/0!</v>
      </c>
      <c r="G456" s="156" t="e">
        <f t="shared" si="60"/>
        <v>#DIV/0!</v>
      </c>
      <c r="H456" s="156" t="e">
        <f t="shared" si="60"/>
        <v>#DIV/0!</v>
      </c>
      <c r="I456" s="156" t="e">
        <f t="shared" si="60"/>
        <v>#DIV/0!</v>
      </c>
      <c r="J456" s="156" t="e">
        <f t="shared" si="60"/>
        <v>#DIV/0!</v>
      </c>
      <c r="K456" s="156" t="e">
        <f t="shared" si="60"/>
        <v>#DIV/0!</v>
      </c>
      <c r="L456" s="156" t="e">
        <f t="shared" si="60"/>
        <v>#DIV/0!</v>
      </c>
      <c r="M456" s="156">
        <f t="shared" si="60"/>
        <v>5.7000149540553248E-2</v>
      </c>
      <c r="N456" s="156">
        <f t="shared" si="60"/>
        <v>4.9307539735067379E-2</v>
      </c>
      <c r="O456" s="156">
        <f t="shared" si="60"/>
        <v>5.946624762463891E-2</v>
      </c>
      <c r="P456" s="17"/>
      <c r="Q456" s="14" t="s">
        <v>1747</v>
      </c>
    </row>
    <row r="457" spans="1:17" x14ac:dyDescent="0.3">
      <c r="B457" s="171" t="s">
        <v>783</v>
      </c>
      <c r="C457" s="171"/>
      <c r="D457" s="171"/>
      <c r="E457" s="171"/>
      <c r="F457" s="171"/>
      <c r="G457" s="171"/>
      <c r="H457" s="171"/>
      <c r="I457" s="171"/>
      <c r="J457" s="171"/>
      <c r="K457" s="171"/>
      <c r="L457" s="171"/>
      <c r="M457" s="171"/>
      <c r="N457" s="171"/>
      <c r="O457" s="171"/>
      <c r="P457" s="6"/>
      <c r="Q457" s="9"/>
    </row>
    <row r="458" spans="1:17" x14ac:dyDescent="0.3">
      <c r="B458" s="7" t="str">
        <f t="shared" ref="B458:O461" si="61">IFERROR(VLOOKUP($B$457,$127:$213,MATCH($Q458&amp;"/"&amp;B$347,$125:$125,0),FALSE),"")</f>
        <v/>
      </c>
      <c r="C458" s="7" t="str">
        <f t="shared" si="61"/>
        <v/>
      </c>
      <c r="D458" s="7" t="str">
        <f t="shared" si="61"/>
        <v/>
      </c>
      <c r="E458" s="7" t="str">
        <f t="shared" si="61"/>
        <v/>
      </c>
      <c r="F458" s="7" t="str">
        <f t="shared" si="61"/>
        <v/>
      </c>
      <c r="G458" s="7" t="str">
        <f t="shared" si="61"/>
        <v/>
      </c>
      <c r="H458" s="7" t="str">
        <f t="shared" si="61"/>
        <v/>
      </c>
      <c r="I458" s="7" t="str">
        <f t="shared" si="61"/>
        <v/>
      </c>
      <c r="J458" s="7" t="str">
        <f t="shared" si="61"/>
        <v/>
      </c>
      <c r="K458" s="7" t="str">
        <f t="shared" si="61"/>
        <v/>
      </c>
      <c r="L458" s="7" t="str">
        <f t="shared" si="61"/>
        <v/>
      </c>
      <c r="M458" s="7" t="str">
        <f t="shared" si="61"/>
        <v/>
      </c>
      <c r="N458" s="7">
        <f t="shared" si="61"/>
        <v>17788</v>
      </c>
      <c r="O458" s="7">
        <f t="shared" si="61"/>
        <v>8729</v>
      </c>
      <c r="P458" s="6"/>
      <c r="Q458" s="9" t="s">
        <v>12</v>
      </c>
    </row>
    <row r="459" spans="1:17" x14ac:dyDescent="0.3">
      <c r="B459" s="7" t="str">
        <f t="shared" si="61"/>
        <v/>
      </c>
      <c r="C459" s="7" t="str">
        <f t="shared" si="61"/>
        <v/>
      </c>
      <c r="D459" s="7" t="str">
        <f t="shared" si="61"/>
        <v/>
      </c>
      <c r="E459" s="7" t="str">
        <f t="shared" si="61"/>
        <v/>
      </c>
      <c r="F459" s="7" t="str">
        <f t="shared" si="61"/>
        <v/>
      </c>
      <c r="G459" s="7" t="str">
        <f t="shared" si="61"/>
        <v/>
      </c>
      <c r="H459" s="7" t="str">
        <f t="shared" si="61"/>
        <v/>
      </c>
      <c r="I459" s="7" t="str">
        <f t="shared" si="61"/>
        <v/>
      </c>
      <c r="J459" s="7" t="str">
        <f t="shared" si="61"/>
        <v/>
      </c>
      <c r="K459" s="7" t="str">
        <f t="shared" si="61"/>
        <v/>
      </c>
      <c r="L459" s="7" t="str">
        <f t="shared" si="61"/>
        <v/>
      </c>
      <c r="M459" s="7" t="str">
        <f t="shared" si="61"/>
        <v/>
      </c>
      <c r="N459" s="7">
        <f t="shared" si="61"/>
        <v>5678</v>
      </c>
      <c r="O459" s="7">
        <f t="shared" si="61"/>
        <v>14364</v>
      </c>
      <c r="P459" s="6"/>
      <c r="Q459" s="9" t="s">
        <v>13</v>
      </c>
    </row>
    <row r="460" spans="1:17" x14ac:dyDescent="0.3">
      <c r="B460" s="7" t="str">
        <f t="shared" si="61"/>
        <v/>
      </c>
      <c r="C460" s="7" t="str">
        <f t="shared" si="61"/>
        <v/>
      </c>
      <c r="D460" s="7" t="str">
        <f t="shared" si="61"/>
        <v/>
      </c>
      <c r="E460" s="7" t="str">
        <f t="shared" si="61"/>
        <v/>
      </c>
      <c r="F460" s="7" t="str">
        <f t="shared" si="61"/>
        <v/>
      </c>
      <c r="G460" s="7" t="str">
        <f t="shared" si="61"/>
        <v/>
      </c>
      <c r="H460" s="7" t="str">
        <f t="shared" si="61"/>
        <v/>
      </c>
      <c r="I460" s="7" t="str">
        <f t="shared" si="61"/>
        <v/>
      </c>
      <c r="J460" s="7" t="str">
        <f t="shared" si="61"/>
        <v/>
      </c>
      <c r="K460" s="7" t="str">
        <f t="shared" si="61"/>
        <v/>
      </c>
      <c r="L460" s="7" t="str">
        <f t="shared" si="61"/>
        <v/>
      </c>
      <c r="M460" s="7" t="str">
        <f t="shared" si="61"/>
        <v/>
      </c>
      <c r="N460" s="7">
        <f t="shared" si="61"/>
        <v>9361</v>
      </c>
      <c r="O460" s="7" t="str">
        <f t="shared" si="61"/>
        <v/>
      </c>
      <c r="P460" s="6"/>
      <c r="Q460" s="9" t="s">
        <v>14</v>
      </c>
    </row>
    <row r="461" spans="1:17" x14ac:dyDescent="0.3">
      <c r="B461" s="18" t="str">
        <f t="shared" si="61"/>
        <v/>
      </c>
      <c r="C461" s="18" t="str">
        <f t="shared" si="61"/>
        <v/>
      </c>
      <c r="D461" s="18" t="str">
        <f t="shared" si="61"/>
        <v/>
      </c>
      <c r="E461" s="18" t="str">
        <f t="shared" si="61"/>
        <v/>
      </c>
      <c r="F461" s="18" t="str">
        <f t="shared" si="61"/>
        <v/>
      </c>
      <c r="G461" s="18" t="str">
        <f t="shared" si="61"/>
        <v/>
      </c>
      <c r="H461" s="18" t="str">
        <f t="shared" si="61"/>
        <v/>
      </c>
      <c r="I461" s="18" t="str">
        <f t="shared" si="61"/>
        <v/>
      </c>
      <c r="J461" s="18" t="str">
        <f t="shared" si="61"/>
        <v/>
      </c>
      <c r="K461" s="18" t="str">
        <f t="shared" si="61"/>
        <v/>
      </c>
      <c r="L461" s="18" t="str">
        <f t="shared" si="61"/>
        <v/>
      </c>
      <c r="M461" s="18">
        <f t="shared" si="61"/>
        <v>21255.51</v>
      </c>
      <c r="N461" s="18">
        <f t="shared" si="61"/>
        <v>11826.54</v>
      </c>
      <c r="O461" s="18" t="str">
        <f t="shared" si="61"/>
        <v/>
      </c>
      <c r="P461" s="6"/>
      <c r="Q461" s="9" t="s">
        <v>19</v>
      </c>
    </row>
    <row r="462" spans="1:17" x14ac:dyDescent="0.3">
      <c r="B462" s="7">
        <f>SUM(B458:B461)</f>
        <v>0</v>
      </c>
      <c r="C462" s="112">
        <f t="shared" ref="C462:M462" si="62">SUM(C458:C461)</f>
        <v>0</v>
      </c>
      <c r="D462" s="112">
        <f t="shared" si="62"/>
        <v>0</v>
      </c>
      <c r="E462" s="112">
        <f t="shared" si="62"/>
        <v>0</v>
      </c>
      <c r="F462" s="112">
        <f t="shared" si="62"/>
        <v>0</v>
      </c>
      <c r="G462" s="112">
        <f t="shared" si="62"/>
        <v>0</v>
      </c>
      <c r="H462" s="112">
        <f t="shared" si="62"/>
        <v>0</v>
      </c>
      <c r="I462" s="112">
        <f t="shared" si="62"/>
        <v>0</v>
      </c>
      <c r="J462" s="112">
        <f t="shared" si="62"/>
        <v>0</v>
      </c>
      <c r="K462" s="112">
        <f t="shared" si="62"/>
        <v>0</v>
      </c>
      <c r="L462" s="112">
        <f t="shared" si="62"/>
        <v>0</v>
      </c>
      <c r="M462" s="112">
        <f t="shared" si="62"/>
        <v>21255.51</v>
      </c>
      <c r="N462" s="112">
        <f>IF(N459="",N458*4,IF(N460="",(N459+N458)*2,IF(N461="",((N460+N459+N458)/3)*4,SUM(N458:N461))))</f>
        <v>44653.54</v>
      </c>
      <c r="O462" s="112">
        <f>IF(O459="",O458*4,IF(O460="",(O459+O458)*2,IF(O461="",((O460+O459+O458)/3)*4,SUM(O458:O461))))</f>
        <v>46186</v>
      </c>
      <c r="P462" s="6"/>
      <c r="Q462" s="9" t="s">
        <v>15</v>
      </c>
    </row>
    <row r="463" spans="1:17" s="87" customFormat="1" x14ac:dyDescent="0.3">
      <c r="A463" s="86"/>
      <c r="B463" s="19"/>
      <c r="C463" s="20" t="e">
        <f t="shared" ref="C463:M463" si="63">C462/B462-1</f>
        <v>#DIV/0!</v>
      </c>
      <c r="D463" s="20" t="e">
        <f t="shared" si="63"/>
        <v>#DIV/0!</v>
      </c>
      <c r="E463" s="20" t="e">
        <f t="shared" si="63"/>
        <v>#DIV/0!</v>
      </c>
      <c r="F463" s="20" t="e">
        <f t="shared" si="63"/>
        <v>#DIV/0!</v>
      </c>
      <c r="G463" s="20" t="e">
        <f t="shared" si="63"/>
        <v>#DIV/0!</v>
      </c>
      <c r="H463" s="20" t="e">
        <f t="shared" si="63"/>
        <v>#DIV/0!</v>
      </c>
      <c r="I463" s="20" t="e">
        <f t="shared" si="63"/>
        <v>#DIV/0!</v>
      </c>
      <c r="J463" s="20" t="e">
        <f t="shared" si="63"/>
        <v>#DIV/0!</v>
      </c>
      <c r="K463" s="20" t="e">
        <f t="shared" si="63"/>
        <v>#DIV/0!</v>
      </c>
      <c r="L463" s="20" t="e">
        <f t="shared" si="63"/>
        <v>#DIV/0!</v>
      </c>
      <c r="M463" s="20" t="e">
        <f t="shared" si="63"/>
        <v>#DIV/0!</v>
      </c>
      <c r="N463" s="12">
        <f>N462/M462-1</f>
        <v>1.1007983341731156</v>
      </c>
      <c r="O463" s="12">
        <f>O462/N462-1</f>
        <v>3.4318891626509362E-2</v>
      </c>
      <c r="P463" s="17"/>
      <c r="Q463" s="14" t="s">
        <v>20</v>
      </c>
    </row>
    <row r="464" spans="1:17" s="87" customFormat="1" x14ac:dyDescent="0.3">
      <c r="A464" s="86"/>
      <c r="B464" s="156" t="e">
        <f t="shared" ref="B464:O464" si="64">+B462/B$482</f>
        <v>#DIV/0!</v>
      </c>
      <c r="C464" s="156" t="e">
        <f t="shared" si="64"/>
        <v>#DIV/0!</v>
      </c>
      <c r="D464" s="156" t="e">
        <f t="shared" si="64"/>
        <v>#DIV/0!</v>
      </c>
      <c r="E464" s="156" t="e">
        <f t="shared" si="64"/>
        <v>#DIV/0!</v>
      </c>
      <c r="F464" s="156" t="e">
        <f t="shared" si="64"/>
        <v>#DIV/0!</v>
      </c>
      <c r="G464" s="156" t="e">
        <f t="shared" si="64"/>
        <v>#DIV/0!</v>
      </c>
      <c r="H464" s="156" t="e">
        <f t="shared" si="64"/>
        <v>#DIV/0!</v>
      </c>
      <c r="I464" s="156" t="e">
        <f t="shared" si="64"/>
        <v>#DIV/0!</v>
      </c>
      <c r="J464" s="156" t="e">
        <f t="shared" si="64"/>
        <v>#DIV/0!</v>
      </c>
      <c r="K464" s="156" t="e">
        <f t="shared" si="64"/>
        <v>#DIV/0!</v>
      </c>
      <c r="L464" s="156" t="e">
        <f t="shared" si="64"/>
        <v>#DIV/0!</v>
      </c>
      <c r="M464" s="156">
        <f t="shared" si="64"/>
        <v>6.7010176771536796E-3</v>
      </c>
      <c r="N464" s="156">
        <f t="shared" si="64"/>
        <v>3.0309360794985841E-3</v>
      </c>
      <c r="O464" s="156">
        <f t="shared" si="64"/>
        <v>2.9783745733249173E-3</v>
      </c>
      <c r="P464" s="17"/>
      <c r="Q464" s="14" t="s">
        <v>1747</v>
      </c>
    </row>
    <row r="465" spans="2:17" x14ac:dyDescent="0.3">
      <c r="B465" s="171" t="s">
        <v>873</v>
      </c>
      <c r="C465" s="171"/>
      <c r="D465" s="171"/>
      <c r="E465" s="171"/>
      <c r="F465" s="171"/>
      <c r="G465" s="171"/>
      <c r="H465" s="171"/>
      <c r="I465" s="171"/>
      <c r="J465" s="171"/>
      <c r="K465" s="171"/>
      <c r="L465" s="171"/>
      <c r="M465" s="171"/>
      <c r="N465" s="171"/>
      <c r="O465" s="171"/>
      <c r="P465" s="6"/>
      <c r="Q465" s="9"/>
    </row>
    <row r="466" spans="2:17" x14ac:dyDescent="0.3">
      <c r="B466" s="7" t="str">
        <f t="shared" ref="B466:O469" si="65">IFERROR(VLOOKUP($B$465,$127:$213,MATCH($Q466&amp;"/"&amp;B$347,$125:$125,0),FALSE),"")</f>
        <v/>
      </c>
      <c r="C466" s="7" t="str">
        <f t="shared" si="65"/>
        <v/>
      </c>
      <c r="D466" s="7" t="str">
        <f t="shared" si="65"/>
        <v/>
      </c>
      <c r="E466" s="7" t="str">
        <f t="shared" si="65"/>
        <v/>
      </c>
      <c r="F466" s="7" t="str">
        <f t="shared" si="65"/>
        <v/>
      </c>
      <c r="G466" s="7" t="str">
        <f t="shared" si="65"/>
        <v/>
      </c>
      <c r="H466" s="7" t="str">
        <f t="shared" si="65"/>
        <v/>
      </c>
      <c r="I466" s="7" t="str">
        <f t="shared" si="65"/>
        <v/>
      </c>
      <c r="J466" s="7" t="str">
        <f t="shared" si="65"/>
        <v/>
      </c>
      <c r="K466" s="7" t="str">
        <f t="shared" si="65"/>
        <v/>
      </c>
      <c r="L466" s="7" t="str">
        <f t="shared" si="65"/>
        <v/>
      </c>
      <c r="M466" s="7" t="str">
        <f t="shared" si="65"/>
        <v/>
      </c>
      <c r="N466" s="7" t="str">
        <f t="shared" si="65"/>
        <v/>
      </c>
      <c r="O466" s="7" t="str">
        <f t="shared" si="65"/>
        <v/>
      </c>
      <c r="P466" s="6"/>
      <c r="Q466" s="9" t="s">
        <v>12</v>
      </c>
    </row>
    <row r="467" spans="2:17" x14ac:dyDescent="0.3">
      <c r="B467" s="7" t="str">
        <f t="shared" si="65"/>
        <v/>
      </c>
      <c r="C467" s="7" t="str">
        <f t="shared" si="65"/>
        <v/>
      </c>
      <c r="D467" s="7" t="str">
        <f t="shared" si="65"/>
        <v/>
      </c>
      <c r="E467" s="7" t="str">
        <f t="shared" si="65"/>
        <v/>
      </c>
      <c r="F467" s="7" t="str">
        <f t="shared" si="65"/>
        <v/>
      </c>
      <c r="G467" s="7" t="str">
        <f t="shared" si="65"/>
        <v/>
      </c>
      <c r="H467" s="7" t="str">
        <f t="shared" si="65"/>
        <v/>
      </c>
      <c r="I467" s="7" t="str">
        <f t="shared" si="65"/>
        <v/>
      </c>
      <c r="J467" s="7" t="str">
        <f t="shared" si="65"/>
        <v/>
      </c>
      <c r="K467" s="7" t="str">
        <f t="shared" si="65"/>
        <v/>
      </c>
      <c r="L467" s="7" t="str">
        <f t="shared" si="65"/>
        <v/>
      </c>
      <c r="M467" s="7" t="str">
        <f t="shared" si="65"/>
        <v/>
      </c>
      <c r="N467" s="7" t="str">
        <f t="shared" si="65"/>
        <v/>
      </c>
      <c r="O467" s="7" t="str">
        <f t="shared" si="65"/>
        <v/>
      </c>
      <c r="P467" s="6"/>
      <c r="Q467" s="9" t="s">
        <v>13</v>
      </c>
    </row>
    <row r="468" spans="2:17" x14ac:dyDescent="0.3">
      <c r="B468" s="7" t="str">
        <f t="shared" si="65"/>
        <v/>
      </c>
      <c r="C468" s="7" t="str">
        <f t="shared" si="65"/>
        <v/>
      </c>
      <c r="D468" s="7" t="str">
        <f t="shared" si="65"/>
        <v/>
      </c>
      <c r="E468" s="7" t="str">
        <f t="shared" si="65"/>
        <v/>
      </c>
      <c r="F468" s="7" t="str">
        <f t="shared" si="65"/>
        <v/>
      </c>
      <c r="G468" s="7" t="str">
        <f t="shared" si="65"/>
        <v/>
      </c>
      <c r="H468" s="7" t="str">
        <f t="shared" si="65"/>
        <v/>
      </c>
      <c r="I468" s="7" t="str">
        <f t="shared" si="65"/>
        <v/>
      </c>
      <c r="J468" s="7" t="str">
        <f t="shared" si="65"/>
        <v/>
      </c>
      <c r="K468" s="7" t="str">
        <f t="shared" si="65"/>
        <v/>
      </c>
      <c r="L468" s="7" t="str">
        <f t="shared" si="65"/>
        <v/>
      </c>
      <c r="M468" s="7" t="str">
        <f t="shared" si="65"/>
        <v/>
      </c>
      <c r="N468" s="7" t="str">
        <f t="shared" si="65"/>
        <v/>
      </c>
      <c r="O468" s="7" t="str">
        <f t="shared" si="65"/>
        <v/>
      </c>
      <c r="P468" s="6"/>
      <c r="Q468" s="9" t="s">
        <v>14</v>
      </c>
    </row>
    <row r="469" spans="2:17" x14ac:dyDescent="0.3">
      <c r="B469" s="18" t="str">
        <f t="shared" si="65"/>
        <v/>
      </c>
      <c r="C469" s="18" t="str">
        <f t="shared" si="65"/>
        <v/>
      </c>
      <c r="D469" s="18" t="str">
        <f t="shared" si="65"/>
        <v/>
      </c>
      <c r="E469" s="18" t="str">
        <f t="shared" si="65"/>
        <v/>
      </c>
      <c r="F469" s="18" t="str">
        <f t="shared" si="65"/>
        <v/>
      </c>
      <c r="G469" s="18" t="str">
        <f t="shared" si="65"/>
        <v/>
      </c>
      <c r="H469" s="18" t="str">
        <f t="shared" si="65"/>
        <v/>
      </c>
      <c r="I469" s="18" t="str">
        <f t="shared" si="65"/>
        <v/>
      </c>
      <c r="J469" s="18" t="str">
        <f t="shared" si="65"/>
        <v/>
      </c>
      <c r="K469" s="18" t="str">
        <f t="shared" si="65"/>
        <v/>
      </c>
      <c r="L469" s="18" t="str">
        <f t="shared" si="65"/>
        <v/>
      </c>
      <c r="M469" s="18" t="str">
        <f t="shared" si="65"/>
        <v/>
      </c>
      <c r="N469" s="18" t="str">
        <f t="shared" si="65"/>
        <v/>
      </c>
      <c r="O469" s="18" t="str">
        <f t="shared" si="65"/>
        <v/>
      </c>
      <c r="P469" s="6"/>
      <c r="Q469" s="9" t="s">
        <v>19</v>
      </c>
    </row>
    <row r="470" spans="2:17" x14ac:dyDescent="0.3">
      <c r="B470" s="7">
        <f>SUM(B466:B469)</f>
        <v>0</v>
      </c>
      <c r="C470" s="112">
        <f t="shared" ref="C470:M470" si="66">SUM(C466:C469)</f>
        <v>0</v>
      </c>
      <c r="D470" s="112">
        <f t="shared" si="66"/>
        <v>0</v>
      </c>
      <c r="E470" s="112">
        <f t="shared" si="66"/>
        <v>0</v>
      </c>
      <c r="F470" s="112">
        <f t="shared" si="66"/>
        <v>0</v>
      </c>
      <c r="G470" s="112">
        <f t="shared" si="66"/>
        <v>0</v>
      </c>
      <c r="H470" s="112">
        <f t="shared" si="66"/>
        <v>0</v>
      </c>
      <c r="I470" s="112">
        <f t="shared" si="66"/>
        <v>0</v>
      </c>
      <c r="J470" s="112">
        <f t="shared" si="66"/>
        <v>0</v>
      </c>
      <c r="K470" s="112">
        <f t="shared" si="66"/>
        <v>0</v>
      </c>
      <c r="L470" s="112">
        <f t="shared" si="66"/>
        <v>0</v>
      </c>
      <c r="M470" s="112">
        <f t="shared" si="66"/>
        <v>0</v>
      </c>
      <c r="N470" s="112" t="e">
        <f>IF(N467="",N466*4,IF(N468="",(N467+N466)*2,IF(N469="",((N468+N467+N466)/3)*4,SUM(N466:N469))))</f>
        <v>#VALUE!</v>
      </c>
      <c r="O470" s="112" t="e">
        <f>IF(O467="",O466*4,IF(O468="",(O467+O466)*2,IF(O469="",((O468+O467+O466)/3)*4,SUM(O466:O469))))</f>
        <v>#VALUE!</v>
      </c>
      <c r="P470" s="6"/>
      <c r="Q470" s="9" t="s">
        <v>15</v>
      </c>
    </row>
    <row r="471" spans="2:17" x14ac:dyDescent="0.3">
      <c r="B471" s="171" t="s">
        <v>874</v>
      </c>
      <c r="C471" s="171"/>
      <c r="D471" s="171"/>
      <c r="E471" s="171"/>
      <c r="F471" s="171"/>
      <c r="G471" s="171"/>
      <c r="H471" s="171"/>
      <c r="I471" s="171"/>
      <c r="J471" s="171"/>
      <c r="K471" s="171"/>
      <c r="L471" s="171"/>
      <c r="M471" s="171"/>
      <c r="N471" s="171"/>
      <c r="O471" s="171"/>
      <c r="P471" s="6"/>
      <c r="Q471" s="9"/>
    </row>
    <row r="472" spans="2:17" x14ac:dyDescent="0.3">
      <c r="B472" s="7" t="str">
        <f t="shared" ref="B472:O475" si="67">IFERROR(VLOOKUP($B$471,$127:$213,MATCH($Q472&amp;"/"&amp;B$347,$125:$125,0),FALSE),"")</f>
        <v/>
      </c>
      <c r="C472" s="7" t="str">
        <f t="shared" si="67"/>
        <v/>
      </c>
      <c r="D472" s="7" t="str">
        <f t="shared" si="67"/>
        <v/>
      </c>
      <c r="E472" s="7" t="str">
        <f t="shared" si="67"/>
        <v/>
      </c>
      <c r="F472" s="7" t="str">
        <f t="shared" si="67"/>
        <v/>
      </c>
      <c r="G472" s="7" t="str">
        <f t="shared" si="67"/>
        <v/>
      </c>
      <c r="H472" s="7" t="str">
        <f t="shared" si="67"/>
        <v/>
      </c>
      <c r="I472" s="7" t="str">
        <f t="shared" si="67"/>
        <v/>
      </c>
      <c r="J472" s="7" t="str">
        <f t="shared" si="67"/>
        <v/>
      </c>
      <c r="K472" s="7" t="str">
        <f t="shared" si="67"/>
        <v/>
      </c>
      <c r="L472" s="7" t="str">
        <f t="shared" si="67"/>
        <v/>
      </c>
      <c r="M472" s="7" t="str">
        <f t="shared" si="67"/>
        <v/>
      </c>
      <c r="N472" s="7">
        <f t="shared" si="67"/>
        <v>-130969</v>
      </c>
      <c r="O472" s="7">
        <f t="shared" si="67"/>
        <v>0</v>
      </c>
      <c r="P472" s="6"/>
      <c r="Q472" s="9" t="s">
        <v>12</v>
      </c>
    </row>
    <row r="473" spans="2:17" x14ac:dyDescent="0.3">
      <c r="B473" s="7" t="str">
        <f t="shared" si="67"/>
        <v/>
      </c>
      <c r="C473" s="7" t="str">
        <f t="shared" si="67"/>
        <v/>
      </c>
      <c r="D473" s="7" t="str">
        <f t="shared" si="67"/>
        <v/>
      </c>
      <c r="E473" s="7" t="str">
        <f t="shared" si="67"/>
        <v/>
      </c>
      <c r="F473" s="7" t="str">
        <f t="shared" si="67"/>
        <v/>
      </c>
      <c r="G473" s="7" t="str">
        <f t="shared" si="67"/>
        <v/>
      </c>
      <c r="H473" s="7" t="str">
        <f t="shared" si="67"/>
        <v/>
      </c>
      <c r="I473" s="7" t="str">
        <f t="shared" si="67"/>
        <v/>
      </c>
      <c r="J473" s="7" t="str">
        <f t="shared" si="67"/>
        <v/>
      </c>
      <c r="K473" s="7" t="str">
        <f t="shared" si="67"/>
        <v/>
      </c>
      <c r="L473" s="7" t="str">
        <f t="shared" si="67"/>
        <v/>
      </c>
      <c r="M473" s="7" t="str">
        <f t="shared" si="67"/>
        <v/>
      </c>
      <c r="N473" s="7">
        <f t="shared" si="67"/>
        <v>-109877</v>
      </c>
      <c r="O473" s="7">
        <f t="shared" si="67"/>
        <v>0</v>
      </c>
      <c r="P473" s="6"/>
      <c r="Q473" s="9" t="s">
        <v>13</v>
      </c>
    </row>
    <row r="474" spans="2:17" x14ac:dyDescent="0.3">
      <c r="B474" s="7" t="str">
        <f t="shared" si="67"/>
        <v/>
      </c>
      <c r="C474" s="7" t="str">
        <f t="shared" si="67"/>
        <v/>
      </c>
      <c r="D474" s="7" t="str">
        <f t="shared" si="67"/>
        <v/>
      </c>
      <c r="E474" s="7" t="str">
        <f t="shared" si="67"/>
        <v/>
      </c>
      <c r="F474" s="7" t="str">
        <f t="shared" si="67"/>
        <v/>
      </c>
      <c r="G474" s="7" t="str">
        <f t="shared" si="67"/>
        <v/>
      </c>
      <c r="H474" s="7" t="str">
        <f t="shared" si="67"/>
        <v/>
      </c>
      <c r="I474" s="7" t="str">
        <f t="shared" si="67"/>
        <v/>
      </c>
      <c r="J474" s="7" t="str">
        <f t="shared" si="67"/>
        <v/>
      </c>
      <c r="K474" s="7" t="str">
        <f t="shared" si="67"/>
        <v/>
      </c>
      <c r="L474" s="7" t="str">
        <f t="shared" si="67"/>
        <v/>
      </c>
      <c r="M474" s="7" t="str">
        <f t="shared" si="67"/>
        <v/>
      </c>
      <c r="N474" s="7">
        <f t="shared" si="67"/>
        <v>-115468.33</v>
      </c>
      <c r="O474" s="7" t="str">
        <f t="shared" si="67"/>
        <v/>
      </c>
      <c r="P474" s="6"/>
      <c r="Q474" s="9" t="s">
        <v>14</v>
      </c>
    </row>
    <row r="475" spans="2:17" x14ac:dyDescent="0.3">
      <c r="B475" s="18" t="str">
        <f t="shared" si="67"/>
        <v/>
      </c>
      <c r="C475" s="18" t="str">
        <f t="shared" si="67"/>
        <v/>
      </c>
      <c r="D475" s="18" t="str">
        <f t="shared" si="67"/>
        <v/>
      </c>
      <c r="E475" s="18" t="str">
        <f t="shared" si="67"/>
        <v/>
      </c>
      <c r="F475" s="18" t="str">
        <f t="shared" si="67"/>
        <v/>
      </c>
      <c r="G475" s="18" t="str">
        <f t="shared" si="67"/>
        <v/>
      </c>
      <c r="H475" s="18" t="str">
        <f t="shared" si="67"/>
        <v/>
      </c>
      <c r="I475" s="18" t="str">
        <f t="shared" si="67"/>
        <v/>
      </c>
      <c r="J475" s="18" t="str">
        <f t="shared" si="67"/>
        <v/>
      </c>
      <c r="K475" s="18" t="str">
        <f t="shared" si="67"/>
        <v/>
      </c>
      <c r="L475" s="18" t="str">
        <f t="shared" si="67"/>
        <v/>
      </c>
      <c r="M475" s="18">
        <f t="shared" si="67"/>
        <v>0</v>
      </c>
      <c r="N475" s="18">
        <f t="shared" si="67"/>
        <v>382545.4</v>
      </c>
      <c r="O475" s="18" t="str">
        <f t="shared" si="67"/>
        <v/>
      </c>
      <c r="P475" s="6"/>
      <c r="Q475" s="9" t="s">
        <v>19</v>
      </c>
    </row>
    <row r="476" spans="2:17" x14ac:dyDescent="0.3">
      <c r="B476" s="7">
        <f>SUM(B472:B475)</f>
        <v>0</v>
      </c>
      <c r="C476" s="112">
        <f t="shared" ref="C476:M476" si="68">SUM(C472:C475)</f>
        <v>0</v>
      </c>
      <c r="D476" s="112">
        <f t="shared" si="68"/>
        <v>0</v>
      </c>
      <c r="E476" s="112">
        <f t="shared" si="68"/>
        <v>0</v>
      </c>
      <c r="F476" s="112">
        <f t="shared" si="68"/>
        <v>0</v>
      </c>
      <c r="G476" s="112">
        <f t="shared" si="68"/>
        <v>0</v>
      </c>
      <c r="H476" s="112">
        <f t="shared" si="68"/>
        <v>0</v>
      </c>
      <c r="I476" s="112">
        <f t="shared" si="68"/>
        <v>0</v>
      </c>
      <c r="J476" s="112">
        <f t="shared" si="68"/>
        <v>0</v>
      </c>
      <c r="K476" s="112">
        <f t="shared" si="68"/>
        <v>0</v>
      </c>
      <c r="L476" s="112">
        <f t="shared" si="68"/>
        <v>0</v>
      </c>
      <c r="M476" s="112">
        <f t="shared" si="68"/>
        <v>0</v>
      </c>
      <c r="N476" s="112">
        <f>IF(N473="",N472*4,IF(N474="",(N473+N472)*2,IF(N475="",((N474+N473+N472)/3)*4,SUM(N472:N475))))</f>
        <v>26231.070000000007</v>
      </c>
      <c r="O476" s="112">
        <f>IF(O473="",O472*4,IF(O474="",(O473+O472)*2,IF(O475="",((O474+O473+O472)/3)*4,SUM(O472:O475))))</f>
        <v>0</v>
      </c>
      <c r="P476" s="6"/>
      <c r="Q476" s="9" t="s">
        <v>15</v>
      </c>
    </row>
    <row r="477" spans="2:17" s="2" customFormat="1" x14ac:dyDescent="0.3">
      <c r="B477" s="171" t="s">
        <v>867</v>
      </c>
      <c r="C477" s="171"/>
      <c r="D477" s="171"/>
      <c r="E477" s="171"/>
      <c r="F477" s="171"/>
      <c r="G477" s="171"/>
      <c r="H477" s="171"/>
      <c r="I477" s="171"/>
      <c r="J477" s="171"/>
      <c r="K477" s="171"/>
      <c r="L477" s="171"/>
      <c r="M477" s="171"/>
      <c r="N477" s="171"/>
      <c r="O477" s="171"/>
      <c r="P477" s="6"/>
      <c r="Q477" s="9"/>
    </row>
    <row r="478" spans="2:17" s="2" customFormat="1" x14ac:dyDescent="0.3">
      <c r="B478" s="7" t="str">
        <f t="shared" ref="B478:O481" si="69">IFERROR(VLOOKUP($B$477,$127:$213,MATCH($Q478&amp;"/"&amp;B$347,$125:$125,0),FALSE),"")</f>
        <v/>
      </c>
      <c r="C478" s="7" t="str">
        <f t="shared" si="69"/>
        <v/>
      </c>
      <c r="D478" s="7" t="str">
        <f t="shared" si="69"/>
        <v/>
      </c>
      <c r="E478" s="7" t="str">
        <f t="shared" si="69"/>
        <v/>
      </c>
      <c r="F478" s="7" t="str">
        <f t="shared" si="69"/>
        <v/>
      </c>
      <c r="G478" s="7" t="str">
        <f t="shared" si="69"/>
        <v/>
      </c>
      <c r="H478" s="7" t="str">
        <f t="shared" si="69"/>
        <v/>
      </c>
      <c r="I478" s="7" t="str">
        <f t="shared" si="69"/>
        <v/>
      </c>
      <c r="J478" s="7" t="str">
        <f t="shared" si="69"/>
        <v/>
      </c>
      <c r="K478" s="7" t="str">
        <f t="shared" si="69"/>
        <v/>
      </c>
      <c r="L478" s="7" t="str">
        <f t="shared" si="69"/>
        <v/>
      </c>
      <c r="M478" s="7" t="str">
        <f t="shared" si="69"/>
        <v/>
      </c>
      <c r="N478" s="7">
        <f t="shared" si="69"/>
        <v>3540110</v>
      </c>
      <c r="O478" s="7">
        <f t="shared" si="69"/>
        <v>3857144</v>
      </c>
      <c r="P478" s="6"/>
      <c r="Q478" s="9" t="s">
        <v>12</v>
      </c>
    </row>
    <row r="479" spans="2:17" s="2" customFormat="1" x14ac:dyDescent="0.3">
      <c r="B479" s="7" t="str">
        <f t="shared" si="69"/>
        <v/>
      </c>
      <c r="C479" s="7" t="str">
        <f t="shared" si="69"/>
        <v/>
      </c>
      <c r="D479" s="7" t="str">
        <f t="shared" si="69"/>
        <v/>
      </c>
      <c r="E479" s="7" t="str">
        <f t="shared" si="69"/>
        <v/>
      </c>
      <c r="F479" s="7" t="str">
        <f t="shared" si="69"/>
        <v/>
      </c>
      <c r="G479" s="7" t="str">
        <f t="shared" si="69"/>
        <v/>
      </c>
      <c r="H479" s="7" t="str">
        <f t="shared" si="69"/>
        <v/>
      </c>
      <c r="I479" s="7" t="str">
        <f t="shared" si="69"/>
        <v/>
      </c>
      <c r="J479" s="7" t="str">
        <f t="shared" si="69"/>
        <v/>
      </c>
      <c r="K479" s="7" t="str">
        <f t="shared" si="69"/>
        <v/>
      </c>
      <c r="L479" s="7" t="str">
        <f t="shared" si="69"/>
        <v/>
      </c>
      <c r="M479" s="7" t="str">
        <f t="shared" si="69"/>
        <v/>
      </c>
      <c r="N479" s="7">
        <f t="shared" si="69"/>
        <v>3565263</v>
      </c>
      <c r="O479" s="7">
        <f t="shared" si="69"/>
        <v>3896414</v>
      </c>
      <c r="P479" s="6"/>
      <c r="Q479" s="9" t="s">
        <v>13</v>
      </c>
    </row>
    <row r="480" spans="2:17" s="2" customFormat="1" x14ac:dyDescent="0.3">
      <c r="B480" s="7" t="str">
        <f t="shared" si="69"/>
        <v/>
      </c>
      <c r="C480" s="7" t="str">
        <f t="shared" si="69"/>
        <v/>
      </c>
      <c r="D480" s="7" t="str">
        <f t="shared" si="69"/>
        <v/>
      </c>
      <c r="E480" s="7" t="str">
        <f t="shared" si="69"/>
        <v/>
      </c>
      <c r="F480" s="7" t="str">
        <f t="shared" si="69"/>
        <v/>
      </c>
      <c r="G480" s="7" t="str">
        <f t="shared" si="69"/>
        <v/>
      </c>
      <c r="H480" s="7" t="str">
        <f t="shared" si="69"/>
        <v/>
      </c>
      <c r="I480" s="7" t="str">
        <f t="shared" si="69"/>
        <v/>
      </c>
      <c r="J480" s="7" t="str">
        <f t="shared" si="69"/>
        <v/>
      </c>
      <c r="K480" s="7" t="str">
        <f t="shared" si="69"/>
        <v/>
      </c>
      <c r="L480" s="7" t="str">
        <f t="shared" si="69"/>
        <v/>
      </c>
      <c r="M480" s="7" t="str">
        <f t="shared" si="69"/>
        <v/>
      </c>
      <c r="N480" s="7">
        <f t="shared" si="69"/>
        <v>3736650</v>
      </c>
      <c r="O480" s="7" t="str">
        <f t="shared" si="69"/>
        <v/>
      </c>
      <c r="P480" s="6"/>
      <c r="Q480" s="9" t="s">
        <v>14</v>
      </c>
    </row>
    <row r="481" spans="1:17" s="2" customFormat="1" x14ac:dyDescent="0.3">
      <c r="B481" s="18" t="str">
        <f t="shared" si="69"/>
        <v/>
      </c>
      <c r="C481" s="18" t="str">
        <f t="shared" si="69"/>
        <v/>
      </c>
      <c r="D481" s="18" t="str">
        <f t="shared" si="69"/>
        <v/>
      </c>
      <c r="E481" s="18" t="str">
        <f t="shared" si="69"/>
        <v/>
      </c>
      <c r="F481" s="18" t="str">
        <f t="shared" si="69"/>
        <v/>
      </c>
      <c r="G481" s="18" t="str">
        <f t="shared" si="69"/>
        <v/>
      </c>
      <c r="H481" s="18" t="str">
        <f t="shared" si="69"/>
        <v/>
      </c>
      <c r="I481" s="18" t="str">
        <f t="shared" si="69"/>
        <v/>
      </c>
      <c r="J481" s="18" t="str">
        <f t="shared" si="69"/>
        <v/>
      </c>
      <c r="K481" s="18" t="str">
        <f t="shared" si="69"/>
        <v/>
      </c>
      <c r="L481" s="18" t="str">
        <f t="shared" si="69"/>
        <v/>
      </c>
      <c r="M481" s="18">
        <f t="shared" si="69"/>
        <v>3171982.38</v>
      </c>
      <c r="N481" s="18">
        <f t="shared" si="69"/>
        <v>3890567.47</v>
      </c>
      <c r="O481" s="18" t="str">
        <f t="shared" si="69"/>
        <v/>
      </c>
      <c r="P481" s="6"/>
      <c r="Q481" s="9" t="s">
        <v>19</v>
      </c>
    </row>
    <row r="482" spans="1:17" s="2" customFormat="1" x14ac:dyDescent="0.3">
      <c r="B482" s="16">
        <f>SUM(B478:B481)</f>
        <v>0</v>
      </c>
      <c r="C482" s="16">
        <f t="shared" ref="C482:M482" si="70">SUM(C478:C481)</f>
        <v>0</v>
      </c>
      <c r="D482" s="16">
        <f t="shared" si="70"/>
        <v>0</v>
      </c>
      <c r="E482" s="16">
        <f t="shared" si="70"/>
        <v>0</v>
      </c>
      <c r="F482" s="16">
        <f t="shared" si="70"/>
        <v>0</v>
      </c>
      <c r="G482" s="16">
        <f t="shared" si="70"/>
        <v>0</v>
      </c>
      <c r="H482" s="16">
        <f t="shared" si="70"/>
        <v>0</v>
      </c>
      <c r="I482" s="16">
        <f t="shared" si="70"/>
        <v>0</v>
      </c>
      <c r="J482" s="16">
        <f t="shared" si="70"/>
        <v>0</v>
      </c>
      <c r="K482" s="16">
        <f t="shared" si="70"/>
        <v>0</v>
      </c>
      <c r="L482" s="16">
        <f t="shared" si="70"/>
        <v>0</v>
      </c>
      <c r="M482" s="16">
        <f t="shared" si="70"/>
        <v>3171982.38</v>
      </c>
      <c r="N482" s="16">
        <f>IF(N479="",N478*4,IF(N480="",(N479+N478)*2,IF(N481="",((N480+N479+N478)/3)*4,SUM(N478:N481))))</f>
        <v>14732590.470000001</v>
      </c>
      <c r="O482" s="16">
        <f>IF(O479="",O478*4,IF(O480="",(O479+O478)*2,IF(O481="",((O480+O479+O478)/3)*4,SUM(O478:O481))))</f>
        <v>15507116</v>
      </c>
      <c r="P482" s="6"/>
      <c r="Q482" s="9" t="s">
        <v>15</v>
      </c>
    </row>
    <row r="483" spans="1:17" s="87" customFormat="1" x14ac:dyDescent="0.3">
      <c r="A483" s="86"/>
      <c r="B483" s="19"/>
      <c r="C483" s="20" t="e">
        <f t="shared" ref="C483:M483" si="71">C482/B482-1</f>
        <v>#DIV/0!</v>
      </c>
      <c r="D483" s="20" t="e">
        <f t="shared" si="71"/>
        <v>#DIV/0!</v>
      </c>
      <c r="E483" s="20" t="e">
        <f t="shared" si="71"/>
        <v>#DIV/0!</v>
      </c>
      <c r="F483" s="20" t="e">
        <f t="shared" si="71"/>
        <v>#DIV/0!</v>
      </c>
      <c r="G483" s="20" t="e">
        <f t="shared" si="71"/>
        <v>#DIV/0!</v>
      </c>
      <c r="H483" s="20" t="e">
        <f t="shared" si="71"/>
        <v>#DIV/0!</v>
      </c>
      <c r="I483" s="20" t="e">
        <f t="shared" si="71"/>
        <v>#DIV/0!</v>
      </c>
      <c r="J483" s="20" t="e">
        <f t="shared" si="71"/>
        <v>#DIV/0!</v>
      </c>
      <c r="K483" s="20" t="e">
        <f t="shared" si="71"/>
        <v>#DIV/0!</v>
      </c>
      <c r="L483" s="20" t="e">
        <f t="shared" si="71"/>
        <v>#DIV/0!</v>
      </c>
      <c r="M483" s="20" t="e">
        <f t="shared" si="71"/>
        <v>#DIV/0!</v>
      </c>
      <c r="N483" s="12">
        <f>N482/M482-1</f>
        <v>3.6446003492617134</v>
      </c>
      <c r="O483" s="12">
        <f>O482/N482-1</f>
        <v>5.2572256832711606E-2</v>
      </c>
      <c r="P483" s="17"/>
      <c r="Q483" s="14" t="s">
        <v>20</v>
      </c>
    </row>
    <row r="484" spans="1:17" x14ac:dyDescent="0.3">
      <c r="B484" s="207" t="s">
        <v>875</v>
      </c>
      <c r="C484" s="207"/>
      <c r="D484" s="207"/>
      <c r="E484" s="207"/>
      <c r="F484" s="207"/>
      <c r="G484" s="207"/>
      <c r="H484" s="207"/>
      <c r="I484" s="207"/>
      <c r="J484" s="207"/>
      <c r="K484" s="207"/>
      <c r="L484" s="207"/>
      <c r="M484" s="207"/>
      <c r="N484" s="207"/>
      <c r="O484" s="207"/>
      <c r="P484" s="6"/>
      <c r="Q484" s="9"/>
    </row>
    <row r="485" spans="1:17" x14ac:dyDescent="0.3">
      <c r="B485" s="7" t="str">
        <f t="shared" ref="B485:O488" si="72">IFERROR(VLOOKUP($B$484,$127:$213,MATCH($Q485&amp;"/"&amp;B$347,$125:$125,0),FALSE),"")</f>
        <v/>
      </c>
      <c r="C485" s="7" t="str">
        <f t="shared" si="72"/>
        <v/>
      </c>
      <c r="D485" s="7" t="str">
        <f t="shared" si="72"/>
        <v/>
      </c>
      <c r="E485" s="7" t="str">
        <f t="shared" si="72"/>
        <v/>
      </c>
      <c r="F485" s="7" t="str">
        <f t="shared" si="72"/>
        <v/>
      </c>
      <c r="G485" s="7" t="str">
        <f t="shared" si="72"/>
        <v/>
      </c>
      <c r="H485" s="7" t="str">
        <f t="shared" si="72"/>
        <v/>
      </c>
      <c r="I485" s="7" t="str">
        <f t="shared" si="72"/>
        <v/>
      </c>
      <c r="J485" s="7" t="str">
        <f t="shared" si="72"/>
        <v/>
      </c>
      <c r="K485" s="7" t="str">
        <f t="shared" si="72"/>
        <v/>
      </c>
      <c r="L485" s="7" t="str">
        <f t="shared" si="72"/>
        <v/>
      </c>
      <c r="M485" s="7" t="str">
        <f t="shared" si="72"/>
        <v/>
      </c>
      <c r="N485" s="7">
        <f t="shared" si="72"/>
        <v>432505</v>
      </c>
      <c r="O485" s="7">
        <f t="shared" si="72"/>
        <v>476552</v>
      </c>
      <c r="P485" s="6"/>
      <c r="Q485" s="9" t="s">
        <v>12</v>
      </c>
    </row>
    <row r="486" spans="1:17" x14ac:dyDescent="0.3">
      <c r="B486" s="7" t="str">
        <f t="shared" si="72"/>
        <v/>
      </c>
      <c r="C486" s="7" t="str">
        <f t="shared" si="72"/>
        <v/>
      </c>
      <c r="D486" s="7" t="str">
        <f t="shared" si="72"/>
        <v/>
      </c>
      <c r="E486" s="7" t="str">
        <f t="shared" si="72"/>
        <v/>
      </c>
      <c r="F486" s="7" t="str">
        <f t="shared" si="72"/>
        <v/>
      </c>
      <c r="G486" s="7" t="str">
        <f t="shared" si="72"/>
        <v/>
      </c>
      <c r="H486" s="7" t="str">
        <f t="shared" si="72"/>
        <v/>
      </c>
      <c r="I486" s="7" t="str">
        <f t="shared" si="72"/>
        <v/>
      </c>
      <c r="J486" s="7" t="str">
        <f t="shared" si="72"/>
        <v/>
      </c>
      <c r="K486" s="7" t="str">
        <f t="shared" si="72"/>
        <v/>
      </c>
      <c r="L486" s="7" t="str">
        <f t="shared" si="72"/>
        <v/>
      </c>
      <c r="M486" s="7" t="str">
        <f t="shared" si="72"/>
        <v/>
      </c>
      <c r="N486" s="7">
        <f t="shared" si="72"/>
        <v>447097</v>
      </c>
      <c r="O486" s="7">
        <f t="shared" si="72"/>
        <v>507241</v>
      </c>
      <c r="P486" s="6"/>
      <c r="Q486" s="9" t="s">
        <v>13</v>
      </c>
    </row>
    <row r="487" spans="1:17" x14ac:dyDescent="0.3">
      <c r="B487" s="7" t="str">
        <f t="shared" si="72"/>
        <v/>
      </c>
      <c r="C487" s="7" t="str">
        <f t="shared" si="72"/>
        <v/>
      </c>
      <c r="D487" s="7" t="str">
        <f t="shared" si="72"/>
        <v/>
      </c>
      <c r="E487" s="7" t="str">
        <f t="shared" si="72"/>
        <v/>
      </c>
      <c r="F487" s="7" t="str">
        <f t="shared" si="72"/>
        <v/>
      </c>
      <c r="G487" s="7" t="str">
        <f t="shared" si="72"/>
        <v/>
      </c>
      <c r="H487" s="7" t="str">
        <f t="shared" si="72"/>
        <v/>
      </c>
      <c r="I487" s="7" t="str">
        <f t="shared" si="72"/>
        <v/>
      </c>
      <c r="J487" s="7" t="str">
        <f t="shared" si="72"/>
        <v/>
      </c>
      <c r="K487" s="7" t="str">
        <f t="shared" si="72"/>
        <v/>
      </c>
      <c r="L487" s="7" t="str">
        <f t="shared" si="72"/>
        <v/>
      </c>
      <c r="M487" s="7" t="str">
        <f t="shared" si="72"/>
        <v/>
      </c>
      <c r="N487" s="7">
        <f t="shared" si="72"/>
        <v>467093</v>
      </c>
      <c r="O487" s="7" t="str">
        <f t="shared" si="72"/>
        <v/>
      </c>
      <c r="P487" s="6"/>
      <c r="Q487" s="9" t="s">
        <v>14</v>
      </c>
    </row>
    <row r="488" spans="1:17" x14ac:dyDescent="0.3">
      <c r="B488" s="18" t="str">
        <f t="shared" si="72"/>
        <v/>
      </c>
      <c r="C488" s="18" t="str">
        <f t="shared" si="72"/>
        <v/>
      </c>
      <c r="D488" s="18" t="str">
        <f t="shared" si="72"/>
        <v/>
      </c>
      <c r="E488" s="18" t="str">
        <f t="shared" si="72"/>
        <v/>
      </c>
      <c r="F488" s="18" t="str">
        <f t="shared" si="72"/>
        <v/>
      </c>
      <c r="G488" s="18" t="str">
        <f t="shared" si="72"/>
        <v/>
      </c>
      <c r="H488" s="18" t="str">
        <f t="shared" si="72"/>
        <v/>
      </c>
      <c r="I488" s="18" t="str">
        <f t="shared" si="72"/>
        <v/>
      </c>
      <c r="J488" s="18" t="str">
        <f t="shared" si="72"/>
        <v/>
      </c>
      <c r="K488" s="18" t="str">
        <f t="shared" si="72"/>
        <v/>
      </c>
      <c r="L488" s="18" t="str">
        <f t="shared" si="72"/>
        <v/>
      </c>
      <c r="M488" s="18">
        <f t="shared" si="72"/>
        <v>381638.3</v>
      </c>
      <c r="N488" s="18">
        <f t="shared" si="72"/>
        <v>470269.17</v>
      </c>
      <c r="O488" s="18" t="str">
        <f t="shared" si="72"/>
        <v/>
      </c>
      <c r="P488" s="6"/>
      <c r="Q488" s="9" t="s">
        <v>19</v>
      </c>
    </row>
    <row r="489" spans="1:17" x14ac:dyDescent="0.3">
      <c r="B489" s="18">
        <f>SUM(B485:B488)</f>
        <v>0</v>
      </c>
      <c r="C489" s="18">
        <f t="shared" ref="C489:M489" si="73">SUM(C485:C488)</f>
        <v>0</v>
      </c>
      <c r="D489" s="18">
        <f t="shared" si="73"/>
        <v>0</v>
      </c>
      <c r="E489" s="18">
        <f t="shared" si="73"/>
        <v>0</v>
      </c>
      <c r="F489" s="18">
        <f t="shared" si="73"/>
        <v>0</v>
      </c>
      <c r="G489" s="18">
        <f t="shared" si="73"/>
        <v>0</v>
      </c>
      <c r="H489" s="18">
        <f t="shared" si="73"/>
        <v>0</v>
      </c>
      <c r="I489" s="18">
        <f t="shared" si="73"/>
        <v>0</v>
      </c>
      <c r="J489" s="18">
        <f t="shared" si="73"/>
        <v>0</v>
      </c>
      <c r="K489" s="18">
        <f t="shared" si="73"/>
        <v>0</v>
      </c>
      <c r="L489" s="18">
        <f t="shared" si="73"/>
        <v>0</v>
      </c>
      <c r="M489" s="18">
        <f t="shared" si="73"/>
        <v>381638.3</v>
      </c>
      <c r="N489" s="18">
        <f>IF(N486="",N485*4,IF(N487="",(N486+N485)*2,IF(N488="",((N487+N486+N485)/3)*4,SUM(N485:N488))))</f>
        <v>1816964.17</v>
      </c>
      <c r="O489" s="18">
        <f>IF(O486="",O485*4,IF(O487="",(O486+O485)*2,IF(O488="",((O487+O486+O485)/3)*4,SUM(O485:O488))))</f>
        <v>1967586</v>
      </c>
      <c r="P489" s="6"/>
      <c r="Q489" s="9" t="s">
        <v>15</v>
      </c>
    </row>
    <row r="490" spans="1:17" s="87" customFormat="1" x14ac:dyDescent="0.3">
      <c r="A490" s="86"/>
      <c r="B490" s="19"/>
      <c r="C490" s="10" t="e">
        <f t="shared" ref="C490:O490" si="74">C489/B489-1</f>
        <v>#DIV/0!</v>
      </c>
      <c r="D490" s="10" t="e">
        <f t="shared" si="74"/>
        <v>#DIV/0!</v>
      </c>
      <c r="E490" s="10" t="e">
        <f t="shared" si="74"/>
        <v>#DIV/0!</v>
      </c>
      <c r="F490" s="10" t="e">
        <f t="shared" si="74"/>
        <v>#DIV/0!</v>
      </c>
      <c r="G490" s="10" t="e">
        <f t="shared" si="74"/>
        <v>#DIV/0!</v>
      </c>
      <c r="H490" s="10" t="e">
        <f t="shared" si="74"/>
        <v>#DIV/0!</v>
      </c>
      <c r="I490" s="10" t="e">
        <f t="shared" si="74"/>
        <v>#DIV/0!</v>
      </c>
      <c r="J490" s="10" t="e">
        <f t="shared" si="74"/>
        <v>#DIV/0!</v>
      </c>
      <c r="K490" s="10" t="e">
        <f t="shared" si="74"/>
        <v>#DIV/0!</v>
      </c>
      <c r="L490" s="10" t="e">
        <f t="shared" si="74"/>
        <v>#DIV/0!</v>
      </c>
      <c r="M490" s="10" t="e">
        <f t="shared" si="74"/>
        <v>#DIV/0!</v>
      </c>
      <c r="N490" s="10">
        <f t="shared" si="74"/>
        <v>3.7609586616437607</v>
      </c>
      <c r="O490" s="10">
        <f t="shared" si="74"/>
        <v>8.2897523510328863E-2</v>
      </c>
      <c r="P490" s="17"/>
      <c r="Q490" s="14" t="s">
        <v>20</v>
      </c>
    </row>
    <row r="491" spans="1:17" x14ac:dyDescent="0.3">
      <c r="B491" s="21" t="e">
        <f>B489/B$446</f>
        <v>#DIV/0!</v>
      </c>
      <c r="C491" s="22" t="e">
        <f>C489/C$446</f>
        <v>#DIV/0!</v>
      </c>
      <c r="D491" s="22" t="e">
        <f t="shared" ref="D491:O491" si="75">D489/D$446</f>
        <v>#DIV/0!</v>
      </c>
      <c r="E491" s="22" t="e">
        <f t="shared" si="75"/>
        <v>#DIV/0!</v>
      </c>
      <c r="F491" s="22" t="e">
        <f t="shared" si="75"/>
        <v>#DIV/0!</v>
      </c>
      <c r="G491" s="22" t="e">
        <f t="shared" si="75"/>
        <v>#DIV/0!</v>
      </c>
      <c r="H491" s="22" t="e">
        <f t="shared" si="75"/>
        <v>#DIV/0!</v>
      </c>
      <c r="I491" s="22" t="e">
        <f t="shared" si="75"/>
        <v>#DIV/0!</v>
      </c>
      <c r="J491" s="22" t="e">
        <f t="shared" si="75"/>
        <v>#DIV/0!</v>
      </c>
      <c r="K491" s="22" t="e">
        <f t="shared" si="75"/>
        <v>#DIV/0!</v>
      </c>
      <c r="L491" s="22" t="e">
        <f t="shared" si="75"/>
        <v>#DIV/0!</v>
      </c>
      <c r="M491" s="22">
        <f t="shared" si="75"/>
        <v>0.12850105831012343</v>
      </c>
      <c r="N491" s="23">
        <f t="shared" si="75"/>
        <v>0.13014095767013908</v>
      </c>
      <c r="O491" s="23">
        <f t="shared" si="75"/>
        <v>0.13533363872346924</v>
      </c>
      <c r="P491" s="6"/>
      <c r="Q491" s="11" t="s">
        <v>1747</v>
      </c>
    </row>
    <row r="492" spans="1:17" x14ac:dyDescent="0.3">
      <c r="B492" s="176" t="s">
        <v>886</v>
      </c>
      <c r="C492" s="176"/>
      <c r="D492" s="176"/>
      <c r="E492" s="176"/>
      <c r="F492" s="176"/>
      <c r="G492" s="176"/>
      <c r="H492" s="176"/>
      <c r="I492" s="176"/>
      <c r="J492" s="176"/>
      <c r="K492" s="176"/>
      <c r="L492" s="176"/>
      <c r="M492" s="176"/>
      <c r="N492" s="176"/>
      <c r="O492" s="176"/>
      <c r="P492" s="6"/>
      <c r="Q492" s="9"/>
    </row>
    <row r="493" spans="1:17" x14ac:dyDescent="0.3">
      <c r="B493" s="16" t="str">
        <f t="shared" ref="B493:O497" si="76">IFERROR(B442-B485,"")</f>
        <v/>
      </c>
      <c r="C493" s="16" t="str">
        <f t="shared" si="76"/>
        <v/>
      </c>
      <c r="D493" s="16" t="str">
        <f t="shared" si="76"/>
        <v/>
      </c>
      <c r="E493" s="16" t="str">
        <f t="shared" si="76"/>
        <v/>
      </c>
      <c r="F493" s="16" t="str">
        <f t="shared" si="76"/>
        <v/>
      </c>
      <c r="G493" s="16" t="str">
        <f t="shared" si="76"/>
        <v/>
      </c>
      <c r="H493" s="16" t="str">
        <f t="shared" si="76"/>
        <v/>
      </c>
      <c r="I493" s="16" t="str">
        <f t="shared" si="76"/>
        <v/>
      </c>
      <c r="J493" s="16" t="str">
        <f t="shared" si="76"/>
        <v/>
      </c>
      <c r="K493" s="16" t="str">
        <f t="shared" si="76"/>
        <v/>
      </c>
      <c r="L493" s="16" t="str">
        <f t="shared" si="76"/>
        <v/>
      </c>
      <c r="M493" s="16" t="str">
        <f t="shared" si="76"/>
        <v/>
      </c>
      <c r="N493" s="16">
        <f t="shared" si="76"/>
        <v>2899741</v>
      </c>
      <c r="O493" s="16">
        <f t="shared" si="76"/>
        <v>3108390</v>
      </c>
      <c r="P493" s="6"/>
      <c r="Q493" s="9" t="s">
        <v>12</v>
      </c>
    </row>
    <row r="494" spans="1:17" x14ac:dyDescent="0.3">
      <c r="B494" s="7" t="str">
        <f t="shared" si="76"/>
        <v/>
      </c>
      <c r="C494" s="7" t="str">
        <f t="shared" si="76"/>
        <v/>
      </c>
      <c r="D494" s="7" t="str">
        <f t="shared" si="76"/>
        <v/>
      </c>
      <c r="E494" s="7" t="str">
        <f t="shared" si="76"/>
        <v/>
      </c>
      <c r="F494" s="7" t="str">
        <f t="shared" si="76"/>
        <v/>
      </c>
      <c r="G494" s="7" t="str">
        <f t="shared" si="76"/>
        <v/>
      </c>
      <c r="H494" s="7" t="str">
        <f t="shared" si="76"/>
        <v/>
      </c>
      <c r="I494" s="7" t="str">
        <f t="shared" si="76"/>
        <v/>
      </c>
      <c r="J494" s="7" t="str">
        <f t="shared" si="76"/>
        <v/>
      </c>
      <c r="K494" s="7" t="str">
        <f t="shared" si="76"/>
        <v/>
      </c>
      <c r="L494" s="7" t="str">
        <f t="shared" si="76"/>
        <v/>
      </c>
      <c r="M494" s="7" t="str">
        <f t="shared" si="76"/>
        <v/>
      </c>
      <c r="N494" s="7">
        <f t="shared" si="76"/>
        <v>2937823</v>
      </c>
      <c r="O494" s="7">
        <f t="shared" si="76"/>
        <v>3177207</v>
      </c>
      <c r="P494" s="6"/>
      <c r="Q494" s="9" t="s">
        <v>13</v>
      </c>
    </row>
    <row r="495" spans="1:17" x14ac:dyDescent="0.3">
      <c r="B495" s="7" t="str">
        <f t="shared" si="76"/>
        <v/>
      </c>
      <c r="C495" s="7" t="str">
        <f t="shared" si="76"/>
        <v/>
      </c>
      <c r="D495" s="7" t="str">
        <f t="shared" si="76"/>
        <v/>
      </c>
      <c r="E495" s="7" t="str">
        <f t="shared" si="76"/>
        <v/>
      </c>
      <c r="F495" s="7" t="str">
        <f t="shared" si="76"/>
        <v/>
      </c>
      <c r="G495" s="7" t="str">
        <f t="shared" si="76"/>
        <v/>
      </c>
      <c r="H495" s="7" t="str">
        <f t="shared" si="76"/>
        <v/>
      </c>
      <c r="I495" s="7" t="str">
        <f t="shared" si="76"/>
        <v/>
      </c>
      <c r="J495" s="7" t="str">
        <f t="shared" si="76"/>
        <v/>
      </c>
      <c r="K495" s="7" t="str">
        <f t="shared" si="76"/>
        <v/>
      </c>
      <c r="L495" s="7" t="str">
        <f t="shared" si="76"/>
        <v/>
      </c>
      <c r="M495" s="7" t="str">
        <f t="shared" si="76"/>
        <v/>
      </c>
      <c r="N495" s="7">
        <f t="shared" si="76"/>
        <v>3087720</v>
      </c>
      <c r="O495" s="7" t="str">
        <f t="shared" si="76"/>
        <v/>
      </c>
      <c r="P495" s="6"/>
      <c r="Q495" s="9" t="s">
        <v>14</v>
      </c>
    </row>
    <row r="496" spans="1:17" x14ac:dyDescent="0.3">
      <c r="B496" s="18" t="str">
        <f t="shared" si="76"/>
        <v/>
      </c>
      <c r="C496" s="18" t="str">
        <f t="shared" si="76"/>
        <v/>
      </c>
      <c r="D496" s="18" t="str">
        <f t="shared" si="76"/>
        <v/>
      </c>
      <c r="E496" s="18" t="str">
        <f t="shared" si="76"/>
        <v/>
      </c>
      <c r="F496" s="18" t="str">
        <f t="shared" si="76"/>
        <v/>
      </c>
      <c r="G496" s="18" t="str">
        <f t="shared" si="76"/>
        <v/>
      </c>
      <c r="H496" s="18" t="str">
        <f t="shared" si="76"/>
        <v/>
      </c>
      <c r="I496" s="18" t="str">
        <f t="shared" si="76"/>
        <v/>
      </c>
      <c r="J496" s="18" t="str">
        <f t="shared" si="76"/>
        <v/>
      </c>
      <c r="K496" s="18" t="str">
        <f t="shared" si="76"/>
        <v/>
      </c>
      <c r="L496" s="18" t="str">
        <f t="shared" si="76"/>
        <v/>
      </c>
      <c r="M496" s="18">
        <f t="shared" si="76"/>
        <v>2588285.1</v>
      </c>
      <c r="N496" s="18">
        <f t="shared" si="76"/>
        <v>3219260.97</v>
      </c>
      <c r="O496" s="18" t="str">
        <f t="shared" si="76"/>
        <v/>
      </c>
      <c r="P496" s="6"/>
      <c r="Q496" s="9" t="s">
        <v>19</v>
      </c>
    </row>
    <row r="497" spans="1:17" x14ac:dyDescent="0.3">
      <c r="B497" s="16">
        <f t="shared" si="76"/>
        <v>0</v>
      </c>
      <c r="C497" s="16">
        <f t="shared" si="76"/>
        <v>0</v>
      </c>
      <c r="D497" s="16">
        <f t="shared" si="76"/>
        <v>0</v>
      </c>
      <c r="E497" s="16">
        <f t="shared" si="76"/>
        <v>0</v>
      </c>
      <c r="F497" s="16">
        <f t="shared" si="76"/>
        <v>0</v>
      </c>
      <c r="G497" s="16">
        <f t="shared" si="76"/>
        <v>0</v>
      </c>
      <c r="H497" s="16">
        <f t="shared" si="76"/>
        <v>0</v>
      </c>
      <c r="I497" s="16">
        <f t="shared" si="76"/>
        <v>0</v>
      </c>
      <c r="J497" s="16">
        <f t="shared" si="76"/>
        <v>0</v>
      </c>
      <c r="K497" s="16">
        <f t="shared" si="76"/>
        <v>0</v>
      </c>
      <c r="L497" s="16">
        <f t="shared" si="76"/>
        <v>0</v>
      </c>
      <c r="M497" s="16">
        <f t="shared" si="76"/>
        <v>2588285.1</v>
      </c>
      <c r="N497" s="16">
        <f t="shared" si="76"/>
        <v>12144544.970000001</v>
      </c>
      <c r="O497" s="16">
        <f t="shared" si="76"/>
        <v>12571194</v>
      </c>
      <c r="P497" s="6"/>
      <c r="Q497" s="9" t="s">
        <v>15</v>
      </c>
    </row>
    <row r="498" spans="1:17" x14ac:dyDescent="0.3">
      <c r="B498" s="10" t="e">
        <f t="shared" ref="B498:O498" si="77">B497/B$446</f>
        <v>#DIV/0!</v>
      </c>
      <c r="C498" s="10" t="e">
        <f t="shared" si="77"/>
        <v>#DIV/0!</v>
      </c>
      <c r="D498" s="10" t="e">
        <f t="shared" si="77"/>
        <v>#DIV/0!</v>
      </c>
      <c r="E498" s="10" t="e">
        <f t="shared" si="77"/>
        <v>#DIV/0!</v>
      </c>
      <c r="F498" s="10" t="e">
        <f t="shared" si="77"/>
        <v>#DIV/0!</v>
      </c>
      <c r="G498" s="10" t="e">
        <f t="shared" si="77"/>
        <v>#DIV/0!</v>
      </c>
      <c r="H498" s="10" t="e">
        <f t="shared" si="77"/>
        <v>#DIV/0!</v>
      </c>
      <c r="I498" s="10" t="e">
        <f t="shared" si="77"/>
        <v>#DIV/0!</v>
      </c>
      <c r="J498" s="10" t="e">
        <f t="shared" si="77"/>
        <v>#DIV/0!</v>
      </c>
      <c r="K498" s="10" t="e">
        <f t="shared" si="77"/>
        <v>#DIV/0!</v>
      </c>
      <c r="L498" s="10" t="e">
        <f t="shared" si="77"/>
        <v>#DIV/0!</v>
      </c>
      <c r="M498" s="10">
        <f t="shared" si="77"/>
        <v>0.87149894168987663</v>
      </c>
      <c r="N498" s="10">
        <f t="shared" si="77"/>
        <v>0.86985904232986089</v>
      </c>
      <c r="O498" s="10">
        <f t="shared" si="77"/>
        <v>0.86466636127653074</v>
      </c>
      <c r="P498" s="6"/>
      <c r="Q498" s="24" t="s">
        <v>23</v>
      </c>
    </row>
    <row r="499" spans="1:17" s="87" customFormat="1" x14ac:dyDescent="0.3">
      <c r="A499" s="86"/>
      <c r="B499" s="19"/>
      <c r="C499" s="10" t="e">
        <f t="shared" ref="C499:M499" si="78">C497/B497-1</f>
        <v>#DIV/0!</v>
      </c>
      <c r="D499" s="10" t="e">
        <f t="shared" si="78"/>
        <v>#DIV/0!</v>
      </c>
      <c r="E499" s="10" t="e">
        <f t="shared" si="78"/>
        <v>#DIV/0!</v>
      </c>
      <c r="F499" s="10" t="e">
        <f t="shared" si="78"/>
        <v>#DIV/0!</v>
      </c>
      <c r="G499" s="10" t="e">
        <f t="shared" si="78"/>
        <v>#DIV/0!</v>
      </c>
      <c r="H499" s="10" t="e">
        <f t="shared" si="78"/>
        <v>#DIV/0!</v>
      </c>
      <c r="I499" s="10" t="e">
        <f t="shared" si="78"/>
        <v>#DIV/0!</v>
      </c>
      <c r="J499" s="10" t="e">
        <f t="shared" si="78"/>
        <v>#DIV/0!</v>
      </c>
      <c r="K499" s="10" t="e">
        <f t="shared" si="78"/>
        <v>#DIV/0!</v>
      </c>
      <c r="L499" s="10" t="e">
        <f t="shared" si="78"/>
        <v>#DIV/0!</v>
      </c>
      <c r="M499" s="10" t="e">
        <f t="shared" si="78"/>
        <v>#DIV/0!</v>
      </c>
      <c r="N499" s="10">
        <f>N497/M497-1</f>
        <v>3.6921202652675316</v>
      </c>
      <c r="O499" s="10">
        <f>O497/N497-1</f>
        <v>3.5130919359591228E-2</v>
      </c>
      <c r="P499" s="17"/>
      <c r="Q499" s="14" t="s">
        <v>20</v>
      </c>
    </row>
    <row r="500" spans="1:17" x14ac:dyDescent="0.3">
      <c r="B500" s="207" t="s">
        <v>869</v>
      </c>
      <c r="C500" s="207"/>
      <c r="D500" s="207"/>
      <c r="E500" s="207"/>
      <c r="F500" s="207"/>
      <c r="G500" s="207"/>
      <c r="H500" s="207"/>
      <c r="I500" s="207"/>
      <c r="J500" s="207"/>
      <c r="K500" s="207"/>
      <c r="L500" s="207"/>
      <c r="M500" s="207"/>
      <c r="N500" s="207"/>
      <c r="O500" s="207"/>
      <c r="P500" s="6"/>
      <c r="Q500" s="9"/>
    </row>
    <row r="501" spans="1:17" x14ac:dyDescent="0.3">
      <c r="B501" s="7" t="str">
        <f t="shared" ref="B501:O504" si="79">IFERROR(VLOOKUP($B$500,$127:$213,MATCH($Q501&amp;"/"&amp;B$347,$125:$125,0),FALSE),"")</f>
        <v/>
      </c>
      <c r="C501" s="7" t="str">
        <f t="shared" si="79"/>
        <v/>
      </c>
      <c r="D501" s="7" t="str">
        <f t="shared" si="79"/>
        <v/>
      </c>
      <c r="E501" s="7" t="str">
        <f t="shared" si="79"/>
        <v/>
      </c>
      <c r="F501" s="7" t="str">
        <f t="shared" si="79"/>
        <v/>
      </c>
      <c r="G501" s="7" t="str">
        <f t="shared" si="79"/>
        <v/>
      </c>
      <c r="H501" s="7" t="str">
        <f t="shared" si="79"/>
        <v/>
      </c>
      <c r="I501" s="7" t="str">
        <f t="shared" si="79"/>
        <v/>
      </c>
      <c r="J501" s="7" t="str">
        <f t="shared" si="79"/>
        <v/>
      </c>
      <c r="K501" s="7" t="str">
        <f t="shared" si="79"/>
        <v/>
      </c>
      <c r="L501" s="7" t="str">
        <f t="shared" si="79"/>
        <v/>
      </c>
      <c r="M501" s="7" t="str">
        <f t="shared" si="79"/>
        <v/>
      </c>
      <c r="N501" s="7">
        <f t="shared" si="79"/>
        <v>1491480</v>
      </c>
      <c r="O501" s="7">
        <f t="shared" si="79"/>
        <v>1501597</v>
      </c>
      <c r="P501" s="6"/>
      <c r="Q501" s="9" t="s">
        <v>12</v>
      </c>
    </row>
    <row r="502" spans="1:17" x14ac:dyDescent="0.3">
      <c r="B502" s="7" t="str">
        <f t="shared" si="79"/>
        <v/>
      </c>
      <c r="C502" s="7" t="str">
        <f t="shared" si="79"/>
        <v/>
      </c>
      <c r="D502" s="7" t="str">
        <f t="shared" si="79"/>
        <v/>
      </c>
      <c r="E502" s="7" t="str">
        <f t="shared" si="79"/>
        <v/>
      </c>
      <c r="F502" s="7" t="str">
        <f t="shared" si="79"/>
        <v/>
      </c>
      <c r="G502" s="7" t="str">
        <f t="shared" si="79"/>
        <v/>
      </c>
      <c r="H502" s="7" t="str">
        <f t="shared" si="79"/>
        <v/>
      </c>
      <c r="I502" s="7" t="str">
        <f t="shared" si="79"/>
        <v/>
      </c>
      <c r="J502" s="7" t="str">
        <f t="shared" si="79"/>
        <v/>
      </c>
      <c r="K502" s="7" t="str">
        <f t="shared" si="79"/>
        <v/>
      </c>
      <c r="L502" s="7" t="str">
        <f t="shared" si="79"/>
        <v/>
      </c>
      <c r="M502" s="7" t="str">
        <f t="shared" si="79"/>
        <v/>
      </c>
      <c r="N502" s="7">
        <f t="shared" si="79"/>
        <v>1520029</v>
      </c>
      <c r="O502" s="7">
        <f t="shared" si="79"/>
        <v>1656818</v>
      </c>
      <c r="P502" s="6"/>
      <c r="Q502" s="9" t="s">
        <v>13</v>
      </c>
    </row>
    <row r="503" spans="1:17" x14ac:dyDescent="0.3">
      <c r="B503" s="7" t="str">
        <f t="shared" si="79"/>
        <v/>
      </c>
      <c r="C503" s="7" t="str">
        <f t="shared" si="79"/>
        <v/>
      </c>
      <c r="D503" s="7" t="str">
        <f t="shared" si="79"/>
        <v/>
      </c>
      <c r="E503" s="7" t="str">
        <f t="shared" si="79"/>
        <v/>
      </c>
      <c r="F503" s="7" t="str">
        <f t="shared" si="79"/>
        <v/>
      </c>
      <c r="G503" s="7" t="str">
        <f t="shared" si="79"/>
        <v/>
      </c>
      <c r="H503" s="7" t="str">
        <f t="shared" si="79"/>
        <v/>
      </c>
      <c r="I503" s="7" t="str">
        <f t="shared" si="79"/>
        <v/>
      </c>
      <c r="J503" s="7" t="str">
        <f t="shared" si="79"/>
        <v/>
      </c>
      <c r="K503" s="7" t="str">
        <f t="shared" si="79"/>
        <v/>
      </c>
      <c r="L503" s="7" t="str">
        <f t="shared" si="79"/>
        <v/>
      </c>
      <c r="M503" s="7" t="str">
        <f t="shared" si="79"/>
        <v/>
      </c>
      <c r="N503" s="7">
        <f t="shared" si="79"/>
        <v>1533204</v>
      </c>
      <c r="O503" s="7" t="str">
        <f t="shared" si="79"/>
        <v/>
      </c>
      <c r="P503" s="6"/>
      <c r="Q503" s="9" t="s">
        <v>14</v>
      </c>
    </row>
    <row r="504" spans="1:17" x14ac:dyDescent="0.3">
      <c r="B504" s="18" t="str">
        <f t="shared" si="79"/>
        <v/>
      </c>
      <c r="C504" s="18" t="str">
        <f t="shared" si="79"/>
        <v/>
      </c>
      <c r="D504" s="18" t="str">
        <f t="shared" si="79"/>
        <v/>
      </c>
      <c r="E504" s="18" t="str">
        <f t="shared" si="79"/>
        <v/>
      </c>
      <c r="F504" s="18" t="str">
        <f t="shared" si="79"/>
        <v/>
      </c>
      <c r="G504" s="18" t="str">
        <f t="shared" si="79"/>
        <v/>
      </c>
      <c r="H504" s="18" t="str">
        <f t="shared" si="79"/>
        <v/>
      </c>
      <c r="I504" s="18" t="str">
        <f t="shared" si="79"/>
        <v/>
      </c>
      <c r="J504" s="18" t="str">
        <f t="shared" si="79"/>
        <v/>
      </c>
      <c r="K504" s="18" t="str">
        <f t="shared" si="79"/>
        <v/>
      </c>
      <c r="L504" s="18" t="str">
        <f t="shared" si="79"/>
        <v/>
      </c>
      <c r="M504" s="18">
        <f t="shared" si="79"/>
        <v>1328547</v>
      </c>
      <c r="N504" s="18">
        <f t="shared" si="79"/>
        <v>1599436.51</v>
      </c>
      <c r="O504" s="18" t="str">
        <f t="shared" si="79"/>
        <v/>
      </c>
      <c r="P504" s="6"/>
      <c r="Q504" s="9" t="s">
        <v>19</v>
      </c>
    </row>
    <row r="505" spans="1:17" x14ac:dyDescent="0.3">
      <c r="B505" s="18">
        <f>SUM(B501:B504)</f>
        <v>0</v>
      </c>
      <c r="C505" s="18">
        <f t="shared" ref="C505:M505" si="80">SUM(C501:C504)</f>
        <v>0</v>
      </c>
      <c r="D505" s="18">
        <f t="shared" si="80"/>
        <v>0</v>
      </c>
      <c r="E505" s="18">
        <f t="shared" si="80"/>
        <v>0</v>
      </c>
      <c r="F505" s="18">
        <f t="shared" si="80"/>
        <v>0</v>
      </c>
      <c r="G505" s="18">
        <f t="shared" si="80"/>
        <v>0</v>
      </c>
      <c r="H505" s="18">
        <f t="shared" si="80"/>
        <v>0</v>
      </c>
      <c r="I505" s="18">
        <f t="shared" si="80"/>
        <v>0</v>
      </c>
      <c r="J505" s="18">
        <f t="shared" si="80"/>
        <v>0</v>
      </c>
      <c r="K505" s="18">
        <f t="shared" si="80"/>
        <v>0</v>
      </c>
      <c r="L505" s="18">
        <f t="shared" si="80"/>
        <v>0</v>
      </c>
      <c r="M505" s="18">
        <f t="shared" si="80"/>
        <v>1328547</v>
      </c>
      <c r="N505" s="18">
        <f>IF(N502="",N501*4,IF(N503="",(N502+N501)*2,IF(N504="",((N503+N502+N501)/3)*4,SUM(N501:N504))))</f>
        <v>6144149.5099999998</v>
      </c>
      <c r="O505" s="18">
        <f>IF(O502="",O501*4,IF(O503="",(O502+O501)*2,IF(O504="",((O503+O502+O501)/3)*4,SUM(O501:O504))))</f>
        <v>6316830</v>
      </c>
      <c r="P505" s="6"/>
      <c r="Q505" s="9" t="s">
        <v>15</v>
      </c>
    </row>
    <row r="506" spans="1:17" x14ac:dyDescent="0.3">
      <c r="B506" s="23" t="e">
        <f t="shared" ref="B506:N506" si="81">B505/B$482</f>
        <v>#DIV/0!</v>
      </c>
      <c r="C506" s="23" t="e">
        <f t="shared" si="81"/>
        <v>#DIV/0!</v>
      </c>
      <c r="D506" s="23" t="e">
        <f t="shared" si="81"/>
        <v>#DIV/0!</v>
      </c>
      <c r="E506" s="23" t="e">
        <f t="shared" si="81"/>
        <v>#DIV/0!</v>
      </c>
      <c r="F506" s="23" t="e">
        <f t="shared" si="81"/>
        <v>#DIV/0!</v>
      </c>
      <c r="G506" s="23" t="e">
        <f t="shared" si="81"/>
        <v>#DIV/0!</v>
      </c>
      <c r="H506" s="23" t="e">
        <f t="shared" si="81"/>
        <v>#DIV/0!</v>
      </c>
      <c r="I506" s="23" t="e">
        <f t="shared" si="81"/>
        <v>#DIV/0!</v>
      </c>
      <c r="J506" s="23" t="e">
        <f t="shared" si="81"/>
        <v>#DIV/0!</v>
      </c>
      <c r="K506" s="23" t="e">
        <f t="shared" si="81"/>
        <v>#DIV/0!</v>
      </c>
      <c r="L506" s="23" t="e">
        <f t="shared" si="81"/>
        <v>#DIV/0!</v>
      </c>
      <c r="M506" s="23">
        <f t="shared" si="81"/>
        <v>0.41883807690003627</v>
      </c>
      <c r="N506" s="23">
        <f t="shared" si="81"/>
        <v>0.41704475003980745</v>
      </c>
      <c r="O506" s="23">
        <f>O505/O$482</f>
        <v>0.40735040609743295</v>
      </c>
      <c r="P506" s="6"/>
      <c r="Q506" s="11" t="s">
        <v>1747</v>
      </c>
    </row>
    <row r="507" spans="1:17" s="87" customFormat="1" x14ac:dyDescent="0.3">
      <c r="A507" s="86"/>
      <c r="B507" s="19"/>
      <c r="C507" s="10" t="e">
        <f t="shared" ref="C507:M507" si="82">C505/B505-1</f>
        <v>#DIV/0!</v>
      </c>
      <c r="D507" s="10" t="e">
        <f t="shared" si="82"/>
        <v>#DIV/0!</v>
      </c>
      <c r="E507" s="10" t="e">
        <f t="shared" si="82"/>
        <v>#DIV/0!</v>
      </c>
      <c r="F507" s="10" t="e">
        <f t="shared" si="82"/>
        <v>#DIV/0!</v>
      </c>
      <c r="G507" s="10" t="e">
        <f t="shared" si="82"/>
        <v>#DIV/0!</v>
      </c>
      <c r="H507" s="10" t="e">
        <f t="shared" si="82"/>
        <v>#DIV/0!</v>
      </c>
      <c r="I507" s="10" t="e">
        <f t="shared" si="82"/>
        <v>#DIV/0!</v>
      </c>
      <c r="J507" s="10" t="e">
        <f t="shared" si="82"/>
        <v>#DIV/0!</v>
      </c>
      <c r="K507" s="10" t="e">
        <f t="shared" si="82"/>
        <v>#DIV/0!</v>
      </c>
      <c r="L507" s="10" t="e">
        <f t="shared" si="82"/>
        <v>#DIV/0!</v>
      </c>
      <c r="M507" s="10" t="e">
        <f t="shared" si="82"/>
        <v>#DIV/0!</v>
      </c>
      <c r="N507" s="10">
        <f>N505/M505-1</f>
        <v>3.6247136984991872</v>
      </c>
      <c r="O507" s="10">
        <f>O505/N505-1</f>
        <v>2.8104864590119627E-2</v>
      </c>
      <c r="P507" s="17"/>
      <c r="Q507" s="14" t="s">
        <v>20</v>
      </c>
    </row>
    <row r="508" spans="1:17" x14ac:dyDescent="0.3">
      <c r="B508" s="176" t="s">
        <v>25</v>
      </c>
      <c r="C508" s="176"/>
      <c r="D508" s="176"/>
      <c r="E508" s="176"/>
      <c r="F508" s="176"/>
      <c r="G508" s="176"/>
      <c r="H508" s="176"/>
      <c r="I508" s="176"/>
      <c r="J508" s="176"/>
      <c r="K508" s="176"/>
      <c r="L508" s="176"/>
      <c r="M508" s="176"/>
      <c r="N508" s="176"/>
      <c r="O508" s="176"/>
      <c r="P508" s="6"/>
      <c r="Q508" s="9"/>
    </row>
    <row r="509" spans="1:17" x14ac:dyDescent="0.3">
      <c r="B509" s="16" t="str">
        <f t="shared" ref="B509:O513" si="83">IFERROR(B478-B501,"")</f>
        <v/>
      </c>
      <c r="C509" s="16" t="str">
        <f t="shared" si="83"/>
        <v/>
      </c>
      <c r="D509" s="16" t="str">
        <f t="shared" si="83"/>
        <v/>
      </c>
      <c r="E509" s="16" t="str">
        <f t="shared" si="83"/>
        <v/>
      </c>
      <c r="F509" s="16" t="str">
        <f t="shared" si="83"/>
        <v/>
      </c>
      <c r="G509" s="16" t="str">
        <f t="shared" si="83"/>
        <v/>
      </c>
      <c r="H509" s="16" t="str">
        <f t="shared" si="83"/>
        <v/>
      </c>
      <c r="I509" s="16" t="str">
        <f t="shared" si="83"/>
        <v/>
      </c>
      <c r="J509" s="16" t="str">
        <f t="shared" si="83"/>
        <v/>
      </c>
      <c r="K509" s="16" t="str">
        <f t="shared" si="83"/>
        <v/>
      </c>
      <c r="L509" s="16" t="str">
        <f t="shared" si="83"/>
        <v/>
      </c>
      <c r="M509" s="16" t="str">
        <f t="shared" si="83"/>
        <v/>
      </c>
      <c r="N509" s="16">
        <f t="shared" si="83"/>
        <v>2048630</v>
      </c>
      <c r="O509" s="16">
        <f>IFERROR(O478-O501,"")</f>
        <v>2355547</v>
      </c>
      <c r="P509" s="6"/>
      <c r="Q509" s="9" t="s">
        <v>12</v>
      </c>
    </row>
    <row r="510" spans="1:17" x14ac:dyDescent="0.3">
      <c r="B510" s="7" t="str">
        <f t="shared" si="83"/>
        <v/>
      </c>
      <c r="C510" s="7" t="str">
        <f t="shared" si="83"/>
        <v/>
      </c>
      <c r="D510" s="7" t="str">
        <f t="shared" si="83"/>
        <v/>
      </c>
      <c r="E510" s="7" t="str">
        <f t="shared" si="83"/>
        <v/>
      </c>
      <c r="F510" s="7" t="str">
        <f t="shared" si="83"/>
        <v/>
      </c>
      <c r="G510" s="7" t="str">
        <f t="shared" si="83"/>
        <v/>
      </c>
      <c r="H510" s="7" t="str">
        <f t="shared" si="83"/>
        <v/>
      </c>
      <c r="I510" s="7" t="str">
        <f t="shared" si="83"/>
        <v/>
      </c>
      <c r="J510" s="7" t="str">
        <f t="shared" si="83"/>
        <v/>
      </c>
      <c r="K510" s="7" t="str">
        <f t="shared" si="83"/>
        <v/>
      </c>
      <c r="L510" s="7" t="str">
        <f t="shared" si="83"/>
        <v/>
      </c>
      <c r="M510" s="7" t="str">
        <f t="shared" si="83"/>
        <v/>
      </c>
      <c r="N510" s="7">
        <f t="shared" si="83"/>
        <v>2045234</v>
      </c>
      <c r="O510" s="7">
        <f t="shared" si="83"/>
        <v>2239596</v>
      </c>
      <c r="P510" s="6"/>
      <c r="Q510" s="9" t="s">
        <v>13</v>
      </c>
    </row>
    <row r="511" spans="1:17" x14ac:dyDescent="0.3">
      <c r="B511" s="7" t="str">
        <f t="shared" si="83"/>
        <v/>
      </c>
      <c r="C511" s="7" t="str">
        <f t="shared" si="83"/>
        <v/>
      </c>
      <c r="D511" s="7" t="str">
        <f t="shared" si="83"/>
        <v/>
      </c>
      <c r="E511" s="7" t="str">
        <f t="shared" si="83"/>
        <v/>
      </c>
      <c r="F511" s="7" t="str">
        <f t="shared" si="83"/>
        <v/>
      </c>
      <c r="G511" s="7" t="str">
        <f t="shared" si="83"/>
        <v/>
      </c>
      <c r="H511" s="7" t="str">
        <f t="shared" si="83"/>
        <v/>
      </c>
      <c r="I511" s="7" t="str">
        <f t="shared" si="83"/>
        <v/>
      </c>
      <c r="J511" s="7" t="str">
        <f t="shared" si="83"/>
        <v/>
      </c>
      <c r="K511" s="7" t="str">
        <f t="shared" si="83"/>
        <v/>
      </c>
      <c r="L511" s="7" t="str">
        <f t="shared" si="83"/>
        <v/>
      </c>
      <c r="M511" s="7" t="str">
        <f t="shared" si="83"/>
        <v/>
      </c>
      <c r="N511" s="7">
        <f t="shared" si="83"/>
        <v>2203446</v>
      </c>
      <c r="O511" s="7" t="str">
        <f t="shared" si="83"/>
        <v/>
      </c>
      <c r="P511" s="6"/>
      <c r="Q511" s="9" t="s">
        <v>14</v>
      </c>
    </row>
    <row r="512" spans="1:17" x14ac:dyDescent="0.3">
      <c r="B512" s="18" t="str">
        <f t="shared" si="83"/>
        <v/>
      </c>
      <c r="C512" s="18" t="str">
        <f t="shared" si="83"/>
        <v/>
      </c>
      <c r="D512" s="18" t="str">
        <f t="shared" si="83"/>
        <v/>
      </c>
      <c r="E512" s="18" t="str">
        <f t="shared" si="83"/>
        <v/>
      </c>
      <c r="F512" s="18" t="str">
        <f t="shared" si="83"/>
        <v/>
      </c>
      <c r="G512" s="18" t="str">
        <f t="shared" si="83"/>
        <v/>
      </c>
      <c r="H512" s="18" t="str">
        <f t="shared" si="83"/>
        <v/>
      </c>
      <c r="I512" s="18" t="str">
        <f t="shared" si="83"/>
        <v/>
      </c>
      <c r="J512" s="18" t="str">
        <f t="shared" si="83"/>
        <v/>
      </c>
      <c r="K512" s="18" t="str">
        <f t="shared" si="83"/>
        <v/>
      </c>
      <c r="L512" s="18" t="str">
        <f t="shared" si="83"/>
        <v/>
      </c>
      <c r="M512" s="18">
        <f t="shared" si="83"/>
        <v>1843435.38</v>
      </c>
      <c r="N512" s="18">
        <f t="shared" si="83"/>
        <v>2291130.96</v>
      </c>
      <c r="O512" s="18" t="str">
        <f t="shared" si="83"/>
        <v/>
      </c>
      <c r="P512" s="6"/>
      <c r="Q512" s="9" t="s">
        <v>19</v>
      </c>
    </row>
    <row r="513" spans="1:17" x14ac:dyDescent="0.3">
      <c r="B513" s="16">
        <f t="shared" si="83"/>
        <v>0</v>
      </c>
      <c r="C513" s="16">
        <f t="shared" si="83"/>
        <v>0</v>
      </c>
      <c r="D513" s="16">
        <f t="shared" si="83"/>
        <v>0</v>
      </c>
      <c r="E513" s="16">
        <f t="shared" si="83"/>
        <v>0</v>
      </c>
      <c r="F513" s="16">
        <f t="shared" si="83"/>
        <v>0</v>
      </c>
      <c r="G513" s="16">
        <f t="shared" si="83"/>
        <v>0</v>
      </c>
      <c r="H513" s="16">
        <f t="shared" si="83"/>
        <v>0</v>
      </c>
      <c r="I513" s="16">
        <f t="shared" si="83"/>
        <v>0</v>
      </c>
      <c r="J513" s="16">
        <f t="shared" si="83"/>
        <v>0</v>
      </c>
      <c r="K513" s="16">
        <f t="shared" si="83"/>
        <v>0</v>
      </c>
      <c r="L513" s="16">
        <f t="shared" si="83"/>
        <v>0</v>
      </c>
      <c r="M513" s="16">
        <f t="shared" si="83"/>
        <v>1843435.38</v>
      </c>
      <c r="N513" s="16">
        <f t="shared" si="83"/>
        <v>8588440.9600000009</v>
      </c>
      <c r="O513" s="16">
        <f t="shared" si="83"/>
        <v>9190286</v>
      </c>
      <c r="P513" s="6"/>
      <c r="Q513" s="9" t="s">
        <v>15</v>
      </c>
    </row>
    <row r="514" spans="1:17" x14ac:dyDescent="0.3">
      <c r="B514" s="10" t="e">
        <f t="shared" ref="B514:O514" si="84">B513/B$446</f>
        <v>#DIV/0!</v>
      </c>
      <c r="C514" s="10" t="e">
        <f t="shared" si="84"/>
        <v>#DIV/0!</v>
      </c>
      <c r="D514" s="10" t="e">
        <f t="shared" si="84"/>
        <v>#DIV/0!</v>
      </c>
      <c r="E514" s="10" t="e">
        <f t="shared" si="84"/>
        <v>#DIV/0!</v>
      </c>
      <c r="F514" s="10" t="e">
        <f t="shared" si="84"/>
        <v>#DIV/0!</v>
      </c>
      <c r="G514" s="10" t="e">
        <f t="shared" si="84"/>
        <v>#DIV/0!</v>
      </c>
      <c r="H514" s="10" t="e">
        <f t="shared" si="84"/>
        <v>#DIV/0!</v>
      </c>
      <c r="I514" s="10" t="e">
        <f t="shared" si="84"/>
        <v>#DIV/0!</v>
      </c>
      <c r="J514" s="10" t="e">
        <f t="shared" si="84"/>
        <v>#DIV/0!</v>
      </c>
      <c r="K514" s="10" t="e">
        <f t="shared" si="84"/>
        <v>#DIV/0!</v>
      </c>
      <c r="L514" s="10" t="e">
        <f t="shared" si="84"/>
        <v>#DIV/0!</v>
      </c>
      <c r="M514" s="10">
        <f t="shared" si="84"/>
        <v>0.62070132179166637</v>
      </c>
      <c r="N514" s="10">
        <f t="shared" si="84"/>
        <v>0.61515133313159875</v>
      </c>
      <c r="O514" s="10">
        <f t="shared" si="84"/>
        <v>0.63212222758718406</v>
      </c>
      <c r="P514" s="6"/>
      <c r="Q514" s="24" t="s">
        <v>23</v>
      </c>
    </row>
    <row r="515" spans="1:17" s="87" customFormat="1" x14ac:dyDescent="0.3">
      <c r="A515" s="86"/>
      <c r="B515" s="19"/>
      <c r="C515" s="10" t="e">
        <f t="shared" ref="C515:M515" si="85">C513/B513-1</f>
        <v>#DIV/0!</v>
      </c>
      <c r="D515" s="10" t="e">
        <f t="shared" si="85"/>
        <v>#DIV/0!</v>
      </c>
      <c r="E515" s="10" t="e">
        <f t="shared" si="85"/>
        <v>#DIV/0!</v>
      </c>
      <c r="F515" s="10" t="e">
        <f t="shared" si="85"/>
        <v>#DIV/0!</v>
      </c>
      <c r="G515" s="10" t="e">
        <f t="shared" si="85"/>
        <v>#DIV/0!</v>
      </c>
      <c r="H515" s="10" t="e">
        <f t="shared" si="85"/>
        <v>#DIV/0!</v>
      </c>
      <c r="I515" s="10" t="e">
        <f t="shared" si="85"/>
        <v>#DIV/0!</v>
      </c>
      <c r="J515" s="10" t="e">
        <f t="shared" si="85"/>
        <v>#DIV/0!</v>
      </c>
      <c r="K515" s="10" t="e">
        <f t="shared" si="85"/>
        <v>#DIV/0!</v>
      </c>
      <c r="L515" s="10" t="e">
        <f t="shared" si="85"/>
        <v>#DIV/0!</v>
      </c>
      <c r="M515" s="10" t="e">
        <f t="shared" si="85"/>
        <v>#DIV/0!</v>
      </c>
      <c r="N515" s="10">
        <f>N513/M513-1</f>
        <v>3.658932476385476</v>
      </c>
      <c r="O515" s="10">
        <f>O513/N513-1</f>
        <v>7.0076168981430431E-2</v>
      </c>
      <c r="P515" s="17"/>
      <c r="Q515" s="14" t="s">
        <v>20</v>
      </c>
    </row>
    <row r="516" spans="1:17" x14ac:dyDescent="0.3">
      <c r="B516" s="207" t="s">
        <v>878</v>
      </c>
      <c r="C516" s="207"/>
      <c r="D516" s="207"/>
      <c r="E516" s="207"/>
      <c r="F516" s="207"/>
      <c r="G516" s="207"/>
      <c r="H516" s="207"/>
      <c r="I516" s="207"/>
      <c r="J516" s="207"/>
      <c r="K516" s="207"/>
      <c r="L516" s="207"/>
      <c r="M516" s="207"/>
      <c r="N516" s="207"/>
      <c r="O516" s="207"/>
      <c r="P516" s="6"/>
      <c r="Q516" s="9"/>
    </row>
    <row r="517" spans="1:17" x14ac:dyDescent="0.3">
      <c r="B517" s="7" t="str">
        <f t="shared" ref="B517:O520" si="86">IFERROR(VLOOKUP($B$516,$127:$213,MATCH($Q517&amp;"/"&amp;B$347,$125:$125,0),FALSE),"")</f>
        <v/>
      </c>
      <c r="C517" s="7" t="str">
        <f t="shared" si="86"/>
        <v/>
      </c>
      <c r="D517" s="7" t="str">
        <f t="shared" si="86"/>
        <v/>
      </c>
      <c r="E517" s="7" t="str">
        <f t="shared" si="86"/>
        <v/>
      </c>
      <c r="F517" s="7" t="str">
        <f t="shared" si="86"/>
        <v/>
      </c>
      <c r="G517" s="7" t="str">
        <f t="shared" si="86"/>
        <v/>
      </c>
      <c r="H517" s="7" t="str">
        <f t="shared" si="86"/>
        <v/>
      </c>
      <c r="I517" s="7" t="str">
        <f t="shared" si="86"/>
        <v/>
      </c>
      <c r="J517" s="7" t="str">
        <f t="shared" si="86"/>
        <v/>
      </c>
      <c r="K517" s="7" t="str">
        <f t="shared" si="86"/>
        <v/>
      </c>
      <c r="L517" s="7" t="str">
        <f t="shared" si="86"/>
        <v/>
      </c>
      <c r="M517" s="7" t="str">
        <f t="shared" si="86"/>
        <v/>
      </c>
      <c r="N517" s="7">
        <f t="shared" si="86"/>
        <v>0</v>
      </c>
      <c r="O517" s="7">
        <f t="shared" si="86"/>
        <v>145445</v>
      </c>
      <c r="P517" s="6"/>
      <c r="Q517" s="9" t="s">
        <v>12</v>
      </c>
    </row>
    <row r="518" spans="1:17" x14ac:dyDescent="0.3">
      <c r="B518" s="7" t="str">
        <f t="shared" si="86"/>
        <v/>
      </c>
      <c r="C518" s="7" t="str">
        <f t="shared" si="86"/>
        <v/>
      </c>
      <c r="D518" s="7" t="str">
        <f t="shared" si="86"/>
        <v/>
      </c>
      <c r="E518" s="7" t="str">
        <f t="shared" si="86"/>
        <v/>
      </c>
      <c r="F518" s="7" t="str">
        <f t="shared" si="86"/>
        <v/>
      </c>
      <c r="G518" s="7" t="str">
        <f t="shared" si="86"/>
        <v/>
      </c>
      <c r="H518" s="7" t="str">
        <f t="shared" si="86"/>
        <v/>
      </c>
      <c r="I518" s="7" t="str">
        <f t="shared" si="86"/>
        <v/>
      </c>
      <c r="J518" s="7" t="str">
        <f t="shared" si="86"/>
        <v/>
      </c>
      <c r="K518" s="7" t="str">
        <f t="shared" si="86"/>
        <v/>
      </c>
      <c r="L518" s="7" t="str">
        <f t="shared" si="86"/>
        <v/>
      </c>
      <c r="M518" s="7" t="str">
        <f t="shared" si="86"/>
        <v/>
      </c>
      <c r="N518" s="7">
        <f t="shared" si="86"/>
        <v>24671</v>
      </c>
      <c r="O518" s="7">
        <f t="shared" si="86"/>
        <v>137316</v>
      </c>
      <c r="P518" s="6"/>
      <c r="Q518" s="9" t="s">
        <v>13</v>
      </c>
    </row>
    <row r="519" spans="1:17" x14ac:dyDescent="0.3">
      <c r="B519" s="7" t="str">
        <f t="shared" si="86"/>
        <v/>
      </c>
      <c r="C519" s="7" t="str">
        <f t="shared" si="86"/>
        <v/>
      </c>
      <c r="D519" s="7" t="str">
        <f t="shared" si="86"/>
        <v/>
      </c>
      <c r="E519" s="7" t="str">
        <f t="shared" si="86"/>
        <v/>
      </c>
      <c r="F519" s="7" t="str">
        <f t="shared" si="86"/>
        <v/>
      </c>
      <c r="G519" s="7" t="str">
        <f t="shared" si="86"/>
        <v/>
      </c>
      <c r="H519" s="7" t="str">
        <f t="shared" si="86"/>
        <v/>
      </c>
      <c r="I519" s="7" t="str">
        <f t="shared" si="86"/>
        <v/>
      </c>
      <c r="J519" s="7" t="str">
        <f t="shared" si="86"/>
        <v/>
      </c>
      <c r="K519" s="7" t="str">
        <f t="shared" si="86"/>
        <v/>
      </c>
      <c r="L519" s="7" t="str">
        <f t="shared" si="86"/>
        <v/>
      </c>
      <c r="M519" s="7" t="str">
        <f t="shared" si="86"/>
        <v/>
      </c>
      <c r="N519" s="7">
        <f t="shared" si="86"/>
        <v>52035</v>
      </c>
      <c r="O519" s="7" t="str">
        <f t="shared" si="86"/>
        <v/>
      </c>
      <c r="P519" s="6"/>
      <c r="Q519" s="9" t="s">
        <v>14</v>
      </c>
    </row>
    <row r="520" spans="1:17" x14ac:dyDescent="0.3">
      <c r="B520" s="18" t="str">
        <f t="shared" si="86"/>
        <v/>
      </c>
      <c r="C520" s="18" t="str">
        <f t="shared" si="86"/>
        <v/>
      </c>
      <c r="D520" s="18" t="str">
        <f t="shared" si="86"/>
        <v/>
      </c>
      <c r="E520" s="18" t="str">
        <f t="shared" si="86"/>
        <v/>
      </c>
      <c r="F520" s="18" t="str">
        <f t="shared" si="86"/>
        <v/>
      </c>
      <c r="G520" s="18" t="str">
        <f t="shared" si="86"/>
        <v/>
      </c>
      <c r="H520" s="18" t="str">
        <f t="shared" si="86"/>
        <v/>
      </c>
      <c r="I520" s="18" t="str">
        <f t="shared" si="86"/>
        <v/>
      </c>
      <c r="J520" s="18" t="str">
        <f t="shared" si="86"/>
        <v/>
      </c>
      <c r="K520" s="18" t="str">
        <f t="shared" si="86"/>
        <v/>
      </c>
      <c r="L520" s="18" t="str">
        <f t="shared" si="86"/>
        <v/>
      </c>
      <c r="M520" s="18">
        <f t="shared" si="86"/>
        <v>138553.24</v>
      </c>
      <c r="N520" s="18">
        <f t="shared" si="86"/>
        <v>498505.49</v>
      </c>
      <c r="O520" s="18" t="str">
        <f t="shared" si="86"/>
        <v/>
      </c>
      <c r="P520" s="6"/>
      <c r="Q520" s="9" t="s">
        <v>19</v>
      </c>
    </row>
    <row r="521" spans="1:17" x14ac:dyDescent="0.3">
      <c r="B521" s="18">
        <f>SUM(B517:B520)</f>
        <v>0</v>
      </c>
      <c r="C521" s="18">
        <f t="shared" ref="C521:M521" si="87">SUM(C517:C520)</f>
        <v>0</v>
      </c>
      <c r="D521" s="18">
        <f t="shared" si="87"/>
        <v>0</v>
      </c>
      <c r="E521" s="18">
        <f t="shared" si="87"/>
        <v>0</v>
      </c>
      <c r="F521" s="18">
        <f t="shared" si="87"/>
        <v>0</v>
      </c>
      <c r="G521" s="18">
        <f t="shared" si="87"/>
        <v>0</v>
      </c>
      <c r="H521" s="18">
        <f t="shared" si="87"/>
        <v>0</v>
      </c>
      <c r="I521" s="18">
        <f t="shared" si="87"/>
        <v>0</v>
      </c>
      <c r="J521" s="18">
        <f t="shared" si="87"/>
        <v>0</v>
      </c>
      <c r="K521" s="18">
        <f t="shared" si="87"/>
        <v>0</v>
      </c>
      <c r="L521" s="18">
        <f t="shared" si="87"/>
        <v>0</v>
      </c>
      <c r="M521" s="18">
        <f t="shared" si="87"/>
        <v>138553.24</v>
      </c>
      <c r="N521" s="18">
        <f>IF(N518="",N517*4,IF(N519="",(N518+N517)*2,IF(N520="",((N519+N518+N517)/3)*4,SUM(N517:N520))))</f>
        <v>575211.49</v>
      </c>
      <c r="O521" s="18">
        <f>IF(O518="",O517*4,IF(O519="",(O518+O517)*2,IF(O520="",((O519+O518+O517)/3)*4,SUM(O517:O520))))</f>
        <v>565522</v>
      </c>
      <c r="P521" s="6"/>
      <c r="Q521" s="9" t="s">
        <v>15</v>
      </c>
    </row>
    <row r="522" spans="1:17" x14ac:dyDescent="0.3">
      <c r="B522" s="23" t="e">
        <f t="shared" ref="B522:N522" si="88">B521/B$482</f>
        <v>#DIV/0!</v>
      </c>
      <c r="C522" s="23" t="e">
        <f t="shared" si="88"/>
        <v>#DIV/0!</v>
      </c>
      <c r="D522" s="23" t="e">
        <f t="shared" si="88"/>
        <v>#DIV/0!</v>
      </c>
      <c r="E522" s="23" t="e">
        <f t="shared" si="88"/>
        <v>#DIV/0!</v>
      </c>
      <c r="F522" s="23" t="e">
        <f t="shared" si="88"/>
        <v>#DIV/0!</v>
      </c>
      <c r="G522" s="23" t="e">
        <f t="shared" si="88"/>
        <v>#DIV/0!</v>
      </c>
      <c r="H522" s="23" t="e">
        <f t="shared" si="88"/>
        <v>#DIV/0!</v>
      </c>
      <c r="I522" s="23" t="e">
        <f t="shared" si="88"/>
        <v>#DIV/0!</v>
      </c>
      <c r="J522" s="23" t="e">
        <f t="shared" si="88"/>
        <v>#DIV/0!</v>
      </c>
      <c r="K522" s="23" t="e">
        <f t="shared" si="88"/>
        <v>#DIV/0!</v>
      </c>
      <c r="L522" s="23" t="e">
        <f t="shared" si="88"/>
        <v>#DIV/0!</v>
      </c>
      <c r="M522" s="23">
        <f t="shared" si="88"/>
        <v>4.3680330910287085E-2</v>
      </c>
      <c r="N522" s="23">
        <f t="shared" si="88"/>
        <v>3.9043472441001065E-2</v>
      </c>
      <c r="O522" s="23">
        <f>O521/O$482</f>
        <v>3.6468547729958299E-2</v>
      </c>
      <c r="P522" s="6"/>
      <c r="Q522" s="11" t="s">
        <v>1747</v>
      </c>
    </row>
    <row r="523" spans="1:17" s="87" customFormat="1" x14ac:dyDescent="0.3">
      <c r="A523" s="86"/>
      <c r="B523" s="19"/>
      <c r="C523" s="10" t="e">
        <f t="shared" ref="C523:M523" si="89">C521/B521-1</f>
        <v>#DIV/0!</v>
      </c>
      <c r="D523" s="10" t="e">
        <f t="shared" si="89"/>
        <v>#DIV/0!</v>
      </c>
      <c r="E523" s="10" t="e">
        <f t="shared" si="89"/>
        <v>#DIV/0!</v>
      </c>
      <c r="F523" s="10" t="e">
        <f t="shared" si="89"/>
        <v>#DIV/0!</v>
      </c>
      <c r="G523" s="10" t="e">
        <f t="shared" si="89"/>
        <v>#DIV/0!</v>
      </c>
      <c r="H523" s="10" t="e">
        <f t="shared" si="89"/>
        <v>#DIV/0!</v>
      </c>
      <c r="I523" s="10" t="e">
        <f t="shared" si="89"/>
        <v>#DIV/0!</v>
      </c>
      <c r="J523" s="10" t="e">
        <f t="shared" si="89"/>
        <v>#DIV/0!</v>
      </c>
      <c r="K523" s="10" t="e">
        <f t="shared" si="89"/>
        <v>#DIV/0!</v>
      </c>
      <c r="L523" s="10" t="e">
        <f t="shared" si="89"/>
        <v>#DIV/0!</v>
      </c>
      <c r="M523" s="10" t="e">
        <f t="shared" si="89"/>
        <v>#DIV/0!</v>
      </c>
      <c r="N523" s="10">
        <f>N521/M521-1</f>
        <v>3.1515556763594992</v>
      </c>
      <c r="O523" s="10">
        <f>O521/N521-1</f>
        <v>-1.684509118550459E-2</v>
      </c>
      <c r="P523" s="17"/>
      <c r="Q523" s="14" t="s">
        <v>20</v>
      </c>
    </row>
    <row r="524" spans="1:17" x14ac:dyDescent="0.3">
      <c r="B524" s="207" t="s">
        <v>1745</v>
      </c>
      <c r="C524" s="207"/>
      <c r="D524" s="207"/>
      <c r="E524" s="207"/>
      <c r="F524" s="207"/>
      <c r="G524" s="207"/>
      <c r="H524" s="207"/>
      <c r="I524" s="207"/>
      <c r="J524" s="207"/>
      <c r="K524" s="207"/>
      <c r="L524" s="207"/>
      <c r="M524" s="207"/>
      <c r="N524" s="207"/>
      <c r="O524" s="207"/>
      <c r="P524" s="6"/>
      <c r="Q524" s="9"/>
    </row>
    <row r="525" spans="1:17" x14ac:dyDescent="0.3">
      <c r="B525" s="7" t="str">
        <f t="shared" ref="B525:O528" si="90">IFERROR(VLOOKUP($B$524,$127:$213,MATCH($Q525&amp;"/"&amp;B$347,$125:$125,0),FALSE),"")</f>
        <v/>
      </c>
      <c r="C525" s="7" t="str">
        <f t="shared" si="90"/>
        <v/>
      </c>
      <c r="D525" s="7" t="str">
        <f t="shared" si="90"/>
        <v/>
      </c>
      <c r="E525" s="7" t="str">
        <f t="shared" si="90"/>
        <v/>
      </c>
      <c r="F525" s="7" t="str">
        <f t="shared" si="90"/>
        <v/>
      </c>
      <c r="G525" s="7" t="str">
        <f t="shared" si="90"/>
        <v/>
      </c>
      <c r="H525" s="7" t="str">
        <f t="shared" si="90"/>
        <v/>
      </c>
      <c r="I525" s="7" t="str">
        <f t="shared" si="90"/>
        <v/>
      </c>
      <c r="J525" s="7" t="str">
        <f t="shared" si="90"/>
        <v/>
      </c>
      <c r="K525" s="7" t="str">
        <f t="shared" si="90"/>
        <v/>
      </c>
      <c r="L525" s="7" t="str">
        <f t="shared" si="90"/>
        <v/>
      </c>
      <c r="M525" s="7" t="str">
        <f t="shared" si="90"/>
        <v/>
      </c>
      <c r="N525" s="7">
        <f t="shared" si="90"/>
        <v>-68658</v>
      </c>
      <c r="O525" s="7">
        <f t="shared" si="90"/>
        <v>0</v>
      </c>
      <c r="P525" s="6"/>
      <c r="Q525" s="9" t="s">
        <v>12</v>
      </c>
    </row>
    <row r="526" spans="1:17" x14ac:dyDescent="0.3">
      <c r="B526" s="7" t="str">
        <f t="shared" si="90"/>
        <v/>
      </c>
      <c r="C526" s="7" t="str">
        <f t="shared" si="90"/>
        <v/>
      </c>
      <c r="D526" s="7" t="str">
        <f t="shared" si="90"/>
        <v/>
      </c>
      <c r="E526" s="7" t="str">
        <f t="shared" si="90"/>
        <v/>
      </c>
      <c r="F526" s="7" t="str">
        <f t="shared" si="90"/>
        <v/>
      </c>
      <c r="G526" s="7" t="str">
        <f t="shared" si="90"/>
        <v/>
      </c>
      <c r="H526" s="7" t="str">
        <f t="shared" si="90"/>
        <v/>
      </c>
      <c r="I526" s="7" t="str">
        <f t="shared" si="90"/>
        <v/>
      </c>
      <c r="J526" s="7" t="str">
        <f t="shared" si="90"/>
        <v/>
      </c>
      <c r="K526" s="7" t="str">
        <f t="shared" si="90"/>
        <v/>
      </c>
      <c r="L526" s="7" t="str">
        <f t="shared" si="90"/>
        <v/>
      </c>
      <c r="M526" s="7" t="str">
        <f t="shared" si="90"/>
        <v/>
      </c>
      <c r="N526" s="7">
        <f t="shared" si="90"/>
        <v>0</v>
      </c>
      <c r="O526" s="7">
        <f t="shared" si="90"/>
        <v>0</v>
      </c>
      <c r="P526" s="6"/>
      <c r="Q526" s="9" t="s">
        <v>13</v>
      </c>
    </row>
    <row r="527" spans="1:17" x14ac:dyDescent="0.3">
      <c r="B527" s="7" t="str">
        <f t="shared" si="90"/>
        <v/>
      </c>
      <c r="C527" s="7" t="str">
        <f t="shared" si="90"/>
        <v/>
      </c>
      <c r="D527" s="7" t="str">
        <f t="shared" si="90"/>
        <v/>
      </c>
      <c r="E527" s="7" t="str">
        <f t="shared" si="90"/>
        <v/>
      </c>
      <c r="F527" s="7" t="str">
        <f t="shared" si="90"/>
        <v/>
      </c>
      <c r="G527" s="7" t="str">
        <f t="shared" si="90"/>
        <v/>
      </c>
      <c r="H527" s="7" t="str">
        <f t="shared" si="90"/>
        <v/>
      </c>
      <c r="I527" s="7" t="str">
        <f t="shared" si="90"/>
        <v/>
      </c>
      <c r="J527" s="7" t="str">
        <f t="shared" si="90"/>
        <v/>
      </c>
      <c r="K527" s="7" t="str">
        <f t="shared" si="90"/>
        <v/>
      </c>
      <c r="L527" s="7" t="str">
        <f t="shared" si="90"/>
        <v/>
      </c>
      <c r="M527" s="7" t="str">
        <f t="shared" si="90"/>
        <v/>
      </c>
      <c r="N527" s="7">
        <f t="shared" si="90"/>
        <v>0</v>
      </c>
      <c r="O527" s="7" t="str">
        <f t="shared" si="90"/>
        <v/>
      </c>
      <c r="P527" s="6"/>
      <c r="Q527" s="9" t="s">
        <v>14</v>
      </c>
    </row>
    <row r="528" spans="1:17" x14ac:dyDescent="0.3">
      <c r="B528" s="18" t="str">
        <f t="shared" si="90"/>
        <v/>
      </c>
      <c r="C528" s="18" t="str">
        <f t="shared" si="90"/>
        <v/>
      </c>
      <c r="D528" s="18" t="str">
        <f t="shared" si="90"/>
        <v/>
      </c>
      <c r="E528" s="18" t="str">
        <f t="shared" si="90"/>
        <v/>
      </c>
      <c r="F528" s="18" t="str">
        <f t="shared" si="90"/>
        <v/>
      </c>
      <c r="G528" s="18" t="str">
        <f t="shared" si="90"/>
        <v/>
      </c>
      <c r="H528" s="18" t="str">
        <f t="shared" si="90"/>
        <v/>
      </c>
      <c r="I528" s="18" t="str">
        <f t="shared" si="90"/>
        <v/>
      </c>
      <c r="J528" s="18" t="str">
        <f t="shared" si="90"/>
        <v/>
      </c>
      <c r="K528" s="18" t="str">
        <f t="shared" si="90"/>
        <v/>
      </c>
      <c r="L528" s="18" t="str">
        <f t="shared" si="90"/>
        <v/>
      </c>
      <c r="M528" s="18">
        <f t="shared" si="90"/>
        <v>0</v>
      </c>
      <c r="N528" s="18">
        <f t="shared" si="90"/>
        <v>0</v>
      </c>
      <c r="O528" s="18" t="str">
        <f t="shared" si="90"/>
        <v/>
      </c>
      <c r="P528" s="6"/>
      <c r="Q528" s="9" t="s">
        <v>19</v>
      </c>
    </row>
    <row r="529" spans="1:17" x14ac:dyDescent="0.3">
      <c r="B529" s="18">
        <f>SUM(B525:B528)</f>
        <v>0</v>
      </c>
      <c r="C529" s="18">
        <f t="shared" ref="C529:M529" si="91">SUM(C525:C528)</f>
        <v>0</v>
      </c>
      <c r="D529" s="18">
        <f t="shared" si="91"/>
        <v>0</v>
      </c>
      <c r="E529" s="18">
        <f t="shared" si="91"/>
        <v>0</v>
      </c>
      <c r="F529" s="18">
        <f t="shared" si="91"/>
        <v>0</v>
      </c>
      <c r="G529" s="18">
        <f t="shared" si="91"/>
        <v>0</v>
      </c>
      <c r="H529" s="18">
        <f t="shared" si="91"/>
        <v>0</v>
      </c>
      <c r="I529" s="18">
        <f t="shared" si="91"/>
        <v>0</v>
      </c>
      <c r="J529" s="18">
        <f t="shared" si="91"/>
        <v>0</v>
      </c>
      <c r="K529" s="18">
        <f t="shared" si="91"/>
        <v>0</v>
      </c>
      <c r="L529" s="18">
        <f t="shared" si="91"/>
        <v>0</v>
      </c>
      <c r="M529" s="18">
        <f t="shared" si="91"/>
        <v>0</v>
      </c>
      <c r="N529" s="18">
        <f>IF(N526="",N525*4,IF(N527="",(N526+N525)*2,IF(N528="",((N527+N526+N525)/3)*4,SUM(N525:N528))))</f>
        <v>-68658</v>
      </c>
      <c r="O529" s="18">
        <f>IF(O526="",O525*4,IF(O527="",(O526+O525)*2,IF(O528="",((O527+O526+O525)/3)*4,SUM(O525:O528))))</f>
        <v>0</v>
      </c>
      <c r="P529" s="6"/>
      <c r="Q529" s="9" t="s">
        <v>15</v>
      </c>
    </row>
    <row r="530" spans="1:17" x14ac:dyDescent="0.3">
      <c r="B530" s="23" t="e">
        <f t="shared" ref="B530:N530" si="92">B529/B$482</f>
        <v>#DIV/0!</v>
      </c>
      <c r="C530" s="23" t="e">
        <f t="shared" si="92"/>
        <v>#DIV/0!</v>
      </c>
      <c r="D530" s="23" t="e">
        <f t="shared" si="92"/>
        <v>#DIV/0!</v>
      </c>
      <c r="E530" s="23" t="e">
        <f t="shared" si="92"/>
        <v>#DIV/0!</v>
      </c>
      <c r="F530" s="23" t="e">
        <f t="shared" si="92"/>
        <v>#DIV/0!</v>
      </c>
      <c r="G530" s="23" t="e">
        <f t="shared" si="92"/>
        <v>#DIV/0!</v>
      </c>
      <c r="H530" s="23" t="e">
        <f t="shared" si="92"/>
        <v>#DIV/0!</v>
      </c>
      <c r="I530" s="23" t="e">
        <f t="shared" si="92"/>
        <v>#DIV/0!</v>
      </c>
      <c r="J530" s="23" t="e">
        <f t="shared" si="92"/>
        <v>#DIV/0!</v>
      </c>
      <c r="K530" s="23" t="e">
        <f t="shared" si="92"/>
        <v>#DIV/0!</v>
      </c>
      <c r="L530" s="23" t="e">
        <f t="shared" si="92"/>
        <v>#DIV/0!</v>
      </c>
      <c r="M530" s="23">
        <f t="shared" si="92"/>
        <v>0</v>
      </c>
      <c r="N530" s="23">
        <f t="shared" si="92"/>
        <v>-4.66028022293896E-3</v>
      </c>
      <c r="O530" s="23">
        <f>O529/O$482</f>
        <v>0</v>
      </c>
      <c r="P530" s="6"/>
      <c r="Q530" s="11" t="s">
        <v>1747</v>
      </c>
    </row>
    <row r="531" spans="1:17" s="87" customFormat="1" x14ac:dyDescent="0.3">
      <c r="A531" s="86"/>
      <c r="B531" s="19"/>
      <c r="C531" s="10" t="e">
        <f t="shared" ref="C531:M531" si="93">C529/B529-1</f>
        <v>#DIV/0!</v>
      </c>
      <c r="D531" s="10" t="e">
        <f t="shared" si="93"/>
        <v>#DIV/0!</v>
      </c>
      <c r="E531" s="10" t="e">
        <f t="shared" si="93"/>
        <v>#DIV/0!</v>
      </c>
      <c r="F531" s="10" t="e">
        <f t="shared" si="93"/>
        <v>#DIV/0!</v>
      </c>
      <c r="G531" s="10" t="e">
        <f t="shared" si="93"/>
        <v>#DIV/0!</v>
      </c>
      <c r="H531" s="10" t="e">
        <f t="shared" si="93"/>
        <v>#DIV/0!</v>
      </c>
      <c r="I531" s="10" t="e">
        <f t="shared" si="93"/>
        <v>#DIV/0!</v>
      </c>
      <c r="J531" s="10" t="e">
        <f t="shared" si="93"/>
        <v>#DIV/0!</v>
      </c>
      <c r="K531" s="10" t="e">
        <f t="shared" si="93"/>
        <v>#DIV/0!</v>
      </c>
      <c r="L531" s="10" t="e">
        <f t="shared" si="93"/>
        <v>#DIV/0!</v>
      </c>
      <c r="M531" s="10" t="e">
        <f t="shared" si="93"/>
        <v>#DIV/0!</v>
      </c>
      <c r="N531" s="10" t="e">
        <f>N529/M529-1</f>
        <v>#DIV/0!</v>
      </c>
      <c r="O531" s="10">
        <f>O529/N529-1</f>
        <v>-1</v>
      </c>
      <c r="P531" s="17"/>
      <c r="Q531" s="14" t="s">
        <v>20</v>
      </c>
    </row>
    <row r="532" spans="1:17" x14ac:dyDescent="0.3">
      <c r="B532" s="176" t="s">
        <v>29</v>
      </c>
      <c r="C532" s="176"/>
      <c r="D532" s="176"/>
      <c r="E532" s="176"/>
      <c r="F532" s="176"/>
      <c r="G532" s="176"/>
      <c r="H532" s="176"/>
      <c r="I532" s="176"/>
      <c r="J532" s="176"/>
      <c r="K532" s="176"/>
      <c r="L532" s="176"/>
      <c r="M532" s="176"/>
      <c r="N532" s="176"/>
      <c r="O532" s="176"/>
      <c r="P532" s="6"/>
      <c r="Q532" s="3"/>
    </row>
    <row r="533" spans="1:17" x14ac:dyDescent="0.3">
      <c r="B533" s="16" t="str">
        <f t="shared" ref="B533:O537" si="94">IFERROR(B478-B485-B501-B517-B525,"")</f>
        <v/>
      </c>
      <c r="C533" s="16" t="str">
        <f t="shared" si="94"/>
        <v/>
      </c>
      <c r="D533" s="16" t="str">
        <f t="shared" si="94"/>
        <v/>
      </c>
      <c r="E533" s="16" t="str">
        <f t="shared" si="94"/>
        <v/>
      </c>
      <c r="F533" s="16" t="str">
        <f t="shared" si="94"/>
        <v/>
      </c>
      <c r="G533" s="16" t="str">
        <f t="shared" si="94"/>
        <v/>
      </c>
      <c r="H533" s="16" t="str">
        <f t="shared" si="94"/>
        <v/>
      </c>
      <c r="I533" s="16" t="str">
        <f t="shared" si="94"/>
        <v/>
      </c>
      <c r="J533" s="16" t="str">
        <f t="shared" si="94"/>
        <v/>
      </c>
      <c r="K533" s="16" t="str">
        <f t="shared" si="94"/>
        <v/>
      </c>
      <c r="L533" s="16" t="str">
        <f t="shared" si="94"/>
        <v/>
      </c>
      <c r="M533" s="16" t="str">
        <f t="shared" si="94"/>
        <v/>
      </c>
      <c r="N533" s="16">
        <f t="shared" si="94"/>
        <v>1684783</v>
      </c>
      <c r="O533" s="16">
        <f>IFERROR(O478-O485-O501-O517-O525,"")</f>
        <v>1733550</v>
      </c>
      <c r="P533" s="6"/>
      <c r="Q533" s="9" t="s">
        <v>12</v>
      </c>
    </row>
    <row r="534" spans="1:17" x14ac:dyDescent="0.3">
      <c r="B534" s="7" t="str">
        <f t="shared" si="94"/>
        <v/>
      </c>
      <c r="C534" s="7" t="str">
        <f t="shared" si="94"/>
        <v/>
      </c>
      <c r="D534" s="7" t="str">
        <f t="shared" si="94"/>
        <v/>
      </c>
      <c r="E534" s="7" t="str">
        <f t="shared" si="94"/>
        <v/>
      </c>
      <c r="F534" s="7" t="str">
        <f t="shared" si="94"/>
        <v/>
      </c>
      <c r="G534" s="7" t="str">
        <f t="shared" si="94"/>
        <v/>
      </c>
      <c r="H534" s="7" t="str">
        <f t="shared" si="94"/>
        <v/>
      </c>
      <c r="I534" s="7" t="str">
        <f t="shared" si="94"/>
        <v/>
      </c>
      <c r="J534" s="7" t="str">
        <f t="shared" si="94"/>
        <v/>
      </c>
      <c r="K534" s="7" t="str">
        <f t="shared" si="94"/>
        <v/>
      </c>
      <c r="L534" s="7" t="str">
        <f t="shared" si="94"/>
        <v/>
      </c>
      <c r="M534" s="7" t="str">
        <f t="shared" si="94"/>
        <v/>
      </c>
      <c r="N534" s="7">
        <f t="shared" si="94"/>
        <v>1573466</v>
      </c>
      <c r="O534" s="7">
        <f t="shared" si="94"/>
        <v>1595039</v>
      </c>
      <c r="P534" s="6"/>
      <c r="Q534" s="9" t="s">
        <v>13</v>
      </c>
    </row>
    <row r="535" spans="1:17" x14ac:dyDescent="0.3">
      <c r="B535" s="7" t="str">
        <f t="shared" si="94"/>
        <v/>
      </c>
      <c r="C535" s="7" t="str">
        <f t="shared" si="94"/>
        <v/>
      </c>
      <c r="D535" s="7" t="str">
        <f t="shared" si="94"/>
        <v/>
      </c>
      <c r="E535" s="7" t="str">
        <f t="shared" si="94"/>
        <v/>
      </c>
      <c r="F535" s="7" t="str">
        <f t="shared" si="94"/>
        <v/>
      </c>
      <c r="G535" s="7" t="str">
        <f t="shared" si="94"/>
        <v/>
      </c>
      <c r="H535" s="7" t="str">
        <f t="shared" si="94"/>
        <v/>
      </c>
      <c r="I535" s="7" t="str">
        <f t="shared" si="94"/>
        <v/>
      </c>
      <c r="J535" s="7" t="str">
        <f t="shared" si="94"/>
        <v/>
      </c>
      <c r="K535" s="7" t="str">
        <f t="shared" si="94"/>
        <v/>
      </c>
      <c r="L535" s="7" t="str">
        <f t="shared" si="94"/>
        <v/>
      </c>
      <c r="M535" s="7" t="str">
        <f t="shared" si="94"/>
        <v/>
      </c>
      <c r="N535" s="7">
        <f t="shared" si="94"/>
        <v>1684318</v>
      </c>
      <c r="O535" s="7" t="str">
        <f t="shared" si="94"/>
        <v/>
      </c>
      <c r="P535" s="6"/>
      <c r="Q535" s="9" t="s">
        <v>14</v>
      </c>
    </row>
    <row r="536" spans="1:17" x14ac:dyDescent="0.3">
      <c r="B536" s="7" t="str">
        <f t="shared" si="94"/>
        <v/>
      </c>
      <c r="C536" s="18" t="str">
        <f t="shared" si="94"/>
        <v/>
      </c>
      <c r="D536" s="18" t="str">
        <f t="shared" si="94"/>
        <v/>
      </c>
      <c r="E536" s="18" t="str">
        <f t="shared" si="94"/>
        <v/>
      </c>
      <c r="F536" s="18" t="str">
        <f t="shared" si="94"/>
        <v/>
      </c>
      <c r="G536" s="18" t="str">
        <f t="shared" si="94"/>
        <v/>
      </c>
      <c r="H536" s="18" t="str">
        <f t="shared" si="94"/>
        <v/>
      </c>
      <c r="I536" s="18" t="str">
        <f t="shared" si="94"/>
        <v/>
      </c>
      <c r="J536" s="18" t="str">
        <f t="shared" si="94"/>
        <v/>
      </c>
      <c r="K536" s="18" t="str">
        <f t="shared" si="94"/>
        <v/>
      </c>
      <c r="L536" s="18" t="str">
        <f t="shared" si="94"/>
        <v/>
      </c>
      <c r="M536" s="18">
        <f t="shared" si="94"/>
        <v>1323243.8400000001</v>
      </c>
      <c r="N536" s="18">
        <f t="shared" si="94"/>
        <v>1322356.3000000003</v>
      </c>
      <c r="O536" s="18" t="str">
        <f t="shared" si="94"/>
        <v/>
      </c>
      <c r="P536" s="6"/>
      <c r="Q536" s="9" t="s">
        <v>19</v>
      </c>
    </row>
    <row r="537" spans="1:17" x14ac:dyDescent="0.3">
      <c r="B537" s="25">
        <f t="shared" si="94"/>
        <v>0</v>
      </c>
      <c r="C537" s="18">
        <f t="shared" si="94"/>
        <v>0</v>
      </c>
      <c r="D537" s="18">
        <f t="shared" si="94"/>
        <v>0</v>
      </c>
      <c r="E537" s="18">
        <f t="shared" si="94"/>
        <v>0</v>
      </c>
      <c r="F537" s="18">
        <f t="shared" si="94"/>
        <v>0</v>
      </c>
      <c r="G537" s="18">
        <f t="shared" si="94"/>
        <v>0</v>
      </c>
      <c r="H537" s="18">
        <f t="shared" si="94"/>
        <v>0</v>
      </c>
      <c r="I537" s="18">
        <f t="shared" si="94"/>
        <v>0</v>
      </c>
      <c r="J537" s="18">
        <f t="shared" si="94"/>
        <v>0</v>
      </c>
      <c r="K537" s="18">
        <f t="shared" si="94"/>
        <v>0</v>
      </c>
      <c r="L537" s="18">
        <f t="shared" si="94"/>
        <v>0</v>
      </c>
      <c r="M537" s="18">
        <f t="shared" si="94"/>
        <v>1323243.8400000001</v>
      </c>
      <c r="N537" s="18">
        <f t="shared" si="94"/>
        <v>6264923.3000000007</v>
      </c>
      <c r="O537" s="18">
        <f t="shared" si="94"/>
        <v>6657178</v>
      </c>
      <c r="P537" s="6"/>
      <c r="Q537" s="9" t="s">
        <v>15</v>
      </c>
    </row>
    <row r="538" spans="1:17" x14ac:dyDescent="0.3">
      <c r="B538" s="10" t="e">
        <f t="shared" ref="B538:O538" si="95">+B537/(B$446+B$454)</f>
        <v>#DIV/0!</v>
      </c>
      <c r="C538" s="10" t="e">
        <f t="shared" si="95"/>
        <v>#DIV/0!</v>
      </c>
      <c r="D538" s="10" t="e">
        <f t="shared" si="95"/>
        <v>#DIV/0!</v>
      </c>
      <c r="E538" s="10" t="e">
        <f t="shared" si="95"/>
        <v>#DIV/0!</v>
      </c>
      <c r="F538" s="10" t="e">
        <f t="shared" si="95"/>
        <v>#DIV/0!</v>
      </c>
      <c r="G538" s="10" t="e">
        <f t="shared" si="95"/>
        <v>#DIV/0!</v>
      </c>
      <c r="H538" s="10" t="e">
        <f t="shared" si="95"/>
        <v>#DIV/0!</v>
      </c>
      <c r="I538" s="10" t="e">
        <f t="shared" si="95"/>
        <v>#DIV/0!</v>
      </c>
      <c r="J538" s="10" t="e">
        <f t="shared" si="95"/>
        <v>#DIV/0!</v>
      </c>
      <c r="K538" s="10" t="e">
        <f t="shared" si="95"/>
        <v>#DIV/0!</v>
      </c>
      <c r="L538" s="10" t="e">
        <f t="shared" si="95"/>
        <v>#DIV/0!</v>
      </c>
      <c r="M538" s="10">
        <f t="shared" si="95"/>
        <v>0.41998049802393694</v>
      </c>
      <c r="N538" s="10">
        <f t="shared" si="95"/>
        <v>0.42653528060867024</v>
      </c>
      <c r="O538" s="10">
        <f t="shared" si="95"/>
        <v>0.43058069598659332</v>
      </c>
      <c r="P538" s="6"/>
      <c r="Q538" s="11" t="s">
        <v>30</v>
      </c>
    </row>
    <row r="539" spans="1:17" x14ac:dyDescent="0.3">
      <c r="B539" s="178" t="s">
        <v>876</v>
      </c>
      <c r="C539" s="178"/>
      <c r="D539" s="178"/>
      <c r="E539" s="178"/>
      <c r="F539" s="178"/>
      <c r="G539" s="178"/>
      <c r="H539" s="178"/>
      <c r="I539" s="178"/>
      <c r="J539" s="178"/>
      <c r="K539" s="178"/>
      <c r="L539" s="178"/>
      <c r="M539" s="178"/>
      <c r="N539" s="178"/>
      <c r="O539" s="178"/>
      <c r="P539" s="6"/>
      <c r="Q539" s="3"/>
    </row>
    <row r="540" spans="1:17" x14ac:dyDescent="0.3">
      <c r="B540" s="16" t="str">
        <f t="shared" ref="B540:O543" si="96">IFERROR(VLOOKUP($B$539,$127:$213,MATCH($Q540&amp;"/"&amp;B$347,$125:$125,0),FALSE),"")</f>
        <v/>
      </c>
      <c r="C540" s="16" t="str">
        <f t="shared" si="96"/>
        <v/>
      </c>
      <c r="D540" s="16" t="str">
        <f t="shared" si="96"/>
        <v/>
      </c>
      <c r="E540" s="16" t="str">
        <f t="shared" si="96"/>
        <v/>
      </c>
      <c r="F540" s="16" t="str">
        <f t="shared" si="96"/>
        <v/>
      </c>
      <c r="G540" s="16" t="str">
        <f t="shared" si="96"/>
        <v/>
      </c>
      <c r="H540" s="16" t="str">
        <f t="shared" si="96"/>
        <v/>
      </c>
      <c r="I540" s="16" t="str">
        <f t="shared" si="96"/>
        <v/>
      </c>
      <c r="J540" s="16" t="str">
        <f t="shared" si="96"/>
        <v/>
      </c>
      <c r="K540" s="16" t="str">
        <f t="shared" si="96"/>
        <v/>
      </c>
      <c r="L540" s="16" t="str">
        <f t="shared" si="96"/>
        <v/>
      </c>
      <c r="M540" s="16" t="str">
        <f t="shared" si="96"/>
        <v/>
      </c>
      <c r="N540" s="16">
        <f t="shared" si="96"/>
        <v>316472</v>
      </c>
      <c r="O540" s="16">
        <f t="shared" si="96"/>
        <v>359894</v>
      </c>
      <c r="P540" s="6"/>
      <c r="Q540" s="9" t="s">
        <v>12</v>
      </c>
    </row>
    <row r="541" spans="1:17" x14ac:dyDescent="0.3">
      <c r="B541" s="7" t="str">
        <f t="shared" si="96"/>
        <v/>
      </c>
      <c r="C541" s="7" t="str">
        <f t="shared" si="96"/>
        <v/>
      </c>
      <c r="D541" s="7" t="str">
        <f t="shared" si="96"/>
        <v/>
      </c>
      <c r="E541" s="7" t="str">
        <f t="shared" si="96"/>
        <v/>
      </c>
      <c r="F541" s="7" t="str">
        <f t="shared" si="96"/>
        <v/>
      </c>
      <c r="G541" s="7" t="str">
        <f t="shared" si="96"/>
        <v/>
      </c>
      <c r="H541" s="7" t="str">
        <f t="shared" si="96"/>
        <v/>
      </c>
      <c r="I541" s="7" t="str">
        <f t="shared" si="96"/>
        <v/>
      </c>
      <c r="J541" s="7" t="str">
        <f t="shared" si="96"/>
        <v/>
      </c>
      <c r="K541" s="7" t="str">
        <f t="shared" si="96"/>
        <v/>
      </c>
      <c r="L541" s="7" t="str">
        <f t="shared" si="96"/>
        <v/>
      </c>
      <c r="M541" s="7" t="str">
        <f t="shared" si="96"/>
        <v/>
      </c>
      <c r="N541" s="7">
        <f t="shared" si="96"/>
        <v>306913</v>
      </c>
      <c r="O541" s="7">
        <f t="shared" si="96"/>
        <v>324967</v>
      </c>
      <c r="P541" s="6"/>
      <c r="Q541" s="9" t="s">
        <v>13</v>
      </c>
    </row>
    <row r="542" spans="1:17" x14ac:dyDescent="0.3">
      <c r="B542" s="7" t="str">
        <f t="shared" si="96"/>
        <v/>
      </c>
      <c r="C542" s="7" t="str">
        <f t="shared" si="96"/>
        <v/>
      </c>
      <c r="D542" s="7" t="str">
        <f t="shared" si="96"/>
        <v/>
      </c>
      <c r="E542" s="7" t="str">
        <f t="shared" si="96"/>
        <v/>
      </c>
      <c r="F542" s="7" t="str">
        <f t="shared" si="96"/>
        <v/>
      </c>
      <c r="G542" s="7" t="str">
        <f t="shared" si="96"/>
        <v/>
      </c>
      <c r="H542" s="7" t="str">
        <f t="shared" si="96"/>
        <v/>
      </c>
      <c r="I542" s="7" t="str">
        <f t="shared" si="96"/>
        <v/>
      </c>
      <c r="J542" s="7" t="str">
        <f t="shared" si="96"/>
        <v/>
      </c>
      <c r="K542" s="7" t="str">
        <f t="shared" si="96"/>
        <v/>
      </c>
      <c r="L542" s="7" t="str">
        <f t="shared" si="96"/>
        <v/>
      </c>
      <c r="M542" s="7" t="str">
        <f t="shared" si="96"/>
        <v/>
      </c>
      <c r="N542" s="7">
        <f t="shared" si="96"/>
        <v>344345</v>
      </c>
      <c r="O542" s="7" t="str">
        <f t="shared" si="96"/>
        <v/>
      </c>
      <c r="P542" s="6"/>
      <c r="Q542" s="9" t="s">
        <v>14</v>
      </c>
    </row>
    <row r="543" spans="1:17" x14ac:dyDescent="0.3">
      <c r="B543" s="18" t="str">
        <f t="shared" si="96"/>
        <v/>
      </c>
      <c r="C543" s="18" t="str">
        <f t="shared" si="96"/>
        <v/>
      </c>
      <c r="D543" s="18" t="str">
        <f t="shared" si="96"/>
        <v/>
      </c>
      <c r="E543" s="18" t="str">
        <f t="shared" si="96"/>
        <v/>
      </c>
      <c r="F543" s="18" t="str">
        <f t="shared" si="96"/>
        <v/>
      </c>
      <c r="G543" s="18" t="str">
        <f t="shared" si="96"/>
        <v/>
      </c>
      <c r="H543" s="18" t="str">
        <f t="shared" si="96"/>
        <v/>
      </c>
      <c r="I543" s="18" t="str">
        <f t="shared" si="96"/>
        <v/>
      </c>
      <c r="J543" s="18" t="str">
        <f t="shared" si="96"/>
        <v/>
      </c>
      <c r="K543" s="18" t="str">
        <f t="shared" si="96"/>
        <v/>
      </c>
      <c r="L543" s="18" t="str">
        <f t="shared" si="96"/>
        <v/>
      </c>
      <c r="M543" s="18">
        <f t="shared" si="96"/>
        <v>263876.67</v>
      </c>
      <c r="N543" s="18">
        <f t="shared" si="96"/>
        <v>334845.88</v>
      </c>
      <c r="O543" s="18" t="str">
        <f t="shared" si="96"/>
        <v/>
      </c>
      <c r="P543" s="6"/>
      <c r="Q543" s="9" t="s">
        <v>19</v>
      </c>
    </row>
    <row r="544" spans="1:17" x14ac:dyDescent="0.3">
      <c r="B544" s="18">
        <f>SUM(B540:B543)</f>
        <v>0</v>
      </c>
      <c r="C544" s="18">
        <f t="shared" ref="C544:M544" si="97">SUM(C540:C543)</f>
        <v>0</v>
      </c>
      <c r="D544" s="18">
        <f t="shared" si="97"/>
        <v>0</v>
      </c>
      <c r="E544" s="18">
        <f t="shared" si="97"/>
        <v>0</v>
      </c>
      <c r="F544" s="18">
        <f t="shared" si="97"/>
        <v>0</v>
      </c>
      <c r="G544" s="18">
        <f t="shared" si="97"/>
        <v>0</v>
      </c>
      <c r="H544" s="18">
        <f t="shared" si="97"/>
        <v>0</v>
      </c>
      <c r="I544" s="18">
        <f t="shared" si="97"/>
        <v>0</v>
      </c>
      <c r="J544" s="18">
        <f t="shared" si="97"/>
        <v>0</v>
      </c>
      <c r="K544" s="18">
        <f t="shared" si="97"/>
        <v>0</v>
      </c>
      <c r="L544" s="18">
        <f t="shared" si="97"/>
        <v>0</v>
      </c>
      <c r="M544" s="18">
        <f t="shared" si="97"/>
        <v>263876.67</v>
      </c>
      <c r="N544" s="18">
        <f>IF(N541="",N540*4,IF(N542="",(N541+N540)*2,IF(N543="",((N542+N541+N540)/3)*4,SUM(N540:N543))))</f>
        <v>1302575.8799999999</v>
      </c>
      <c r="O544" s="18">
        <f>IF(O541="",O540*4,IF(O542="",(O541+O540)*2,IF(O543="",((O542+O541+O540)/3)*4,SUM(O540:O543))))</f>
        <v>1369722</v>
      </c>
      <c r="P544" s="6"/>
      <c r="Q544" s="9" t="s">
        <v>15</v>
      </c>
    </row>
    <row r="545" spans="1:17" x14ac:dyDescent="0.3">
      <c r="B545" s="10" t="e">
        <f t="shared" ref="B545:M545" si="98">+B544/B$537</f>
        <v>#DIV/0!</v>
      </c>
      <c r="C545" s="10" t="e">
        <f t="shared" si="98"/>
        <v>#DIV/0!</v>
      </c>
      <c r="D545" s="10" t="e">
        <f t="shared" si="98"/>
        <v>#DIV/0!</v>
      </c>
      <c r="E545" s="10" t="e">
        <f t="shared" si="98"/>
        <v>#DIV/0!</v>
      </c>
      <c r="F545" s="10" t="e">
        <f t="shared" si="98"/>
        <v>#DIV/0!</v>
      </c>
      <c r="G545" s="10" t="e">
        <f t="shared" si="98"/>
        <v>#DIV/0!</v>
      </c>
      <c r="H545" s="10" t="e">
        <f t="shared" si="98"/>
        <v>#DIV/0!</v>
      </c>
      <c r="I545" s="10" t="e">
        <f t="shared" si="98"/>
        <v>#DIV/0!</v>
      </c>
      <c r="J545" s="10" t="e">
        <f t="shared" si="98"/>
        <v>#DIV/0!</v>
      </c>
      <c r="K545" s="10" t="e">
        <f t="shared" si="98"/>
        <v>#DIV/0!</v>
      </c>
      <c r="L545" s="10" t="e">
        <f t="shared" si="98"/>
        <v>#DIV/0!</v>
      </c>
      <c r="M545" s="10">
        <f t="shared" si="98"/>
        <v>0.19941651117000475</v>
      </c>
      <c r="N545" s="10">
        <f>+N544/N$537</f>
        <v>0.20791569467418694</v>
      </c>
      <c r="O545" s="10">
        <f>+O544/O$537</f>
        <v>0.20575114560554036</v>
      </c>
      <c r="P545" s="6"/>
      <c r="Q545" s="11" t="s">
        <v>31</v>
      </c>
    </row>
    <row r="546" spans="1:17" x14ac:dyDescent="0.3">
      <c r="B546" s="176" t="s">
        <v>2399</v>
      </c>
      <c r="C546" s="176"/>
      <c r="D546" s="176"/>
      <c r="E546" s="176"/>
      <c r="F546" s="176"/>
      <c r="G546" s="176"/>
      <c r="H546" s="176"/>
      <c r="I546" s="176"/>
      <c r="J546" s="176"/>
      <c r="K546" s="176"/>
      <c r="L546" s="176"/>
      <c r="M546" s="176"/>
      <c r="N546" s="176"/>
      <c r="O546" s="176"/>
      <c r="P546" s="6"/>
      <c r="Q546" s="3"/>
    </row>
    <row r="547" spans="1:17" x14ac:dyDescent="0.3">
      <c r="B547" s="16" t="str">
        <f t="shared" ref="B547:O550" si="99">IFERROR(VLOOKUP($B$546,$127:$213,MATCH($Q547&amp;"/"&amp;B$347,$125:$125,0),FALSE),"")</f>
        <v/>
      </c>
      <c r="C547" s="16" t="str">
        <f t="shared" si="99"/>
        <v/>
      </c>
      <c r="D547" s="16" t="str">
        <f t="shared" si="99"/>
        <v/>
      </c>
      <c r="E547" s="16" t="str">
        <f t="shared" si="99"/>
        <v/>
      </c>
      <c r="F547" s="16" t="str">
        <f t="shared" si="99"/>
        <v/>
      </c>
      <c r="G547" s="16" t="str">
        <f t="shared" si="99"/>
        <v/>
      </c>
      <c r="H547" s="16" t="str">
        <f t="shared" si="99"/>
        <v/>
      </c>
      <c r="I547" s="16" t="str">
        <f t="shared" si="99"/>
        <v/>
      </c>
      <c r="J547" s="16" t="str">
        <f t="shared" si="99"/>
        <v/>
      </c>
      <c r="K547" s="16" t="str">
        <f t="shared" si="99"/>
        <v/>
      </c>
      <c r="L547" s="16" t="str">
        <f t="shared" si="99"/>
        <v/>
      </c>
      <c r="M547" s="16" t="str">
        <f t="shared" si="99"/>
        <v/>
      </c>
      <c r="N547" s="16">
        <f t="shared" si="99"/>
        <v>1237342</v>
      </c>
      <c r="O547" s="16">
        <f t="shared" si="99"/>
        <v>1373656</v>
      </c>
      <c r="P547" s="6"/>
      <c r="Q547" s="9" t="s">
        <v>12</v>
      </c>
    </row>
    <row r="548" spans="1:17" x14ac:dyDescent="0.3">
      <c r="B548" s="7" t="str">
        <f t="shared" si="99"/>
        <v/>
      </c>
      <c r="C548" s="7" t="str">
        <f t="shared" si="99"/>
        <v/>
      </c>
      <c r="D548" s="7" t="str">
        <f t="shared" si="99"/>
        <v/>
      </c>
      <c r="E548" s="7" t="str">
        <f t="shared" si="99"/>
        <v/>
      </c>
      <c r="F548" s="7" t="str">
        <f t="shared" si="99"/>
        <v/>
      </c>
      <c r="G548" s="7" t="str">
        <f t="shared" si="99"/>
        <v/>
      </c>
      <c r="H548" s="7" t="str">
        <f t="shared" si="99"/>
        <v/>
      </c>
      <c r="I548" s="7" t="str">
        <f t="shared" si="99"/>
        <v/>
      </c>
      <c r="J548" s="7" t="str">
        <f t="shared" si="99"/>
        <v/>
      </c>
      <c r="K548" s="7" t="str">
        <f t="shared" si="99"/>
        <v/>
      </c>
      <c r="L548" s="7" t="str">
        <f t="shared" si="99"/>
        <v/>
      </c>
      <c r="M548" s="7" t="str">
        <f t="shared" si="99"/>
        <v/>
      </c>
      <c r="N548" s="7">
        <f t="shared" si="99"/>
        <v>1266553</v>
      </c>
      <c r="O548" s="7">
        <f t="shared" si="99"/>
        <v>1270072</v>
      </c>
      <c r="P548" s="6"/>
      <c r="Q548" s="9" t="s">
        <v>13</v>
      </c>
    </row>
    <row r="549" spans="1:17" x14ac:dyDescent="0.3">
      <c r="B549" s="7" t="str">
        <f t="shared" si="99"/>
        <v/>
      </c>
      <c r="C549" s="7" t="str">
        <f t="shared" si="99"/>
        <v/>
      </c>
      <c r="D549" s="7" t="str">
        <f t="shared" si="99"/>
        <v/>
      </c>
      <c r="E549" s="7" t="str">
        <f t="shared" si="99"/>
        <v/>
      </c>
      <c r="F549" s="7" t="str">
        <f t="shared" si="99"/>
        <v/>
      </c>
      <c r="G549" s="7" t="str">
        <f t="shared" si="99"/>
        <v/>
      </c>
      <c r="H549" s="7" t="str">
        <f t="shared" si="99"/>
        <v/>
      </c>
      <c r="I549" s="7" t="str">
        <f t="shared" si="99"/>
        <v/>
      </c>
      <c r="J549" s="7" t="str">
        <f t="shared" si="99"/>
        <v/>
      </c>
      <c r="K549" s="7" t="str">
        <f t="shared" si="99"/>
        <v/>
      </c>
      <c r="L549" s="7" t="str">
        <f t="shared" si="99"/>
        <v/>
      </c>
      <c r="M549" s="7" t="str">
        <f t="shared" si="99"/>
        <v/>
      </c>
      <c r="N549" s="7">
        <f t="shared" si="99"/>
        <v>1339973</v>
      </c>
      <c r="O549" s="7" t="str">
        <f t="shared" si="99"/>
        <v/>
      </c>
      <c r="P549" s="6"/>
      <c r="Q549" s="9" t="s">
        <v>14</v>
      </c>
    </row>
    <row r="550" spans="1:17" x14ac:dyDescent="0.3">
      <c r="B550" s="7" t="str">
        <f t="shared" si="99"/>
        <v/>
      </c>
      <c r="C550" s="18" t="str">
        <f t="shared" si="99"/>
        <v/>
      </c>
      <c r="D550" s="18" t="str">
        <f t="shared" si="99"/>
        <v/>
      </c>
      <c r="E550" s="18" t="str">
        <f t="shared" si="99"/>
        <v/>
      </c>
      <c r="F550" s="18" t="str">
        <f t="shared" si="99"/>
        <v/>
      </c>
      <c r="G550" s="18" t="str">
        <f t="shared" si="99"/>
        <v/>
      </c>
      <c r="H550" s="18" t="str">
        <f t="shared" si="99"/>
        <v/>
      </c>
      <c r="I550" s="18" t="str">
        <f t="shared" si="99"/>
        <v/>
      </c>
      <c r="J550" s="18" t="str">
        <f t="shared" si="99"/>
        <v/>
      </c>
      <c r="K550" s="18" t="str">
        <f t="shared" si="99"/>
        <v/>
      </c>
      <c r="L550" s="18" t="str">
        <f t="shared" si="99"/>
        <v/>
      </c>
      <c r="M550" s="18">
        <f t="shared" si="99"/>
        <v>1059367.1599999999</v>
      </c>
      <c r="N550" s="18">
        <f t="shared" si="99"/>
        <v>1370055.81</v>
      </c>
      <c r="O550" s="18" t="str">
        <f t="shared" si="99"/>
        <v/>
      </c>
      <c r="P550" s="6"/>
      <c r="Q550" s="9" t="s">
        <v>19</v>
      </c>
    </row>
    <row r="551" spans="1:17" x14ac:dyDescent="0.3">
      <c r="B551" s="26">
        <f>SUM(B547:B550)</f>
        <v>0</v>
      </c>
      <c r="C551" s="18">
        <f t="shared" ref="C551:M551" si="100">SUM(C547:C550)</f>
        <v>0</v>
      </c>
      <c r="D551" s="18">
        <f t="shared" si="100"/>
        <v>0</v>
      </c>
      <c r="E551" s="18">
        <f t="shared" si="100"/>
        <v>0</v>
      </c>
      <c r="F551" s="18">
        <f t="shared" si="100"/>
        <v>0</v>
      </c>
      <c r="G551" s="18">
        <f t="shared" si="100"/>
        <v>0</v>
      </c>
      <c r="H551" s="18">
        <f t="shared" si="100"/>
        <v>0</v>
      </c>
      <c r="I551" s="18">
        <f t="shared" si="100"/>
        <v>0</v>
      </c>
      <c r="J551" s="18">
        <f t="shared" si="100"/>
        <v>0</v>
      </c>
      <c r="K551" s="18">
        <f t="shared" si="100"/>
        <v>0</v>
      </c>
      <c r="L551" s="18">
        <f t="shared" si="100"/>
        <v>0</v>
      </c>
      <c r="M551" s="18">
        <f t="shared" si="100"/>
        <v>1059367.1599999999</v>
      </c>
      <c r="N551" s="18">
        <f>IF(N548="",N547*4,IF(N549="",(N548+N547)*2,IF(N550="",((N549+N548+N547)/3)*4,SUM(N547:N550))))</f>
        <v>5213923.8100000005</v>
      </c>
      <c r="O551" s="18">
        <f>IF(O548="",O547*4,IF(O549="",(O548+O547)*2,IF(O550="",((O549+O548+O547)/3)*4,SUM(O547:O550))))</f>
        <v>5287456</v>
      </c>
      <c r="P551" s="6"/>
      <c r="Q551" s="9" t="s">
        <v>15</v>
      </c>
    </row>
    <row r="552" spans="1:17" x14ac:dyDescent="0.3">
      <c r="B552" s="10" t="e">
        <f t="shared" ref="B552:O552" si="101">+B551/(B$446+B$454)</f>
        <v>#DIV/0!</v>
      </c>
      <c r="C552" s="10" t="e">
        <f t="shared" si="101"/>
        <v>#DIV/0!</v>
      </c>
      <c r="D552" s="10" t="e">
        <f t="shared" si="101"/>
        <v>#DIV/0!</v>
      </c>
      <c r="E552" s="10" t="e">
        <f t="shared" si="101"/>
        <v>#DIV/0!</v>
      </c>
      <c r="F552" s="10" t="e">
        <f t="shared" si="101"/>
        <v>#DIV/0!</v>
      </c>
      <c r="G552" s="10" t="e">
        <f t="shared" si="101"/>
        <v>#DIV/0!</v>
      </c>
      <c r="H552" s="10" t="e">
        <f t="shared" si="101"/>
        <v>#DIV/0!</v>
      </c>
      <c r="I552" s="10" t="e">
        <f t="shared" si="101"/>
        <v>#DIV/0!</v>
      </c>
      <c r="J552" s="10" t="e">
        <f t="shared" si="101"/>
        <v>#DIV/0!</v>
      </c>
      <c r="K552" s="10" t="e">
        <f t="shared" si="101"/>
        <v>#DIV/0!</v>
      </c>
      <c r="L552" s="10" t="e">
        <f t="shared" si="101"/>
        <v>#DIV/0!</v>
      </c>
      <c r="M552" s="10">
        <f t="shared" si="101"/>
        <v>0.3362294491746915</v>
      </c>
      <c r="N552" s="10">
        <f t="shared" si="101"/>
        <v>0.35497999718058432</v>
      </c>
      <c r="O552" s="10">
        <f t="shared" si="101"/>
        <v>0.34198822451172084</v>
      </c>
      <c r="P552" s="6"/>
      <c r="Q552" s="11" t="s">
        <v>32</v>
      </c>
    </row>
    <row r="553" spans="1:17" s="87" customFormat="1" x14ac:dyDescent="0.3">
      <c r="A553" s="86"/>
      <c r="B553" s="19"/>
      <c r="C553" s="12" t="e">
        <f t="shared" ref="C553:M553" si="102">C551/B551-1</f>
        <v>#DIV/0!</v>
      </c>
      <c r="D553" s="12" t="e">
        <f t="shared" si="102"/>
        <v>#DIV/0!</v>
      </c>
      <c r="E553" s="12" t="e">
        <f t="shared" si="102"/>
        <v>#DIV/0!</v>
      </c>
      <c r="F553" s="12" t="e">
        <f t="shared" si="102"/>
        <v>#DIV/0!</v>
      </c>
      <c r="G553" s="12" t="e">
        <f t="shared" si="102"/>
        <v>#DIV/0!</v>
      </c>
      <c r="H553" s="12" t="e">
        <f t="shared" si="102"/>
        <v>#DIV/0!</v>
      </c>
      <c r="I553" s="12" t="e">
        <f t="shared" si="102"/>
        <v>#DIV/0!</v>
      </c>
      <c r="J553" s="12" t="e">
        <f t="shared" si="102"/>
        <v>#DIV/0!</v>
      </c>
      <c r="K553" s="12" t="e">
        <f t="shared" si="102"/>
        <v>#DIV/0!</v>
      </c>
      <c r="L553" s="12" t="e">
        <f t="shared" si="102"/>
        <v>#DIV/0!</v>
      </c>
      <c r="M553" s="12" t="e">
        <f t="shared" si="102"/>
        <v>#DIV/0!</v>
      </c>
      <c r="N553" s="12">
        <f>N551/M551-1</f>
        <v>3.9217344154787668</v>
      </c>
      <c r="O553" s="12">
        <f>O551/N551-1</f>
        <v>1.4103042675646549E-2</v>
      </c>
      <c r="P553" s="17"/>
      <c r="Q553" s="14" t="s">
        <v>20</v>
      </c>
    </row>
    <row r="554" spans="1:17" x14ac:dyDescent="0.3">
      <c r="B554" s="171" t="s">
        <v>9</v>
      </c>
      <c r="C554" s="171"/>
      <c r="D554" s="171"/>
      <c r="E554" s="171"/>
      <c r="F554" s="171"/>
      <c r="G554" s="171"/>
      <c r="H554" s="171"/>
      <c r="I554" s="171"/>
      <c r="J554" s="171"/>
      <c r="K554" s="171"/>
      <c r="L554" s="171"/>
      <c r="M554" s="171"/>
      <c r="N554" s="171"/>
      <c r="O554" s="171"/>
    </row>
    <row r="555" spans="1:17" x14ac:dyDescent="0.3">
      <c r="B555" s="181" t="s">
        <v>877</v>
      </c>
      <c r="C555" s="181"/>
      <c r="D555" s="181"/>
      <c r="E555" s="181"/>
      <c r="F555" s="181"/>
      <c r="G555" s="181"/>
      <c r="H555" s="181"/>
      <c r="I555" s="181"/>
      <c r="J555" s="181"/>
      <c r="K555" s="181"/>
      <c r="L555" s="181"/>
      <c r="M555" s="181"/>
      <c r="N555" s="181"/>
      <c r="O555" s="181"/>
    </row>
    <row r="556" spans="1:17" x14ac:dyDescent="0.3">
      <c r="B556" s="7" t="str">
        <f t="shared" ref="B556:O558" si="103">IFERROR(VLOOKUP($B$555,$218:$342,MATCH($Q556&amp;"/"&amp;B$347,$216:$216,0),FALSE),"")</f>
        <v/>
      </c>
      <c r="C556" s="7" t="str">
        <f t="shared" si="103"/>
        <v/>
      </c>
      <c r="D556" s="7" t="str">
        <f t="shared" si="103"/>
        <v/>
      </c>
      <c r="E556" s="7" t="str">
        <f t="shared" si="103"/>
        <v/>
      </c>
      <c r="F556" s="7" t="str">
        <f t="shared" si="103"/>
        <v/>
      </c>
      <c r="G556" s="7" t="str">
        <f t="shared" si="103"/>
        <v/>
      </c>
      <c r="H556" s="7" t="str">
        <f t="shared" si="103"/>
        <v/>
      </c>
      <c r="I556" s="7" t="str">
        <f t="shared" si="103"/>
        <v/>
      </c>
      <c r="J556" s="7" t="str">
        <f t="shared" si="103"/>
        <v/>
      </c>
      <c r="K556" s="7" t="str">
        <f t="shared" si="103"/>
        <v/>
      </c>
      <c r="L556" s="7" t="str">
        <f t="shared" si="103"/>
        <v/>
      </c>
      <c r="M556" s="7" t="str">
        <f t="shared" si="103"/>
        <v/>
      </c>
      <c r="N556" s="8">
        <f t="shared" si="103"/>
        <v>267644</v>
      </c>
      <c r="O556" s="8">
        <f t="shared" si="103"/>
        <v>300420</v>
      </c>
      <c r="P556" s="6"/>
      <c r="Q556" s="9" t="s">
        <v>12</v>
      </c>
    </row>
    <row r="557" spans="1:17" x14ac:dyDescent="0.3">
      <c r="B557" s="7" t="str">
        <f t="shared" si="103"/>
        <v/>
      </c>
      <c r="C557" s="7" t="str">
        <f t="shared" si="103"/>
        <v/>
      </c>
      <c r="D557" s="7" t="str">
        <f t="shared" si="103"/>
        <v/>
      </c>
      <c r="E557" s="7" t="str">
        <f t="shared" si="103"/>
        <v/>
      </c>
      <c r="F557" s="7" t="str">
        <f t="shared" si="103"/>
        <v/>
      </c>
      <c r="G557" s="7" t="str">
        <f t="shared" si="103"/>
        <v/>
      </c>
      <c r="H557" s="7" t="str">
        <f t="shared" si="103"/>
        <v/>
      </c>
      <c r="I557" s="7" t="str">
        <f t="shared" si="103"/>
        <v/>
      </c>
      <c r="J557" s="7" t="str">
        <f t="shared" si="103"/>
        <v/>
      </c>
      <c r="K557" s="7" t="str">
        <f t="shared" si="103"/>
        <v/>
      </c>
      <c r="L557" s="7" t="str">
        <f t="shared" si="103"/>
        <v/>
      </c>
      <c r="M557" s="7" t="str">
        <f t="shared" si="103"/>
        <v/>
      </c>
      <c r="N557" s="8">
        <f t="shared" si="103"/>
        <v>574773</v>
      </c>
      <c r="O557" s="8">
        <f t="shared" si="103"/>
        <v>610766</v>
      </c>
      <c r="P557" s="6"/>
      <c r="Q557" s="9" t="s">
        <v>13</v>
      </c>
    </row>
    <row r="558" spans="1:17" x14ac:dyDescent="0.3">
      <c r="B558" s="7" t="str">
        <f t="shared" si="103"/>
        <v/>
      </c>
      <c r="C558" s="7" t="str">
        <f t="shared" si="103"/>
        <v/>
      </c>
      <c r="D558" s="7" t="str">
        <f t="shared" si="103"/>
        <v/>
      </c>
      <c r="E558" s="7" t="str">
        <f t="shared" si="103"/>
        <v/>
      </c>
      <c r="F558" s="7" t="str">
        <f t="shared" si="103"/>
        <v/>
      </c>
      <c r="G558" s="7" t="str">
        <f t="shared" si="103"/>
        <v/>
      </c>
      <c r="H558" s="7" t="str">
        <f t="shared" si="103"/>
        <v/>
      </c>
      <c r="I558" s="7" t="str">
        <f t="shared" si="103"/>
        <v/>
      </c>
      <c r="J558" s="7" t="str">
        <f t="shared" si="103"/>
        <v/>
      </c>
      <c r="K558" s="7" t="str">
        <f t="shared" si="103"/>
        <v/>
      </c>
      <c r="L558" s="7" t="str">
        <f t="shared" si="103"/>
        <v/>
      </c>
      <c r="M558" s="7" t="str">
        <f t="shared" si="103"/>
        <v/>
      </c>
      <c r="N558" s="8">
        <f t="shared" si="103"/>
        <v>868427</v>
      </c>
      <c r="O558" s="8" t="str">
        <f t="shared" si="103"/>
        <v/>
      </c>
      <c r="P558" s="6"/>
      <c r="Q558" s="9" t="s">
        <v>14</v>
      </c>
    </row>
    <row r="559" spans="1:17" x14ac:dyDescent="0.3">
      <c r="B559" s="7" t="str">
        <f t="shared" ref="B559:M559" si="104">IFERROR(VLOOKUP($B$555,$218:$342,MATCH($Q559&amp;"/"&amp;B$347,$216:$216,0),FALSE),"")</f>
        <v/>
      </c>
      <c r="C559" s="7" t="str">
        <f t="shared" si="104"/>
        <v/>
      </c>
      <c r="D559" s="7" t="str">
        <f t="shared" si="104"/>
        <v/>
      </c>
      <c r="E559" s="7" t="str">
        <f t="shared" si="104"/>
        <v/>
      </c>
      <c r="F559" s="7" t="str">
        <f t="shared" si="104"/>
        <v/>
      </c>
      <c r="G559" s="7" t="str">
        <f t="shared" si="104"/>
        <v/>
      </c>
      <c r="H559" s="7" t="str">
        <f t="shared" si="104"/>
        <v/>
      </c>
      <c r="I559" s="7" t="str">
        <f t="shared" si="104"/>
        <v/>
      </c>
      <c r="J559" s="7" t="str">
        <f t="shared" si="104"/>
        <v/>
      </c>
      <c r="K559" s="7" t="str">
        <f t="shared" si="104"/>
        <v/>
      </c>
      <c r="L559" s="7" t="str">
        <f t="shared" si="104"/>
        <v/>
      </c>
      <c r="M559" s="7">
        <f t="shared" si="104"/>
        <v>275738.09999999998</v>
      </c>
      <c r="N559" s="8">
        <f>IFERROR(VLOOKUP($B$555,$218:$342,MATCH($Q559&amp;"/"&amp;N$347,$216:$216,0),FALSE),IFERROR((VLOOKUP($B$555,$218:$342,MATCH($Q558&amp;"/"&amp;N$347,$216:$216,0),FALSE)/3)*4,IFERROR(VLOOKUP($B$555,$218:$342,MATCH($Q557&amp;"/"&amp;N$347,$216:$216,0),FALSE)*2,IFERROR(VLOOKUP($B$555,$218:$342,MATCH($Q556&amp;"/"&amp;N$347,$216:$216,0),FALSE)*4,""))))</f>
        <v>1169326.3600000001</v>
      </c>
      <c r="O559" s="8">
        <f>IFERROR(VLOOKUP($B$555,$218:$342,MATCH($Q559&amp;"/"&amp;O$347,$216:$216,0),FALSE),IFERROR((VLOOKUP($B$555,$218:$342,MATCH($Q558&amp;"/"&amp;O$347,$216:$216,0),FALSE)/3)*4,IFERROR(VLOOKUP($B$555,$218:$342,MATCH($Q557&amp;"/"&amp;O$347,$216:$216,0),FALSE)*2,IFERROR(VLOOKUP($B$555,$218:$342,MATCH($Q556&amp;"/"&amp;O$347,$216:$216,0),FALSE)*4,""))))</f>
        <v>1221532</v>
      </c>
      <c r="P559" s="6"/>
      <c r="Q559" s="9" t="s">
        <v>15</v>
      </c>
    </row>
    <row r="560" spans="1:17" x14ac:dyDescent="0.3">
      <c r="B560" s="12" t="e">
        <f t="shared" ref="B560:O560" si="105">B559/(B$446+B454)</f>
        <v>#VALUE!</v>
      </c>
      <c r="C560" s="12" t="e">
        <f t="shared" si="105"/>
        <v>#VALUE!</v>
      </c>
      <c r="D560" s="12" t="e">
        <f t="shared" si="105"/>
        <v>#VALUE!</v>
      </c>
      <c r="E560" s="12" t="e">
        <f t="shared" si="105"/>
        <v>#VALUE!</v>
      </c>
      <c r="F560" s="12" t="e">
        <f t="shared" si="105"/>
        <v>#VALUE!</v>
      </c>
      <c r="G560" s="12" t="e">
        <f t="shared" si="105"/>
        <v>#VALUE!</v>
      </c>
      <c r="H560" s="12" t="e">
        <f t="shared" si="105"/>
        <v>#VALUE!</v>
      </c>
      <c r="I560" s="12" t="e">
        <f t="shared" si="105"/>
        <v>#VALUE!</v>
      </c>
      <c r="J560" s="12" t="e">
        <f t="shared" si="105"/>
        <v>#VALUE!</v>
      </c>
      <c r="K560" s="12" t="e">
        <f t="shared" si="105"/>
        <v>#VALUE!</v>
      </c>
      <c r="L560" s="12" t="e">
        <f t="shared" si="105"/>
        <v>#VALUE!</v>
      </c>
      <c r="M560" s="12">
        <f t="shared" si="105"/>
        <v>8.7515710303381511E-2</v>
      </c>
      <c r="N560" s="12">
        <f t="shared" si="105"/>
        <v>7.9611341304962974E-2</v>
      </c>
      <c r="O560" s="12">
        <f t="shared" si="105"/>
        <v>7.900766642110145E-2</v>
      </c>
      <c r="P560" s="6"/>
      <c r="Q560" s="11" t="s">
        <v>1747</v>
      </c>
    </row>
    <row r="561" spans="2:17" x14ac:dyDescent="0.3">
      <c r="B561" s="171" t="s">
        <v>879</v>
      </c>
      <c r="C561" s="171"/>
      <c r="D561" s="171"/>
      <c r="E561" s="171"/>
      <c r="F561" s="171"/>
      <c r="G561" s="171"/>
      <c r="H561" s="171"/>
      <c r="I561" s="171"/>
      <c r="J561" s="171"/>
      <c r="K561" s="171"/>
      <c r="L561" s="171"/>
      <c r="M561" s="171"/>
      <c r="N561" s="171"/>
      <c r="O561" s="171"/>
    </row>
    <row r="562" spans="2:17" x14ac:dyDescent="0.3">
      <c r="B562" s="7" t="str">
        <f t="shared" ref="B562:O565" si="106">IFERROR(VLOOKUP($B$561,$218:$342,MATCH($Q562&amp;"/"&amp;B$347,$216:$216,0),FALSE),"")</f>
        <v/>
      </c>
      <c r="C562" s="7" t="str">
        <f t="shared" si="106"/>
        <v/>
      </c>
      <c r="D562" s="7" t="str">
        <f t="shared" si="106"/>
        <v/>
      </c>
      <c r="E562" s="7" t="str">
        <f t="shared" si="106"/>
        <v/>
      </c>
      <c r="F562" s="7" t="str">
        <f t="shared" si="106"/>
        <v/>
      </c>
      <c r="G562" s="7" t="str">
        <f t="shared" si="106"/>
        <v/>
      </c>
      <c r="H562" s="7" t="str">
        <f t="shared" si="106"/>
        <v/>
      </c>
      <c r="I562" s="7" t="str">
        <f t="shared" si="106"/>
        <v/>
      </c>
      <c r="J562" s="7" t="str">
        <f t="shared" si="106"/>
        <v/>
      </c>
      <c r="K562" s="7" t="str">
        <f t="shared" si="106"/>
        <v/>
      </c>
      <c r="L562" s="7" t="str">
        <f t="shared" si="106"/>
        <v/>
      </c>
      <c r="M562" s="7" t="str">
        <f t="shared" si="106"/>
        <v/>
      </c>
      <c r="N562" s="8">
        <f t="shared" si="106"/>
        <v>-433087</v>
      </c>
      <c r="O562" s="8">
        <f t="shared" si="106"/>
        <v>-638033</v>
      </c>
      <c r="P562" s="6"/>
      <c r="Q562" s="9" t="s">
        <v>12</v>
      </c>
    </row>
    <row r="563" spans="2:17" x14ac:dyDescent="0.3">
      <c r="B563" s="7" t="str">
        <f t="shared" si="106"/>
        <v/>
      </c>
      <c r="C563" s="7" t="str">
        <f t="shared" si="106"/>
        <v/>
      </c>
      <c r="D563" s="7" t="str">
        <f t="shared" si="106"/>
        <v/>
      </c>
      <c r="E563" s="7" t="str">
        <f t="shared" si="106"/>
        <v/>
      </c>
      <c r="F563" s="7" t="str">
        <f t="shared" si="106"/>
        <v/>
      </c>
      <c r="G563" s="7" t="str">
        <f t="shared" si="106"/>
        <v/>
      </c>
      <c r="H563" s="7" t="str">
        <f t="shared" si="106"/>
        <v/>
      </c>
      <c r="I563" s="7" t="str">
        <f t="shared" si="106"/>
        <v/>
      </c>
      <c r="J563" s="7" t="str">
        <f t="shared" si="106"/>
        <v/>
      </c>
      <c r="K563" s="7" t="str">
        <f t="shared" si="106"/>
        <v/>
      </c>
      <c r="L563" s="7" t="str">
        <f t="shared" si="106"/>
        <v/>
      </c>
      <c r="M563" s="7" t="str">
        <f t="shared" si="106"/>
        <v/>
      </c>
      <c r="N563" s="8">
        <f t="shared" si="106"/>
        <v>680362</v>
      </c>
      <c r="O563" s="8">
        <f t="shared" si="106"/>
        <v>-5136425</v>
      </c>
      <c r="P563" s="6"/>
      <c r="Q563" s="9" t="s">
        <v>13</v>
      </c>
    </row>
    <row r="564" spans="2:17" x14ac:dyDescent="0.3">
      <c r="B564" s="7" t="str">
        <f t="shared" si="106"/>
        <v/>
      </c>
      <c r="C564" s="7" t="str">
        <f t="shared" si="106"/>
        <v/>
      </c>
      <c r="D564" s="7" t="str">
        <f t="shared" si="106"/>
        <v/>
      </c>
      <c r="E564" s="7" t="str">
        <f t="shared" si="106"/>
        <v/>
      </c>
      <c r="F564" s="7" t="str">
        <f t="shared" si="106"/>
        <v/>
      </c>
      <c r="G564" s="7" t="str">
        <f t="shared" si="106"/>
        <v/>
      </c>
      <c r="H564" s="7" t="str">
        <f t="shared" si="106"/>
        <v/>
      </c>
      <c r="I564" s="7" t="str">
        <f t="shared" si="106"/>
        <v/>
      </c>
      <c r="J564" s="7" t="str">
        <f t="shared" si="106"/>
        <v/>
      </c>
      <c r="K564" s="7" t="str">
        <f t="shared" si="106"/>
        <v/>
      </c>
      <c r="L564" s="7" t="str">
        <f t="shared" si="106"/>
        <v/>
      </c>
      <c r="M564" s="7" t="str">
        <f t="shared" si="106"/>
        <v/>
      </c>
      <c r="N564" s="8">
        <f t="shared" si="106"/>
        <v>-1198056</v>
      </c>
      <c r="O564" s="8" t="str">
        <f t="shared" si="106"/>
        <v/>
      </c>
      <c r="P564" s="6"/>
      <c r="Q564" s="9" t="s">
        <v>14</v>
      </c>
    </row>
    <row r="565" spans="2:17" x14ac:dyDescent="0.3">
      <c r="B565" s="7" t="str">
        <f t="shared" si="106"/>
        <v/>
      </c>
      <c r="C565" s="7" t="str">
        <f t="shared" si="106"/>
        <v/>
      </c>
      <c r="D565" s="7" t="str">
        <f t="shared" si="106"/>
        <v/>
      </c>
      <c r="E565" s="7" t="str">
        <f t="shared" si="106"/>
        <v/>
      </c>
      <c r="F565" s="7" t="str">
        <f t="shared" si="106"/>
        <v/>
      </c>
      <c r="G565" s="7" t="str">
        <f t="shared" si="106"/>
        <v/>
      </c>
      <c r="H565" s="7" t="str">
        <f t="shared" si="106"/>
        <v/>
      </c>
      <c r="I565" s="7" t="str">
        <f t="shared" si="106"/>
        <v/>
      </c>
      <c r="J565" s="7" t="str">
        <f t="shared" si="106"/>
        <v/>
      </c>
      <c r="K565" s="7" t="str">
        <f t="shared" si="106"/>
        <v/>
      </c>
      <c r="L565" s="7" t="str">
        <f t="shared" si="106"/>
        <v/>
      </c>
      <c r="M565" s="7">
        <f t="shared" si="106"/>
        <v>-5991775.4699999997</v>
      </c>
      <c r="N565" s="8">
        <f t="shared" si="106"/>
        <v>-2387585.0299999998</v>
      </c>
      <c r="O565" s="8" t="str">
        <f t="shared" si="106"/>
        <v/>
      </c>
      <c r="P565" s="6"/>
      <c r="Q565" s="9" t="s">
        <v>15</v>
      </c>
    </row>
    <row r="566" spans="2:17" x14ac:dyDescent="0.3">
      <c r="B566" s="157" t="e">
        <f t="shared" ref="B566:M566" si="107">B565/B$551</f>
        <v>#VALUE!</v>
      </c>
      <c r="C566" s="157" t="e">
        <f t="shared" si="107"/>
        <v>#VALUE!</v>
      </c>
      <c r="D566" s="157" t="e">
        <f t="shared" si="107"/>
        <v>#VALUE!</v>
      </c>
      <c r="E566" s="157" t="e">
        <f t="shared" si="107"/>
        <v>#VALUE!</v>
      </c>
      <c r="F566" s="157" t="e">
        <f t="shared" si="107"/>
        <v>#VALUE!</v>
      </c>
      <c r="G566" s="157" t="e">
        <f t="shared" si="107"/>
        <v>#VALUE!</v>
      </c>
      <c r="H566" s="157" t="e">
        <f t="shared" si="107"/>
        <v>#VALUE!</v>
      </c>
      <c r="I566" s="157" t="e">
        <f t="shared" si="107"/>
        <v>#VALUE!</v>
      </c>
      <c r="J566" s="157" t="e">
        <f t="shared" si="107"/>
        <v>#VALUE!</v>
      </c>
      <c r="K566" s="157" t="e">
        <f t="shared" si="107"/>
        <v>#VALUE!</v>
      </c>
      <c r="L566" s="157" t="e">
        <f t="shared" si="107"/>
        <v>#VALUE!</v>
      </c>
      <c r="M566" s="157">
        <f t="shared" si="107"/>
        <v>-5.6559951037183369</v>
      </c>
      <c r="N566" s="157">
        <f>IFERROR(N565/N$551,IFERROR(N564/N$551,IFERROR(N563/N$551,N562/N$551)))</f>
        <v>-0.45792480231888921</v>
      </c>
      <c r="O566" s="157">
        <f>IFERROR(O565/O$551,IFERROR(O564/O$551,IFERROR(O563/O$551,O562/O$551)))</f>
        <v>-0.97143597979822438</v>
      </c>
      <c r="P566" s="6"/>
      <c r="Q566" s="11" t="s">
        <v>33</v>
      </c>
    </row>
    <row r="567" spans="2:17" x14ac:dyDescent="0.3">
      <c r="B567" s="176" t="s">
        <v>34</v>
      </c>
      <c r="C567" s="176"/>
      <c r="D567" s="176"/>
      <c r="E567" s="176"/>
      <c r="F567" s="176"/>
      <c r="G567" s="176"/>
      <c r="H567" s="176"/>
      <c r="I567" s="176"/>
      <c r="J567" s="176"/>
      <c r="K567" s="176"/>
      <c r="L567" s="176"/>
      <c r="M567" s="176"/>
      <c r="N567" s="176"/>
      <c r="O567" s="176"/>
    </row>
    <row r="568" spans="2:17" x14ac:dyDescent="0.3">
      <c r="B568" s="7" t="str">
        <f>IFERROR(B562+B574,"")</f>
        <v/>
      </c>
      <c r="C568" s="7" t="str">
        <f t="shared" ref="C568:O571" si="108">IFERROR(C562+C574,"")</f>
        <v/>
      </c>
      <c r="D568" s="7" t="str">
        <f t="shared" si="108"/>
        <v/>
      </c>
      <c r="E568" s="7" t="str">
        <f t="shared" si="108"/>
        <v/>
      </c>
      <c r="F568" s="7" t="str">
        <f t="shared" si="108"/>
        <v/>
      </c>
      <c r="G568" s="7" t="str">
        <f t="shared" si="108"/>
        <v/>
      </c>
      <c r="H568" s="7" t="str">
        <f t="shared" si="108"/>
        <v/>
      </c>
      <c r="I568" s="7" t="str">
        <f t="shared" si="108"/>
        <v/>
      </c>
      <c r="J568" s="7" t="str">
        <f t="shared" si="108"/>
        <v/>
      </c>
      <c r="K568" s="7" t="str">
        <f t="shared" si="108"/>
        <v/>
      </c>
      <c r="L568" s="7" t="str">
        <f t="shared" si="108"/>
        <v/>
      </c>
      <c r="M568" s="7" t="str">
        <f t="shared" si="108"/>
        <v/>
      </c>
      <c r="N568" s="8">
        <f t="shared" si="108"/>
        <v>-590756</v>
      </c>
      <c r="O568" s="8">
        <f t="shared" si="108"/>
        <v>-776483</v>
      </c>
      <c r="P568" s="6"/>
      <c r="Q568" s="9" t="s">
        <v>12</v>
      </c>
    </row>
    <row r="569" spans="2:17" x14ac:dyDescent="0.3">
      <c r="B569" s="7" t="str">
        <f t="shared" ref="B569:N571" si="109">IFERROR(B563+B575,"")</f>
        <v/>
      </c>
      <c r="C569" s="7" t="str">
        <f t="shared" si="109"/>
        <v/>
      </c>
      <c r="D569" s="7" t="str">
        <f t="shared" si="109"/>
        <v/>
      </c>
      <c r="E569" s="7" t="str">
        <f t="shared" si="109"/>
        <v/>
      </c>
      <c r="F569" s="7" t="str">
        <f t="shared" si="109"/>
        <v/>
      </c>
      <c r="G569" s="7" t="str">
        <f t="shared" si="109"/>
        <v/>
      </c>
      <c r="H569" s="7" t="str">
        <f t="shared" si="109"/>
        <v/>
      </c>
      <c r="I569" s="7" t="str">
        <f t="shared" si="109"/>
        <v/>
      </c>
      <c r="J569" s="7" t="str">
        <f t="shared" si="109"/>
        <v/>
      </c>
      <c r="K569" s="7" t="str">
        <f t="shared" si="109"/>
        <v/>
      </c>
      <c r="L569" s="7" t="str">
        <f t="shared" si="109"/>
        <v/>
      </c>
      <c r="M569" s="7" t="str">
        <f t="shared" si="109"/>
        <v/>
      </c>
      <c r="N569" s="8">
        <f t="shared" si="109"/>
        <v>326753</v>
      </c>
      <c r="O569" s="8">
        <f t="shared" si="108"/>
        <v>-5408308</v>
      </c>
      <c r="P569" s="6"/>
      <c r="Q569" s="9" t="s">
        <v>13</v>
      </c>
    </row>
    <row r="570" spans="2:17" x14ac:dyDescent="0.3">
      <c r="B570" s="7" t="str">
        <f t="shared" si="109"/>
        <v/>
      </c>
      <c r="C570" s="7" t="str">
        <f t="shared" si="109"/>
        <v/>
      </c>
      <c r="D570" s="7" t="str">
        <f t="shared" si="109"/>
        <v/>
      </c>
      <c r="E570" s="7" t="str">
        <f t="shared" si="109"/>
        <v/>
      </c>
      <c r="F570" s="7" t="str">
        <f t="shared" si="109"/>
        <v/>
      </c>
      <c r="G570" s="7" t="str">
        <f t="shared" si="109"/>
        <v/>
      </c>
      <c r="H570" s="7" t="str">
        <f t="shared" si="109"/>
        <v/>
      </c>
      <c r="I570" s="7" t="str">
        <f t="shared" si="109"/>
        <v/>
      </c>
      <c r="J570" s="7" t="str">
        <f t="shared" si="109"/>
        <v/>
      </c>
      <c r="K570" s="7" t="str">
        <f t="shared" si="109"/>
        <v/>
      </c>
      <c r="L570" s="7" t="str">
        <f t="shared" si="109"/>
        <v/>
      </c>
      <c r="M570" s="7" t="str">
        <f t="shared" si="109"/>
        <v/>
      </c>
      <c r="N570" s="8">
        <f t="shared" si="109"/>
        <v>-1724579</v>
      </c>
      <c r="O570" s="8" t="str">
        <f t="shared" si="108"/>
        <v/>
      </c>
      <c r="P570" s="6"/>
      <c r="Q570" s="9" t="s">
        <v>14</v>
      </c>
    </row>
    <row r="571" spans="2:17" x14ac:dyDescent="0.3">
      <c r="B571" s="7" t="str">
        <f t="shared" si="109"/>
        <v/>
      </c>
      <c r="C571" s="7" t="str">
        <f t="shared" si="109"/>
        <v/>
      </c>
      <c r="D571" s="7" t="str">
        <f t="shared" si="109"/>
        <v/>
      </c>
      <c r="E571" s="7" t="str">
        <f t="shared" si="109"/>
        <v/>
      </c>
      <c r="F571" s="7" t="str">
        <f t="shared" si="109"/>
        <v/>
      </c>
      <c r="G571" s="7" t="str">
        <f t="shared" si="109"/>
        <v/>
      </c>
      <c r="H571" s="7" t="str">
        <f t="shared" si="109"/>
        <v/>
      </c>
      <c r="I571" s="7" t="str">
        <f t="shared" si="109"/>
        <v/>
      </c>
      <c r="J571" s="7" t="str">
        <f t="shared" si="109"/>
        <v/>
      </c>
      <c r="K571" s="7" t="str">
        <f t="shared" si="109"/>
        <v/>
      </c>
      <c r="L571" s="7" t="str">
        <f t="shared" si="109"/>
        <v/>
      </c>
      <c r="M571" s="7">
        <f t="shared" si="109"/>
        <v>-6784812.29</v>
      </c>
      <c r="N571" s="7">
        <f t="shared" si="109"/>
        <v>-3026556.2199999997</v>
      </c>
      <c r="O571" s="7" t="str">
        <f t="shared" si="108"/>
        <v/>
      </c>
      <c r="P571" s="6"/>
      <c r="Q571" s="9" t="s">
        <v>15</v>
      </c>
    </row>
    <row r="572" spans="2:17" x14ac:dyDescent="0.3">
      <c r="B572" s="212" t="s">
        <v>10</v>
      </c>
      <c r="C572" s="212"/>
      <c r="D572" s="212"/>
      <c r="E572" s="212"/>
      <c r="F572" s="212"/>
      <c r="G572" s="212"/>
      <c r="H572" s="212"/>
      <c r="I572" s="212"/>
      <c r="J572" s="212"/>
      <c r="K572" s="212"/>
      <c r="L572" s="212"/>
      <c r="M572" s="212"/>
      <c r="N572" s="212"/>
      <c r="O572" s="212"/>
      <c r="P572" s="6"/>
      <c r="Q572" s="9"/>
    </row>
    <row r="573" spans="2:17" x14ac:dyDescent="0.3">
      <c r="B573" s="174" t="s">
        <v>880</v>
      </c>
      <c r="C573" s="174"/>
      <c r="D573" s="174"/>
      <c r="E573" s="174"/>
      <c r="F573" s="174"/>
      <c r="G573" s="174"/>
      <c r="H573" s="174"/>
      <c r="I573" s="174"/>
      <c r="J573" s="174"/>
      <c r="K573" s="174"/>
      <c r="L573" s="174"/>
      <c r="M573" s="174"/>
      <c r="N573" s="174"/>
      <c r="O573" s="174"/>
    </row>
    <row r="574" spans="2:17" x14ac:dyDescent="0.3">
      <c r="B574" s="7" t="str">
        <f t="shared" ref="B574:O577" si="110">IFERROR(VLOOKUP($B$573,$218:$342,MATCH($Q574&amp;"/"&amp;B$347,$216:$216,0),FALSE),"")</f>
        <v/>
      </c>
      <c r="C574" s="7" t="str">
        <f t="shared" si="110"/>
        <v/>
      </c>
      <c r="D574" s="7" t="str">
        <f t="shared" si="110"/>
        <v/>
      </c>
      <c r="E574" s="7" t="str">
        <f t="shared" si="110"/>
        <v/>
      </c>
      <c r="F574" s="7" t="str">
        <f t="shared" si="110"/>
        <v/>
      </c>
      <c r="G574" s="7" t="str">
        <f t="shared" si="110"/>
        <v/>
      </c>
      <c r="H574" s="7" t="str">
        <f t="shared" si="110"/>
        <v/>
      </c>
      <c r="I574" s="7" t="str">
        <f t="shared" si="110"/>
        <v/>
      </c>
      <c r="J574" s="7" t="str">
        <f t="shared" si="110"/>
        <v/>
      </c>
      <c r="K574" s="7" t="str">
        <f t="shared" si="110"/>
        <v/>
      </c>
      <c r="L574" s="7" t="str">
        <f t="shared" si="110"/>
        <v/>
      </c>
      <c r="M574" s="7" t="str">
        <f t="shared" si="110"/>
        <v/>
      </c>
      <c r="N574" s="8">
        <f t="shared" si="110"/>
        <v>-157669</v>
      </c>
      <c r="O574" s="8">
        <f t="shared" si="110"/>
        <v>-138450</v>
      </c>
      <c r="P574" s="6"/>
      <c r="Q574" s="9" t="s">
        <v>12</v>
      </c>
    </row>
    <row r="575" spans="2:17" x14ac:dyDescent="0.3">
      <c r="B575" s="7" t="str">
        <f t="shared" si="110"/>
        <v/>
      </c>
      <c r="C575" s="7" t="str">
        <f t="shared" si="110"/>
        <v/>
      </c>
      <c r="D575" s="7" t="str">
        <f t="shared" si="110"/>
        <v/>
      </c>
      <c r="E575" s="7" t="str">
        <f t="shared" si="110"/>
        <v/>
      </c>
      <c r="F575" s="7" t="str">
        <f t="shared" si="110"/>
        <v/>
      </c>
      <c r="G575" s="7" t="str">
        <f t="shared" si="110"/>
        <v/>
      </c>
      <c r="H575" s="7" t="str">
        <f t="shared" si="110"/>
        <v/>
      </c>
      <c r="I575" s="7" t="str">
        <f t="shared" si="110"/>
        <v/>
      </c>
      <c r="J575" s="7" t="str">
        <f t="shared" si="110"/>
        <v/>
      </c>
      <c r="K575" s="7" t="str">
        <f t="shared" si="110"/>
        <v/>
      </c>
      <c r="L575" s="7" t="str">
        <f t="shared" si="110"/>
        <v/>
      </c>
      <c r="M575" s="7" t="str">
        <f t="shared" si="110"/>
        <v/>
      </c>
      <c r="N575" s="8">
        <f t="shared" si="110"/>
        <v>-353609</v>
      </c>
      <c r="O575" s="8">
        <f t="shared" si="110"/>
        <v>-271883</v>
      </c>
      <c r="P575" s="6"/>
      <c r="Q575" s="9" t="s">
        <v>13</v>
      </c>
    </row>
    <row r="576" spans="2:17" x14ac:dyDescent="0.3">
      <c r="B576" s="7" t="str">
        <f t="shared" si="110"/>
        <v/>
      </c>
      <c r="C576" s="7" t="str">
        <f t="shared" si="110"/>
        <v/>
      </c>
      <c r="D576" s="7" t="str">
        <f t="shared" si="110"/>
        <v/>
      </c>
      <c r="E576" s="7" t="str">
        <f t="shared" si="110"/>
        <v/>
      </c>
      <c r="F576" s="7" t="str">
        <f t="shared" si="110"/>
        <v/>
      </c>
      <c r="G576" s="7" t="str">
        <f t="shared" si="110"/>
        <v/>
      </c>
      <c r="H576" s="7" t="str">
        <f t="shared" si="110"/>
        <v/>
      </c>
      <c r="I576" s="7" t="str">
        <f t="shared" si="110"/>
        <v/>
      </c>
      <c r="J576" s="7" t="str">
        <f t="shared" si="110"/>
        <v/>
      </c>
      <c r="K576" s="7" t="str">
        <f t="shared" si="110"/>
        <v/>
      </c>
      <c r="L576" s="7" t="str">
        <f t="shared" si="110"/>
        <v/>
      </c>
      <c r="M576" s="7" t="str">
        <f t="shared" si="110"/>
        <v/>
      </c>
      <c r="N576" s="8">
        <f t="shared" si="110"/>
        <v>-526523</v>
      </c>
      <c r="O576" s="8" t="str">
        <f t="shared" si="110"/>
        <v/>
      </c>
      <c r="P576" s="6"/>
      <c r="Q576" s="9" t="s">
        <v>14</v>
      </c>
    </row>
    <row r="577" spans="2:17" x14ac:dyDescent="0.3">
      <c r="B577" s="7" t="str">
        <f t="shared" si="110"/>
        <v/>
      </c>
      <c r="C577" s="7" t="str">
        <f t="shared" si="110"/>
        <v/>
      </c>
      <c r="D577" s="7" t="str">
        <f t="shared" si="110"/>
        <v/>
      </c>
      <c r="E577" s="7" t="str">
        <f t="shared" si="110"/>
        <v/>
      </c>
      <c r="F577" s="7" t="str">
        <f t="shared" si="110"/>
        <v/>
      </c>
      <c r="G577" s="7" t="str">
        <f t="shared" si="110"/>
        <v/>
      </c>
      <c r="H577" s="7" t="str">
        <f t="shared" si="110"/>
        <v/>
      </c>
      <c r="I577" s="7" t="str">
        <f t="shared" si="110"/>
        <v/>
      </c>
      <c r="J577" s="7" t="str">
        <f t="shared" si="110"/>
        <v/>
      </c>
      <c r="K577" s="7" t="str">
        <f t="shared" si="110"/>
        <v/>
      </c>
      <c r="L577" s="7" t="str">
        <f t="shared" si="110"/>
        <v/>
      </c>
      <c r="M577" s="7">
        <f t="shared" si="110"/>
        <v>-793036.82</v>
      </c>
      <c r="N577" s="8">
        <f t="shared" si="110"/>
        <v>-638971.18999999994</v>
      </c>
      <c r="O577" s="8" t="str">
        <f t="shared" si="110"/>
        <v/>
      </c>
      <c r="P577" s="6"/>
      <c r="Q577" s="9" t="s">
        <v>15</v>
      </c>
    </row>
    <row r="578" spans="2:17" x14ac:dyDescent="0.3">
      <c r="B578" s="178" t="s">
        <v>881</v>
      </c>
      <c r="C578" s="178"/>
      <c r="D578" s="178"/>
      <c r="E578" s="178"/>
      <c r="F578" s="178"/>
      <c r="G578" s="178"/>
      <c r="H578" s="178"/>
      <c r="I578" s="178"/>
      <c r="J578" s="178"/>
      <c r="K578" s="178"/>
      <c r="L578" s="178"/>
      <c r="M578" s="178"/>
      <c r="N578" s="178"/>
      <c r="O578" s="178"/>
    </row>
    <row r="579" spans="2:17" x14ac:dyDescent="0.3">
      <c r="B579" s="7" t="str">
        <f t="shared" ref="B579:O582" si="111">IFERROR(VLOOKUP($B$578,$218:$342,MATCH($Q579&amp;"/"&amp;B$347,$216:$216,0),FALSE),"")</f>
        <v/>
      </c>
      <c r="C579" s="7" t="str">
        <f t="shared" si="111"/>
        <v/>
      </c>
      <c r="D579" s="7" t="str">
        <f t="shared" si="111"/>
        <v/>
      </c>
      <c r="E579" s="7" t="str">
        <f t="shared" si="111"/>
        <v/>
      </c>
      <c r="F579" s="7" t="str">
        <f t="shared" si="111"/>
        <v/>
      </c>
      <c r="G579" s="7" t="str">
        <f t="shared" si="111"/>
        <v/>
      </c>
      <c r="H579" s="7" t="str">
        <f t="shared" si="111"/>
        <v/>
      </c>
      <c r="I579" s="7" t="str">
        <f t="shared" si="111"/>
        <v/>
      </c>
      <c r="J579" s="7" t="str">
        <f t="shared" si="111"/>
        <v/>
      </c>
      <c r="K579" s="7" t="str">
        <f t="shared" si="111"/>
        <v/>
      </c>
      <c r="L579" s="7" t="str">
        <f t="shared" si="111"/>
        <v/>
      </c>
      <c r="M579" s="7" t="str">
        <f t="shared" si="111"/>
        <v/>
      </c>
      <c r="N579" s="8">
        <f t="shared" si="111"/>
        <v>-156979</v>
      </c>
      <c r="O579" s="8">
        <f t="shared" si="111"/>
        <v>-136336</v>
      </c>
      <c r="P579" s="6"/>
      <c r="Q579" s="9" t="s">
        <v>12</v>
      </c>
    </row>
    <row r="580" spans="2:17" x14ac:dyDescent="0.3">
      <c r="B580" s="7" t="str">
        <f t="shared" si="111"/>
        <v/>
      </c>
      <c r="C580" s="7" t="str">
        <f t="shared" si="111"/>
        <v/>
      </c>
      <c r="D580" s="7" t="str">
        <f t="shared" si="111"/>
        <v/>
      </c>
      <c r="E580" s="7" t="str">
        <f t="shared" si="111"/>
        <v/>
      </c>
      <c r="F580" s="7" t="str">
        <f t="shared" si="111"/>
        <v/>
      </c>
      <c r="G580" s="7" t="str">
        <f t="shared" si="111"/>
        <v/>
      </c>
      <c r="H580" s="7" t="str">
        <f t="shared" si="111"/>
        <v/>
      </c>
      <c r="I580" s="7" t="str">
        <f t="shared" si="111"/>
        <v/>
      </c>
      <c r="J580" s="7" t="str">
        <f t="shared" si="111"/>
        <v/>
      </c>
      <c r="K580" s="7" t="str">
        <f t="shared" si="111"/>
        <v/>
      </c>
      <c r="L580" s="7" t="str">
        <f t="shared" si="111"/>
        <v/>
      </c>
      <c r="M580" s="7" t="str">
        <f t="shared" si="111"/>
        <v/>
      </c>
      <c r="N580" s="8">
        <f t="shared" si="111"/>
        <v>-352279</v>
      </c>
      <c r="O580" s="8">
        <f t="shared" si="111"/>
        <v>-268143</v>
      </c>
      <c r="P580" s="6"/>
      <c r="Q580" s="9" t="s">
        <v>13</v>
      </c>
    </row>
    <row r="581" spans="2:17" x14ac:dyDescent="0.3">
      <c r="B581" s="7" t="str">
        <f t="shared" si="111"/>
        <v/>
      </c>
      <c r="C581" s="7" t="str">
        <f t="shared" si="111"/>
        <v/>
      </c>
      <c r="D581" s="7" t="str">
        <f t="shared" si="111"/>
        <v/>
      </c>
      <c r="E581" s="7" t="str">
        <f t="shared" si="111"/>
        <v/>
      </c>
      <c r="F581" s="7" t="str">
        <f t="shared" si="111"/>
        <v/>
      </c>
      <c r="G581" s="7" t="str">
        <f t="shared" si="111"/>
        <v/>
      </c>
      <c r="H581" s="7" t="str">
        <f t="shared" si="111"/>
        <v/>
      </c>
      <c r="I581" s="7" t="str">
        <f t="shared" si="111"/>
        <v/>
      </c>
      <c r="J581" s="7" t="str">
        <f t="shared" si="111"/>
        <v/>
      </c>
      <c r="K581" s="7" t="str">
        <f t="shared" si="111"/>
        <v/>
      </c>
      <c r="L581" s="7" t="str">
        <f t="shared" si="111"/>
        <v/>
      </c>
      <c r="M581" s="7" t="str">
        <f t="shared" si="111"/>
        <v/>
      </c>
      <c r="N581" s="8">
        <f t="shared" si="111"/>
        <v>-523729</v>
      </c>
      <c r="O581" s="8" t="str">
        <f t="shared" si="111"/>
        <v/>
      </c>
      <c r="P581" s="6"/>
      <c r="Q581" s="9" t="s">
        <v>14</v>
      </c>
    </row>
    <row r="582" spans="2:17" x14ac:dyDescent="0.3">
      <c r="B582" s="7" t="str">
        <f t="shared" si="111"/>
        <v/>
      </c>
      <c r="C582" s="7" t="str">
        <f t="shared" si="111"/>
        <v/>
      </c>
      <c r="D582" s="7" t="str">
        <f t="shared" si="111"/>
        <v/>
      </c>
      <c r="E582" s="7" t="str">
        <f t="shared" si="111"/>
        <v/>
      </c>
      <c r="F582" s="7" t="str">
        <f t="shared" si="111"/>
        <v/>
      </c>
      <c r="G582" s="7" t="str">
        <f t="shared" si="111"/>
        <v/>
      </c>
      <c r="H582" s="7" t="str">
        <f t="shared" si="111"/>
        <v/>
      </c>
      <c r="I582" s="7" t="str">
        <f t="shared" si="111"/>
        <v/>
      </c>
      <c r="J582" s="7" t="str">
        <f t="shared" si="111"/>
        <v/>
      </c>
      <c r="K582" s="7" t="str">
        <f t="shared" si="111"/>
        <v/>
      </c>
      <c r="L582" s="7" t="str">
        <f t="shared" si="111"/>
        <v/>
      </c>
      <c r="M582" s="7">
        <f t="shared" si="111"/>
        <v>-790637.67</v>
      </c>
      <c r="N582" s="8">
        <f t="shared" si="111"/>
        <v>-633883.13</v>
      </c>
      <c r="O582" s="8" t="str">
        <f t="shared" si="111"/>
        <v/>
      </c>
      <c r="P582" s="6"/>
      <c r="Q582" s="9" t="s">
        <v>15</v>
      </c>
    </row>
    <row r="583" spans="2:17" x14ac:dyDescent="0.3">
      <c r="B583" s="176" t="s">
        <v>882</v>
      </c>
      <c r="C583" s="176"/>
      <c r="D583" s="176"/>
      <c r="E583" s="176"/>
      <c r="F583" s="176"/>
      <c r="G583" s="176"/>
      <c r="H583" s="176"/>
      <c r="I583" s="176"/>
      <c r="J583" s="176"/>
      <c r="K583" s="176"/>
      <c r="L583" s="176"/>
      <c r="M583" s="176"/>
      <c r="N583" s="176"/>
      <c r="O583" s="176"/>
    </row>
    <row r="584" spans="2:17" x14ac:dyDescent="0.3">
      <c r="B584" s="7" t="str">
        <f t="shared" ref="B584:O587" si="112">IFERROR(VLOOKUP($B$583,$218:$342,MATCH($Q584&amp;"/"&amp;B$347,$216:$216,0),FALSE),"")</f>
        <v/>
      </c>
      <c r="C584" s="7" t="str">
        <f t="shared" si="112"/>
        <v/>
      </c>
      <c r="D584" s="7" t="str">
        <f t="shared" si="112"/>
        <v/>
      </c>
      <c r="E584" s="7" t="str">
        <f t="shared" si="112"/>
        <v/>
      </c>
      <c r="F584" s="7" t="str">
        <f t="shared" si="112"/>
        <v/>
      </c>
      <c r="G584" s="7" t="str">
        <f t="shared" si="112"/>
        <v/>
      </c>
      <c r="H584" s="7" t="str">
        <f t="shared" si="112"/>
        <v/>
      </c>
      <c r="I584" s="7" t="str">
        <f t="shared" si="112"/>
        <v/>
      </c>
      <c r="J584" s="7" t="str">
        <f t="shared" si="112"/>
        <v/>
      </c>
      <c r="K584" s="7" t="str">
        <f t="shared" si="112"/>
        <v/>
      </c>
      <c r="L584" s="7" t="str">
        <f t="shared" si="112"/>
        <v/>
      </c>
      <c r="M584" s="7" t="str">
        <f t="shared" si="112"/>
        <v/>
      </c>
      <c r="N584" s="7">
        <f t="shared" si="112"/>
        <v>622954</v>
      </c>
      <c r="O584" s="7">
        <f t="shared" si="112"/>
        <v>380154</v>
      </c>
      <c r="P584" s="6"/>
      <c r="Q584" s="9" t="s">
        <v>12</v>
      </c>
    </row>
    <row r="585" spans="2:17" x14ac:dyDescent="0.3">
      <c r="B585" s="7" t="str">
        <f t="shared" si="112"/>
        <v/>
      </c>
      <c r="C585" s="7" t="str">
        <f t="shared" si="112"/>
        <v/>
      </c>
      <c r="D585" s="7" t="str">
        <f t="shared" si="112"/>
        <v/>
      </c>
      <c r="E585" s="7" t="str">
        <f t="shared" si="112"/>
        <v/>
      </c>
      <c r="F585" s="7" t="str">
        <f t="shared" si="112"/>
        <v/>
      </c>
      <c r="G585" s="7" t="str">
        <f t="shared" si="112"/>
        <v/>
      </c>
      <c r="H585" s="7" t="str">
        <f t="shared" si="112"/>
        <v/>
      </c>
      <c r="I585" s="7" t="str">
        <f t="shared" si="112"/>
        <v/>
      </c>
      <c r="J585" s="7" t="str">
        <f t="shared" si="112"/>
        <v/>
      </c>
      <c r="K585" s="7" t="str">
        <f t="shared" si="112"/>
        <v/>
      </c>
      <c r="L585" s="7" t="str">
        <f t="shared" si="112"/>
        <v/>
      </c>
      <c r="M585" s="7" t="str">
        <f t="shared" si="112"/>
        <v/>
      </c>
      <c r="N585" s="7">
        <f t="shared" si="112"/>
        <v>852454</v>
      </c>
      <c r="O585" s="7">
        <f t="shared" si="112"/>
        <v>5353174</v>
      </c>
      <c r="P585" s="6"/>
      <c r="Q585" s="9" t="s">
        <v>13</v>
      </c>
    </row>
    <row r="586" spans="2:17" x14ac:dyDescent="0.3">
      <c r="B586" s="7" t="str">
        <f t="shared" si="112"/>
        <v/>
      </c>
      <c r="C586" s="7" t="str">
        <f t="shared" si="112"/>
        <v/>
      </c>
      <c r="D586" s="7" t="str">
        <f t="shared" si="112"/>
        <v/>
      </c>
      <c r="E586" s="7" t="str">
        <f t="shared" si="112"/>
        <v/>
      </c>
      <c r="F586" s="7" t="str">
        <f t="shared" si="112"/>
        <v/>
      </c>
      <c r="G586" s="7" t="str">
        <f t="shared" si="112"/>
        <v/>
      </c>
      <c r="H586" s="7" t="str">
        <f t="shared" si="112"/>
        <v/>
      </c>
      <c r="I586" s="7" t="str">
        <f t="shared" si="112"/>
        <v/>
      </c>
      <c r="J586" s="7" t="str">
        <f t="shared" si="112"/>
        <v/>
      </c>
      <c r="K586" s="7" t="str">
        <f t="shared" si="112"/>
        <v/>
      </c>
      <c r="L586" s="7" t="str">
        <f t="shared" si="112"/>
        <v/>
      </c>
      <c r="M586" s="7" t="str">
        <f t="shared" si="112"/>
        <v/>
      </c>
      <c r="N586" s="7">
        <f t="shared" si="112"/>
        <v>1732755</v>
      </c>
      <c r="O586" s="7" t="str">
        <f t="shared" si="112"/>
        <v/>
      </c>
      <c r="P586" s="6"/>
      <c r="Q586" s="9" t="s">
        <v>14</v>
      </c>
    </row>
    <row r="587" spans="2:17" x14ac:dyDescent="0.3">
      <c r="B587" s="7" t="str">
        <f t="shared" si="112"/>
        <v/>
      </c>
      <c r="C587" s="7" t="str">
        <f t="shared" si="112"/>
        <v/>
      </c>
      <c r="D587" s="7" t="str">
        <f t="shared" si="112"/>
        <v/>
      </c>
      <c r="E587" s="7" t="str">
        <f t="shared" si="112"/>
        <v/>
      </c>
      <c r="F587" s="7" t="str">
        <f t="shared" si="112"/>
        <v/>
      </c>
      <c r="G587" s="7" t="str">
        <f t="shared" si="112"/>
        <v/>
      </c>
      <c r="H587" s="7" t="str">
        <f t="shared" si="112"/>
        <v/>
      </c>
      <c r="I587" s="7" t="str">
        <f t="shared" si="112"/>
        <v/>
      </c>
      <c r="J587" s="7" t="str">
        <f t="shared" si="112"/>
        <v/>
      </c>
      <c r="K587" s="7" t="str">
        <f t="shared" si="112"/>
        <v/>
      </c>
      <c r="L587" s="7" t="str">
        <f t="shared" si="112"/>
        <v/>
      </c>
      <c r="M587" s="7">
        <f t="shared" si="112"/>
        <v>6685421.0300000003</v>
      </c>
      <c r="N587" s="7">
        <f t="shared" si="112"/>
        <v>3616390.27</v>
      </c>
      <c r="O587" s="7" t="str">
        <f t="shared" si="112"/>
        <v/>
      </c>
      <c r="P587" s="6"/>
      <c r="Q587" s="9" t="s">
        <v>15</v>
      </c>
    </row>
    <row r="588" spans="2:17" x14ac:dyDescent="0.3">
      <c r="B588" s="209" t="s">
        <v>883</v>
      </c>
      <c r="C588" s="209"/>
      <c r="D588" s="209"/>
      <c r="E588" s="209"/>
      <c r="F588" s="209"/>
      <c r="G588" s="209"/>
      <c r="H588" s="209"/>
      <c r="I588" s="209"/>
      <c r="J588" s="209"/>
      <c r="K588" s="209"/>
      <c r="L588" s="209"/>
      <c r="M588" s="209"/>
      <c r="N588" s="209"/>
      <c r="O588" s="209"/>
    </row>
    <row r="589" spans="2:17" x14ac:dyDescent="0.3">
      <c r="B589" s="7" t="str">
        <f t="shared" ref="B589:O592" si="113">IFERROR(VLOOKUP($B$588,$218:$342,MATCH($Q589&amp;"/"&amp;B$347,$216:$216,0),FALSE),"")</f>
        <v/>
      </c>
      <c r="C589" s="7" t="str">
        <f t="shared" si="113"/>
        <v/>
      </c>
      <c r="D589" s="7" t="str">
        <f t="shared" si="113"/>
        <v/>
      </c>
      <c r="E589" s="7" t="str">
        <f t="shared" si="113"/>
        <v/>
      </c>
      <c r="F589" s="7" t="str">
        <f t="shared" si="113"/>
        <v/>
      </c>
      <c r="G589" s="7" t="str">
        <f t="shared" si="113"/>
        <v/>
      </c>
      <c r="H589" s="7" t="str">
        <f t="shared" si="113"/>
        <v/>
      </c>
      <c r="I589" s="7" t="str">
        <f t="shared" si="113"/>
        <v/>
      </c>
      <c r="J589" s="7" t="str">
        <f t="shared" si="113"/>
        <v/>
      </c>
      <c r="K589" s="7" t="str">
        <f t="shared" si="113"/>
        <v/>
      </c>
      <c r="L589" s="7" t="str">
        <f t="shared" si="113"/>
        <v/>
      </c>
      <c r="M589" s="7" t="str">
        <f t="shared" si="113"/>
        <v/>
      </c>
      <c r="N589" s="8">
        <f t="shared" si="113"/>
        <v>32888</v>
      </c>
      <c r="O589" s="8">
        <f t="shared" si="113"/>
        <v>-394215</v>
      </c>
      <c r="P589" s="6"/>
      <c r="Q589" s="9" t="s">
        <v>12</v>
      </c>
    </row>
    <row r="590" spans="2:17" x14ac:dyDescent="0.3">
      <c r="B590" s="7" t="str">
        <f t="shared" si="113"/>
        <v/>
      </c>
      <c r="C590" s="7" t="str">
        <f t="shared" si="113"/>
        <v/>
      </c>
      <c r="D590" s="7" t="str">
        <f t="shared" si="113"/>
        <v/>
      </c>
      <c r="E590" s="7" t="str">
        <f t="shared" si="113"/>
        <v/>
      </c>
      <c r="F590" s="7" t="str">
        <f t="shared" si="113"/>
        <v/>
      </c>
      <c r="G590" s="7" t="str">
        <f t="shared" si="113"/>
        <v/>
      </c>
      <c r="H590" s="7" t="str">
        <f t="shared" si="113"/>
        <v/>
      </c>
      <c r="I590" s="7" t="str">
        <f t="shared" si="113"/>
        <v/>
      </c>
      <c r="J590" s="7" t="str">
        <f t="shared" si="113"/>
        <v/>
      </c>
      <c r="K590" s="7" t="str">
        <f t="shared" si="113"/>
        <v/>
      </c>
      <c r="L590" s="7" t="str">
        <f t="shared" si="113"/>
        <v/>
      </c>
      <c r="M590" s="7" t="str">
        <f t="shared" si="113"/>
        <v/>
      </c>
      <c r="N590" s="8">
        <f t="shared" si="113"/>
        <v>1180537</v>
      </c>
      <c r="O590" s="8">
        <f t="shared" si="113"/>
        <v>-51394</v>
      </c>
      <c r="P590" s="6"/>
      <c r="Q590" s="9" t="s">
        <v>13</v>
      </c>
    </row>
    <row r="591" spans="2:17" x14ac:dyDescent="0.3">
      <c r="B591" s="7" t="str">
        <f t="shared" si="113"/>
        <v/>
      </c>
      <c r="C591" s="7" t="str">
        <f t="shared" si="113"/>
        <v/>
      </c>
      <c r="D591" s="7" t="str">
        <f t="shared" si="113"/>
        <v/>
      </c>
      <c r="E591" s="7" t="str">
        <f t="shared" si="113"/>
        <v/>
      </c>
      <c r="F591" s="7" t="str">
        <f t="shared" si="113"/>
        <v/>
      </c>
      <c r="G591" s="7" t="str">
        <f t="shared" si="113"/>
        <v/>
      </c>
      <c r="H591" s="7" t="str">
        <f t="shared" si="113"/>
        <v/>
      </c>
      <c r="I591" s="7" t="str">
        <f t="shared" si="113"/>
        <v/>
      </c>
      <c r="J591" s="7" t="str">
        <f t="shared" si="113"/>
        <v/>
      </c>
      <c r="K591" s="7" t="str">
        <f t="shared" si="113"/>
        <v/>
      </c>
      <c r="L591" s="7" t="str">
        <f t="shared" si="113"/>
        <v/>
      </c>
      <c r="M591" s="7" t="str">
        <f t="shared" si="113"/>
        <v/>
      </c>
      <c r="N591" s="8">
        <f t="shared" si="113"/>
        <v>10970</v>
      </c>
      <c r="O591" s="8" t="str">
        <f t="shared" si="113"/>
        <v/>
      </c>
      <c r="P591" s="6"/>
      <c r="Q591" s="9" t="s">
        <v>14</v>
      </c>
    </row>
    <row r="592" spans="2:17" x14ac:dyDescent="0.3">
      <c r="B592" s="7" t="str">
        <f t="shared" si="113"/>
        <v/>
      </c>
      <c r="C592" s="7" t="str">
        <f t="shared" si="113"/>
        <v/>
      </c>
      <c r="D592" s="7" t="str">
        <f t="shared" si="113"/>
        <v/>
      </c>
      <c r="E592" s="7" t="str">
        <f t="shared" si="113"/>
        <v/>
      </c>
      <c r="F592" s="7" t="str">
        <f t="shared" si="113"/>
        <v/>
      </c>
      <c r="G592" s="7" t="str">
        <f t="shared" si="113"/>
        <v/>
      </c>
      <c r="H592" s="7" t="str">
        <f t="shared" si="113"/>
        <v/>
      </c>
      <c r="I592" s="7" t="str">
        <f t="shared" si="113"/>
        <v/>
      </c>
      <c r="J592" s="7" t="str">
        <f t="shared" si="113"/>
        <v/>
      </c>
      <c r="K592" s="7" t="str">
        <f t="shared" si="113"/>
        <v/>
      </c>
      <c r="L592" s="7" t="str">
        <f t="shared" si="113"/>
        <v/>
      </c>
      <c r="M592" s="7">
        <f t="shared" si="113"/>
        <v>-96992.11</v>
      </c>
      <c r="N592" s="8">
        <f t="shared" si="113"/>
        <v>594922.11</v>
      </c>
      <c r="O592" s="8" t="str">
        <f t="shared" si="113"/>
        <v/>
      </c>
      <c r="P592" s="6"/>
      <c r="Q592" s="9" t="s">
        <v>15</v>
      </c>
    </row>
    <row r="593" spans="2:17" x14ac:dyDescent="0.3">
      <c r="B593" s="210" t="s">
        <v>35</v>
      </c>
      <c r="C593" s="210"/>
      <c r="D593" s="210"/>
      <c r="E593" s="210"/>
      <c r="F593" s="210"/>
      <c r="G593" s="210"/>
      <c r="H593" s="210"/>
      <c r="I593" s="210"/>
      <c r="J593" s="210"/>
      <c r="K593" s="210"/>
      <c r="L593" s="210"/>
      <c r="M593" s="210"/>
      <c r="N593" s="210"/>
      <c r="O593" s="210"/>
      <c r="P593" s="28"/>
      <c r="Q593" s="89"/>
    </row>
    <row r="594" spans="2:17" x14ac:dyDescent="0.3">
      <c r="B594" s="211" t="s">
        <v>36</v>
      </c>
      <c r="C594" s="211"/>
      <c r="D594" s="211"/>
      <c r="E594" s="211"/>
      <c r="F594" s="211"/>
      <c r="G594" s="211"/>
      <c r="H594" s="211"/>
      <c r="I594" s="211"/>
      <c r="J594" s="211"/>
      <c r="K594" s="211"/>
      <c r="L594" s="211"/>
      <c r="M594" s="211"/>
      <c r="N594" s="211"/>
      <c r="O594" s="211"/>
      <c r="P594" s="28"/>
      <c r="Q594" s="89"/>
    </row>
    <row r="595" spans="2:17" x14ac:dyDescent="0.3">
      <c r="B595" s="158" t="e">
        <f t="shared" ref="B595:N595" si="114">B551/B401</f>
        <v>#VALUE!</v>
      </c>
      <c r="C595" s="158" t="e">
        <f t="shared" si="114"/>
        <v>#VALUE!</v>
      </c>
      <c r="D595" s="158" t="e">
        <f t="shared" si="114"/>
        <v>#VALUE!</v>
      </c>
      <c r="E595" s="158" t="e">
        <f t="shared" si="114"/>
        <v>#VALUE!</v>
      </c>
      <c r="F595" s="158" t="e">
        <f t="shared" si="114"/>
        <v>#VALUE!</v>
      </c>
      <c r="G595" s="158" t="e">
        <f t="shared" si="114"/>
        <v>#VALUE!</v>
      </c>
      <c r="H595" s="158" t="e">
        <f t="shared" si="114"/>
        <v>#VALUE!</v>
      </c>
      <c r="I595" s="158" t="e">
        <f t="shared" si="114"/>
        <v>#VALUE!</v>
      </c>
      <c r="J595" s="158" t="e">
        <f t="shared" si="114"/>
        <v>#VALUE!</v>
      </c>
      <c r="K595" s="158" t="e">
        <f t="shared" si="114"/>
        <v>#VALUE!</v>
      </c>
      <c r="L595" s="158" t="e">
        <f t="shared" si="114"/>
        <v>#VALUE!</v>
      </c>
      <c r="M595" s="158">
        <f t="shared" si="114"/>
        <v>1.7122025646485673E-2</v>
      </c>
      <c r="N595" s="158">
        <f t="shared" si="114"/>
        <v>6.7518738909424558E-2</v>
      </c>
      <c r="O595" s="158">
        <f>O551/O401</f>
        <v>6.1076892942295194E-2</v>
      </c>
      <c r="P595" s="6"/>
      <c r="Q595" s="89" t="s">
        <v>37</v>
      </c>
    </row>
    <row r="596" spans="2:17" x14ac:dyDescent="0.3">
      <c r="B596" s="29" t="e">
        <f t="shared" ref="B596:N596" si="115">B551/B438</f>
        <v>#VALUE!</v>
      </c>
      <c r="C596" s="29" t="e">
        <f t="shared" si="115"/>
        <v>#VALUE!</v>
      </c>
      <c r="D596" s="29" t="e">
        <f t="shared" si="115"/>
        <v>#VALUE!</v>
      </c>
      <c r="E596" s="29" t="e">
        <f t="shared" si="115"/>
        <v>#VALUE!</v>
      </c>
      <c r="F596" s="29" t="e">
        <f t="shared" si="115"/>
        <v>#VALUE!</v>
      </c>
      <c r="G596" s="29" t="e">
        <f t="shared" si="115"/>
        <v>#VALUE!</v>
      </c>
      <c r="H596" s="29" t="e">
        <f t="shared" si="115"/>
        <v>#VALUE!</v>
      </c>
      <c r="I596" s="29" t="e">
        <f t="shared" si="115"/>
        <v>#VALUE!</v>
      </c>
      <c r="J596" s="29" t="e">
        <f t="shared" si="115"/>
        <v>#VALUE!</v>
      </c>
      <c r="K596" s="29" t="e">
        <f t="shared" si="115"/>
        <v>#VALUE!</v>
      </c>
      <c r="L596" s="29" t="e">
        <f t="shared" si="115"/>
        <v>#VALUE!</v>
      </c>
      <c r="M596" s="29">
        <f t="shared" si="115"/>
        <v>6.6327707383331824E-2</v>
      </c>
      <c r="N596" s="29">
        <f t="shared" si="115"/>
        <v>0.2520979649968581</v>
      </c>
      <c r="O596" s="29">
        <f>O551/O438</f>
        <v>0.23452808143965023</v>
      </c>
      <c r="P596" s="6"/>
      <c r="Q596" s="89" t="s">
        <v>39</v>
      </c>
    </row>
    <row r="597" spans="2:17" x14ac:dyDescent="0.3">
      <c r="B597" s="211" t="s">
        <v>884</v>
      </c>
      <c r="C597" s="211"/>
      <c r="D597" s="211"/>
      <c r="E597" s="211"/>
      <c r="F597" s="211"/>
      <c r="G597" s="211"/>
      <c r="H597" s="211"/>
      <c r="I597" s="211"/>
      <c r="J597" s="211"/>
      <c r="K597" s="211"/>
      <c r="L597" s="211"/>
      <c r="M597" s="211"/>
      <c r="N597" s="211"/>
      <c r="O597" s="211"/>
      <c r="P597" s="28"/>
      <c r="Q597" s="89"/>
    </row>
    <row r="598" spans="2:17" x14ac:dyDescent="0.3">
      <c r="B598" s="159" t="e">
        <f t="shared" ref="B598:N598" si="116">B419/B438</f>
        <v>#VALUE!</v>
      </c>
      <c r="C598" s="159" t="e">
        <f t="shared" si="116"/>
        <v>#VALUE!</v>
      </c>
      <c r="D598" s="159" t="e">
        <f t="shared" si="116"/>
        <v>#VALUE!</v>
      </c>
      <c r="E598" s="159" t="e">
        <f t="shared" si="116"/>
        <v>#VALUE!</v>
      </c>
      <c r="F598" s="159" t="e">
        <f t="shared" si="116"/>
        <v>#VALUE!</v>
      </c>
      <c r="G598" s="159" t="e">
        <f t="shared" si="116"/>
        <v>#VALUE!</v>
      </c>
      <c r="H598" s="159" t="e">
        <f t="shared" si="116"/>
        <v>#VALUE!</v>
      </c>
      <c r="I598" s="159" t="e">
        <f t="shared" si="116"/>
        <v>#VALUE!</v>
      </c>
      <c r="J598" s="159" t="e">
        <f t="shared" si="116"/>
        <v>#VALUE!</v>
      </c>
      <c r="K598" s="159" t="e">
        <f t="shared" si="116"/>
        <v>#VALUE!</v>
      </c>
      <c r="L598" s="159" t="e">
        <f t="shared" si="116"/>
        <v>#VALUE!</v>
      </c>
      <c r="M598" s="159">
        <f t="shared" si="116"/>
        <v>2.7634003385639172</v>
      </c>
      <c r="N598" s="159">
        <f t="shared" si="116"/>
        <v>2.4646755220395975</v>
      </c>
      <c r="O598" s="159">
        <f>O419/O438</f>
        <v>2.5956511944265284</v>
      </c>
      <c r="P598" s="6"/>
      <c r="Q598" s="89" t="s">
        <v>40</v>
      </c>
    </row>
    <row r="599" spans="2:17" x14ac:dyDescent="0.3">
      <c r="B599" s="13" t="e">
        <f t="shared" ref="B599:N599" si="117">B419/B551</f>
        <v>#VALUE!</v>
      </c>
      <c r="C599" s="13" t="e">
        <f t="shared" si="117"/>
        <v>#VALUE!</v>
      </c>
      <c r="D599" s="13" t="e">
        <f t="shared" si="117"/>
        <v>#VALUE!</v>
      </c>
      <c r="E599" s="13" t="e">
        <f t="shared" si="117"/>
        <v>#VALUE!</v>
      </c>
      <c r="F599" s="13" t="e">
        <f t="shared" si="117"/>
        <v>#VALUE!</v>
      </c>
      <c r="G599" s="13" t="e">
        <f t="shared" si="117"/>
        <v>#VALUE!</v>
      </c>
      <c r="H599" s="13" t="e">
        <f t="shared" si="117"/>
        <v>#VALUE!</v>
      </c>
      <c r="I599" s="13" t="e">
        <f t="shared" si="117"/>
        <v>#VALUE!</v>
      </c>
      <c r="J599" s="13" t="e">
        <f t="shared" si="117"/>
        <v>#VALUE!</v>
      </c>
      <c r="K599" s="13" t="e">
        <f t="shared" si="117"/>
        <v>#VALUE!</v>
      </c>
      <c r="L599" s="13" t="e">
        <f t="shared" si="117"/>
        <v>#VALUE!</v>
      </c>
      <c r="M599" s="13">
        <f t="shared" si="117"/>
        <v>41.662835149618942</v>
      </c>
      <c r="N599" s="13">
        <f t="shared" si="117"/>
        <v>9.7766577452154966</v>
      </c>
      <c r="O599" s="13">
        <f>O419/O551</f>
        <v>11.067549687411111</v>
      </c>
      <c r="P599" s="6"/>
      <c r="Q599" s="89" t="s">
        <v>41</v>
      </c>
    </row>
    <row r="600" spans="2:17" x14ac:dyDescent="0.3">
      <c r="B600" s="211" t="s">
        <v>42</v>
      </c>
      <c r="C600" s="211"/>
      <c r="D600" s="211"/>
      <c r="E600" s="211"/>
      <c r="F600" s="211"/>
      <c r="G600" s="211"/>
      <c r="H600" s="211"/>
      <c r="I600" s="211"/>
      <c r="J600" s="211"/>
      <c r="K600" s="211"/>
      <c r="L600" s="211"/>
      <c r="M600" s="211"/>
      <c r="N600" s="211"/>
      <c r="O600" s="211"/>
      <c r="P600" s="28"/>
      <c r="Q600" s="89"/>
    </row>
    <row r="601" spans="2:17" x14ac:dyDescent="0.3">
      <c r="B601" s="160"/>
      <c r="C601" s="160"/>
      <c r="D601" s="160"/>
      <c r="E601" s="160"/>
      <c r="F601" s="160"/>
      <c r="G601" s="160"/>
      <c r="H601" s="160">
        <v>2120000</v>
      </c>
      <c r="I601" s="160">
        <v>2120000</v>
      </c>
      <c r="J601" s="160">
        <v>2120000</v>
      </c>
      <c r="K601" s="160">
        <v>2120000</v>
      </c>
      <c r="L601" s="160">
        <v>2120000</v>
      </c>
      <c r="M601" s="160">
        <v>2120000</v>
      </c>
      <c r="N601" s="160">
        <v>2120000</v>
      </c>
      <c r="O601" s="160">
        <v>2120000</v>
      </c>
      <c r="P601" s="30"/>
      <c r="Q601" s="90" t="s">
        <v>43</v>
      </c>
    </row>
    <row r="602" spans="2:17" x14ac:dyDescent="0.3">
      <c r="B602" s="13" t="e">
        <f t="shared" ref="B602:O602" si="118">B438/B601</f>
        <v>#VALUE!</v>
      </c>
      <c r="C602" s="13" t="e">
        <f t="shared" si="118"/>
        <v>#VALUE!</v>
      </c>
      <c r="D602" s="13" t="e">
        <f t="shared" si="118"/>
        <v>#VALUE!</v>
      </c>
      <c r="E602" s="13" t="e">
        <f t="shared" si="118"/>
        <v>#VALUE!</v>
      </c>
      <c r="F602" s="13" t="e">
        <f t="shared" si="118"/>
        <v>#VALUE!</v>
      </c>
      <c r="G602" s="13" t="e">
        <f t="shared" si="118"/>
        <v>#VALUE!</v>
      </c>
      <c r="H602" s="13" t="e">
        <f t="shared" si="118"/>
        <v>#VALUE!</v>
      </c>
      <c r="I602" s="13" t="e">
        <f t="shared" si="118"/>
        <v>#VALUE!</v>
      </c>
      <c r="J602" s="13" t="e">
        <f t="shared" si="118"/>
        <v>#VALUE!</v>
      </c>
      <c r="K602" s="13" t="e">
        <f t="shared" si="118"/>
        <v>#VALUE!</v>
      </c>
      <c r="L602" s="13" t="e">
        <f t="shared" si="118"/>
        <v>#VALUE!</v>
      </c>
      <c r="M602" s="13">
        <f t="shared" si="118"/>
        <v>7.5338272688679249</v>
      </c>
      <c r="N602" s="13">
        <f t="shared" si="118"/>
        <v>9.7557234292452844</v>
      </c>
      <c r="O602" s="13">
        <f t="shared" si="118"/>
        <v>10.634475</v>
      </c>
      <c r="P602" s="6"/>
      <c r="Q602" s="90" t="s">
        <v>44</v>
      </c>
    </row>
    <row r="603" spans="2:17" x14ac:dyDescent="0.3">
      <c r="B603" s="13" t="e">
        <f t="shared" ref="B603:O603" si="119">B551/B601</f>
        <v>#DIV/0!</v>
      </c>
      <c r="C603" s="13" t="e">
        <f t="shared" si="119"/>
        <v>#DIV/0!</v>
      </c>
      <c r="D603" s="13" t="e">
        <f t="shared" si="119"/>
        <v>#DIV/0!</v>
      </c>
      <c r="E603" s="13" t="e">
        <f t="shared" si="119"/>
        <v>#DIV/0!</v>
      </c>
      <c r="F603" s="13" t="e">
        <f t="shared" si="119"/>
        <v>#DIV/0!</v>
      </c>
      <c r="G603" s="13" t="e">
        <f t="shared" si="119"/>
        <v>#DIV/0!</v>
      </c>
      <c r="H603" s="13">
        <f t="shared" si="119"/>
        <v>0</v>
      </c>
      <c r="I603" s="13">
        <f t="shared" si="119"/>
        <v>0</v>
      </c>
      <c r="J603" s="13">
        <f t="shared" si="119"/>
        <v>0</v>
      </c>
      <c r="K603" s="13">
        <f t="shared" si="119"/>
        <v>0</v>
      </c>
      <c r="L603" s="13">
        <f t="shared" si="119"/>
        <v>0</v>
      </c>
      <c r="M603" s="13">
        <f t="shared" si="119"/>
        <v>0.49970149056603769</v>
      </c>
      <c r="N603" s="13">
        <f t="shared" si="119"/>
        <v>2.4593980235849058</v>
      </c>
      <c r="O603" s="13">
        <f t="shared" si="119"/>
        <v>2.4940830188679244</v>
      </c>
      <c r="P603" s="6"/>
      <c r="Q603" s="89" t="s">
        <v>45</v>
      </c>
    </row>
    <row r="604" spans="2:17" x14ac:dyDescent="0.3">
      <c r="B604" s="91"/>
      <c r="C604" s="91" t="e">
        <f t="shared" ref="C604:M604" si="120">+C603/B603-1</f>
        <v>#DIV/0!</v>
      </c>
      <c r="D604" s="92" t="e">
        <f t="shared" si="120"/>
        <v>#DIV/0!</v>
      </c>
      <c r="E604" s="91" t="e">
        <f t="shared" si="120"/>
        <v>#DIV/0!</v>
      </c>
      <c r="F604" s="92" t="e">
        <f t="shared" si="120"/>
        <v>#DIV/0!</v>
      </c>
      <c r="G604" s="91" t="e">
        <f t="shared" si="120"/>
        <v>#DIV/0!</v>
      </c>
      <c r="H604" s="92" t="e">
        <f t="shared" si="120"/>
        <v>#DIV/0!</v>
      </c>
      <c r="I604" s="91" t="e">
        <f t="shared" si="120"/>
        <v>#DIV/0!</v>
      </c>
      <c r="J604" s="92" t="e">
        <f t="shared" si="120"/>
        <v>#DIV/0!</v>
      </c>
      <c r="K604" s="91" t="e">
        <f t="shared" si="120"/>
        <v>#DIV/0!</v>
      </c>
      <c r="L604" s="92" t="e">
        <f t="shared" si="120"/>
        <v>#DIV/0!</v>
      </c>
      <c r="M604" s="91" t="e">
        <f t="shared" si="120"/>
        <v>#DIV/0!</v>
      </c>
      <c r="N604" s="93">
        <f>+N603/M603-1</f>
        <v>3.9217344154787668</v>
      </c>
      <c r="O604" s="93">
        <f>+O603/N603-1</f>
        <v>1.4103042675646549E-2</v>
      </c>
      <c r="P604" s="31"/>
      <c r="Q604" s="94" t="s">
        <v>46</v>
      </c>
    </row>
    <row r="605" spans="2:17" x14ac:dyDescent="0.3">
      <c r="B605" s="140">
        <v>0</v>
      </c>
      <c r="C605" s="140">
        <v>0</v>
      </c>
      <c r="D605" s="140">
        <v>0</v>
      </c>
      <c r="E605" s="140">
        <v>0</v>
      </c>
      <c r="F605" s="140">
        <v>0</v>
      </c>
      <c r="G605" s="140">
        <v>0</v>
      </c>
      <c r="H605" s="140">
        <v>0.13</v>
      </c>
      <c r="I605" s="140">
        <v>0.2</v>
      </c>
      <c r="J605" s="140">
        <v>0.1</v>
      </c>
      <c r="K605" s="140">
        <v>0.18</v>
      </c>
      <c r="L605" s="140">
        <v>0.26</v>
      </c>
      <c r="M605" s="140">
        <v>0.3</v>
      </c>
      <c r="N605" s="140">
        <v>0.37</v>
      </c>
      <c r="O605" s="140"/>
      <c r="P605" s="6"/>
      <c r="Q605" s="90" t="s">
        <v>47</v>
      </c>
    </row>
    <row r="606" spans="2:17" x14ac:dyDescent="0.3">
      <c r="B606" s="91" t="e">
        <f t="shared" ref="B606:O606" si="121">+B605/B614</f>
        <v>#DIV/0!</v>
      </c>
      <c r="C606" s="91" t="e">
        <f t="shared" si="121"/>
        <v>#DIV/0!</v>
      </c>
      <c r="D606" s="92" t="e">
        <f t="shared" si="121"/>
        <v>#DIV/0!</v>
      </c>
      <c r="E606" s="91" t="e">
        <f t="shared" si="121"/>
        <v>#DIV/0!</v>
      </c>
      <c r="F606" s="92" t="e">
        <f t="shared" si="121"/>
        <v>#DIV/0!</v>
      </c>
      <c r="G606" s="91" t="e">
        <f t="shared" si="121"/>
        <v>#DIV/0!</v>
      </c>
      <c r="H606" s="92">
        <f t="shared" si="121"/>
        <v>1.1618401316216272E-2</v>
      </c>
      <c r="I606" s="91">
        <f t="shared" si="121"/>
        <v>1.0859703235645616E-2</v>
      </c>
      <c r="J606" s="92">
        <f t="shared" si="121"/>
        <v>4.7214907941176658E-3</v>
      </c>
      <c r="K606" s="91">
        <f t="shared" si="121"/>
        <v>5.4924718234681327E-3</v>
      </c>
      <c r="L606" s="92">
        <f t="shared" si="121"/>
        <v>6.1251923880247762E-3</v>
      </c>
      <c r="M606" s="91">
        <f t="shared" si="121"/>
        <v>5.7185528972882715E-3</v>
      </c>
      <c r="N606" s="93">
        <f t="shared" si="121"/>
        <v>7.1771784875729874E-3</v>
      </c>
      <c r="O606" s="93">
        <f t="shared" si="121"/>
        <v>0</v>
      </c>
      <c r="P606" s="6"/>
      <c r="Q606" s="94" t="s">
        <v>48</v>
      </c>
    </row>
    <row r="607" spans="2:17" x14ac:dyDescent="0.3">
      <c r="B607" s="95" t="e">
        <f t="shared" ref="B607:M607" si="122">+B605/B603</f>
        <v>#DIV/0!</v>
      </c>
      <c r="C607" s="95" t="e">
        <f t="shared" si="122"/>
        <v>#DIV/0!</v>
      </c>
      <c r="D607" s="96" t="e">
        <f t="shared" si="122"/>
        <v>#DIV/0!</v>
      </c>
      <c r="E607" s="95" t="e">
        <f t="shared" si="122"/>
        <v>#DIV/0!</v>
      </c>
      <c r="F607" s="96" t="e">
        <f t="shared" si="122"/>
        <v>#DIV/0!</v>
      </c>
      <c r="G607" s="95" t="e">
        <f t="shared" si="122"/>
        <v>#DIV/0!</v>
      </c>
      <c r="H607" s="96" t="e">
        <f t="shared" si="122"/>
        <v>#DIV/0!</v>
      </c>
      <c r="I607" s="95" t="e">
        <f t="shared" si="122"/>
        <v>#DIV/0!</v>
      </c>
      <c r="J607" s="96" t="e">
        <f t="shared" si="122"/>
        <v>#DIV/0!</v>
      </c>
      <c r="K607" s="95" t="e">
        <f t="shared" si="122"/>
        <v>#DIV/0!</v>
      </c>
      <c r="L607" s="96" t="e">
        <f t="shared" si="122"/>
        <v>#DIV/0!</v>
      </c>
      <c r="M607" s="95">
        <f t="shared" si="122"/>
        <v>0.600358425307426</v>
      </c>
      <c r="N607" s="97">
        <f>+N605/N603</f>
        <v>0.15044331842662656</v>
      </c>
      <c r="O607" s="97">
        <f>+O605/O603</f>
        <v>0</v>
      </c>
      <c r="P607" s="28"/>
      <c r="Q607" s="98" t="s">
        <v>49</v>
      </c>
    </row>
    <row r="608" spans="2:17" x14ac:dyDescent="0.3">
      <c r="B608" s="16">
        <f t="shared" ref="B608:O608" si="123">+B614*B601</f>
        <v>0</v>
      </c>
      <c r="C608" s="16">
        <f t="shared" si="123"/>
        <v>0</v>
      </c>
      <c r="D608" s="16">
        <f t="shared" si="123"/>
        <v>0</v>
      </c>
      <c r="E608" s="16">
        <f t="shared" si="123"/>
        <v>0</v>
      </c>
      <c r="F608" s="16">
        <f t="shared" si="123"/>
        <v>0</v>
      </c>
      <c r="G608" s="16">
        <f t="shared" si="123"/>
        <v>0</v>
      </c>
      <c r="H608" s="16">
        <f t="shared" si="123"/>
        <v>23720991.59764209</v>
      </c>
      <c r="I608" s="16">
        <f t="shared" si="123"/>
        <v>39043424.189371318</v>
      </c>
      <c r="J608" s="16">
        <f t="shared" si="123"/>
        <v>44901072.403682992</v>
      </c>
      <c r="K608" s="16">
        <f t="shared" si="123"/>
        <v>69476915.360677227</v>
      </c>
      <c r="L608" s="16">
        <f t="shared" si="123"/>
        <v>89989010.153809786</v>
      </c>
      <c r="M608" s="16">
        <f t="shared" si="123"/>
        <v>111216947.96275999</v>
      </c>
      <c r="N608" s="16">
        <f t="shared" si="123"/>
        <v>109290858.70696387</v>
      </c>
      <c r="O608" s="16">
        <f t="shared" si="123"/>
        <v>121900000</v>
      </c>
      <c r="P608" s="6"/>
      <c r="Q608" s="89" t="s">
        <v>50</v>
      </c>
    </row>
    <row r="609" spans="1:17" x14ac:dyDescent="0.3">
      <c r="B609" s="32" t="e">
        <f t="shared" ref="B609:O609" si="124">+B614/B$602</f>
        <v>#VALUE!</v>
      </c>
      <c r="C609" s="32" t="e">
        <f t="shared" si="124"/>
        <v>#VALUE!</v>
      </c>
      <c r="D609" s="33" t="e">
        <f t="shared" si="124"/>
        <v>#VALUE!</v>
      </c>
      <c r="E609" s="32" t="e">
        <f t="shared" si="124"/>
        <v>#VALUE!</v>
      </c>
      <c r="F609" s="33" t="e">
        <f t="shared" si="124"/>
        <v>#VALUE!</v>
      </c>
      <c r="G609" s="32" t="e">
        <f t="shared" si="124"/>
        <v>#VALUE!</v>
      </c>
      <c r="H609" s="33" t="e">
        <f t="shared" si="124"/>
        <v>#VALUE!</v>
      </c>
      <c r="I609" s="32" t="e">
        <f t="shared" si="124"/>
        <v>#VALUE!</v>
      </c>
      <c r="J609" s="33" t="e">
        <f t="shared" si="124"/>
        <v>#VALUE!</v>
      </c>
      <c r="K609" s="32" t="e">
        <f t="shared" si="124"/>
        <v>#VALUE!</v>
      </c>
      <c r="L609" s="33" t="e">
        <f t="shared" si="124"/>
        <v>#VALUE!</v>
      </c>
      <c r="M609" s="32">
        <f t="shared" si="124"/>
        <v>6.9633696975665993</v>
      </c>
      <c r="N609" s="34">
        <f t="shared" si="124"/>
        <v>5.2843125593706626</v>
      </c>
      <c r="O609" s="34">
        <f t="shared" si="124"/>
        <v>5.4069429849616455</v>
      </c>
      <c r="P609" s="35" t="e">
        <f>(SUM(INDEX($B609:$O609,,$Q$347-$B$347-$P$347+1):INDEX($B609:$O609,$Q$347-$B$347+1))-MAX(INDEX($B609:$O609,,$Q$347-$B$347-$P$347+1):INDEX($B609:$O609,$Q$347-$B$347+1))-MIN(INDEX($B609:$O609,,$Q$347-$B$347-$P$347+1):INDEX($B609:$O609,$Q$347-$B$347+1)))/(COUNT(INDEX($B609:$O609,,$Q$347-$B$347-$P$347+1):INDEX($B609:$O609,$Q$347-$B$347+1))-2)</f>
        <v>#DIV/0!</v>
      </c>
      <c r="Q609" s="36" t="s">
        <v>51</v>
      </c>
    </row>
    <row r="610" spans="1:17" x14ac:dyDescent="0.3">
      <c r="B610" s="32" t="e">
        <f t="shared" ref="B610:O610" si="125">+B614/B$603</f>
        <v>#DIV/0!</v>
      </c>
      <c r="C610" s="32" t="e">
        <f t="shared" si="125"/>
        <v>#DIV/0!</v>
      </c>
      <c r="D610" s="33" t="e">
        <f t="shared" si="125"/>
        <v>#DIV/0!</v>
      </c>
      <c r="E610" s="32" t="e">
        <f t="shared" si="125"/>
        <v>#DIV/0!</v>
      </c>
      <c r="F610" s="33" t="e">
        <f t="shared" si="125"/>
        <v>#DIV/0!</v>
      </c>
      <c r="G610" s="32" t="e">
        <f t="shared" si="125"/>
        <v>#DIV/0!</v>
      </c>
      <c r="H610" s="33" t="e">
        <f t="shared" si="125"/>
        <v>#DIV/0!</v>
      </c>
      <c r="I610" s="32" t="e">
        <f t="shared" si="125"/>
        <v>#DIV/0!</v>
      </c>
      <c r="J610" s="33" t="e">
        <f t="shared" si="125"/>
        <v>#DIV/0!</v>
      </c>
      <c r="K610" s="32" t="e">
        <f t="shared" si="125"/>
        <v>#DIV/0!</v>
      </c>
      <c r="L610" s="33" t="e">
        <f t="shared" si="125"/>
        <v>#DIV/0!</v>
      </c>
      <c r="M610" s="32">
        <f t="shared" si="125"/>
        <v>104.98432664531529</v>
      </c>
      <c r="N610" s="34">
        <f t="shared" si="125"/>
        <v>20.96134556039166</v>
      </c>
      <c r="O610" s="34">
        <f t="shared" si="125"/>
        <v>23.054565371324131</v>
      </c>
      <c r="P610" s="35" t="e">
        <f>(SUM(INDEX($B610:$O610,,$Q$347-$B$347-$P$347+1):INDEX($B610:$O610,$Q$347-$B$347+1))-MAX(INDEX($B610:$O610,,$Q$347-$B$347-$P$347+1):INDEX($B610:$O610,$Q$347-$B$347+1))-MIN(INDEX($B610:$O610,,$Q$347-$B$347-$P$347+1):INDEX($B610:$O610,$Q$347-$B$347+1)))/(COUNT(INDEX($B610:$O610,,$Q$347-$B$347-$P$347+1):INDEX($B610:$O610,$Q$347-$B$347+1))-2)</f>
        <v>#DIV/0!</v>
      </c>
      <c r="Q610" s="36" t="s">
        <v>52</v>
      </c>
    </row>
    <row r="611" spans="1:17" x14ac:dyDescent="0.3">
      <c r="B611" s="32" t="e">
        <f t="shared" ref="B611:O611" si="126">B608/B446</f>
        <v>#DIV/0!</v>
      </c>
      <c r="C611" s="32" t="e">
        <f t="shared" si="126"/>
        <v>#DIV/0!</v>
      </c>
      <c r="D611" s="33" t="e">
        <f t="shared" si="126"/>
        <v>#DIV/0!</v>
      </c>
      <c r="E611" s="32" t="e">
        <f t="shared" si="126"/>
        <v>#DIV/0!</v>
      </c>
      <c r="F611" s="33" t="e">
        <f t="shared" si="126"/>
        <v>#DIV/0!</v>
      </c>
      <c r="G611" s="32" t="e">
        <f t="shared" si="126"/>
        <v>#DIV/0!</v>
      </c>
      <c r="H611" s="33" t="e">
        <f t="shared" si="126"/>
        <v>#DIV/0!</v>
      </c>
      <c r="I611" s="32" t="e">
        <f t="shared" si="126"/>
        <v>#DIV/0!</v>
      </c>
      <c r="J611" s="33" t="e">
        <f t="shared" si="126"/>
        <v>#DIV/0!</v>
      </c>
      <c r="K611" s="32" t="e">
        <f t="shared" si="126"/>
        <v>#DIV/0!</v>
      </c>
      <c r="L611" s="33" t="e">
        <f t="shared" si="126"/>
        <v>#DIV/0!</v>
      </c>
      <c r="M611" s="32">
        <f t="shared" si="126"/>
        <v>37.447749649960663</v>
      </c>
      <c r="N611" s="34">
        <f t="shared" si="126"/>
        <v>7.8280118295982337</v>
      </c>
      <c r="O611" s="34">
        <f t="shared" si="126"/>
        <v>8.3844724247839224</v>
      </c>
      <c r="P611" s="35" t="e">
        <f>(SUM(INDEX($B611:$O611,,$Q$347-$B$347-$P$347+1):INDEX($B611:$O611,$Q$347-$B$347+1))-MAX(INDEX($B611:$O611,,$Q$347-$B$347-$P$347+1):INDEX($B611:$O611,$Q$347-$B$347+1))-MIN(INDEX($B611:$O611,,$Q$347-$B$347-$P$347+1):INDEX($B611:$O611,$Q$347-$B$347+1)))/(COUNT(INDEX($B611:$O611,,$Q$347-$B$347-$P$347+1):INDEX($B611:$O611,$Q$347-$B$347+1))-2)</f>
        <v>#DIV/0!</v>
      </c>
      <c r="Q611" s="36" t="s">
        <v>54</v>
      </c>
    </row>
    <row r="612" spans="1:17" s="15" customFormat="1" ht="14.25" x14ac:dyDescent="0.2">
      <c r="A612" s="99"/>
      <c r="B612" s="144"/>
      <c r="C612" s="144"/>
      <c r="D612" s="144"/>
      <c r="E612" s="144"/>
      <c r="F612" s="144"/>
      <c r="G612" s="144"/>
      <c r="H612" s="144">
        <v>12.9</v>
      </c>
      <c r="I612" s="144">
        <v>22.1</v>
      </c>
      <c r="J612" s="144">
        <v>28.75</v>
      </c>
      <c r="K612" s="144">
        <v>40.5</v>
      </c>
      <c r="L612" s="144">
        <v>55.5</v>
      </c>
      <c r="M612" s="144">
        <v>64.5</v>
      </c>
      <c r="N612" s="145">
        <v>69.25</v>
      </c>
      <c r="O612" s="145">
        <v>73.75</v>
      </c>
      <c r="P612" s="31"/>
      <c r="Q612" s="37" t="s">
        <v>55</v>
      </c>
    </row>
    <row r="613" spans="1:17" s="71" customFormat="1" ht="14.25" x14ac:dyDescent="0.2">
      <c r="A613" s="100"/>
      <c r="B613" s="146"/>
      <c r="C613" s="146"/>
      <c r="D613" s="146"/>
      <c r="E613" s="146"/>
      <c r="F613" s="146"/>
      <c r="G613" s="146"/>
      <c r="H613" s="146">
        <v>8.6</v>
      </c>
      <c r="I613" s="146">
        <v>11.9</v>
      </c>
      <c r="J613" s="146">
        <v>14</v>
      </c>
      <c r="K613" s="146">
        <v>24.6</v>
      </c>
      <c r="L613" s="146">
        <v>30.5</v>
      </c>
      <c r="M613" s="146">
        <v>42.5</v>
      </c>
      <c r="N613" s="147">
        <v>29.5</v>
      </c>
      <c r="O613" s="147">
        <v>54.75</v>
      </c>
      <c r="P613" s="38"/>
      <c r="Q613" s="39" t="s">
        <v>56</v>
      </c>
    </row>
    <row r="614" spans="1:17" s="3" customFormat="1" ht="14.25" x14ac:dyDescent="0.2">
      <c r="A614" s="101"/>
      <c r="B614" s="149"/>
      <c r="C614" s="149"/>
      <c r="D614" s="149"/>
      <c r="E614" s="149"/>
      <c r="F614" s="149"/>
      <c r="G614" s="149"/>
      <c r="H614" s="149">
        <v>11.189146980019855</v>
      </c>
      <c r="I614" s="149">
        <v>18.416709523288358</v>
      </c>
      <c r="J614" s="149">
        <v>21.179751133812733</v>
      </c>
      <c r="K614" s="149">
        <v>32.772129887111902</v>
      </c>
      <c r="L614" s="149">
        <v>42.44764629896688</v>
      </c>
      <c r="M614" s="149">
        <v>52.46082451073584</v>
      </c>
      <c r="N614" s="150">
        <v>51.552291842907486</v>
      </c>
      <c r="O614" s="152">
        <f>VLOOKUP($P614,Price!$A:$E,5,FALSE)</f>
        <v>57.5</v>
      </c>
      <c r="P614" s="153" t="s">
        <v>432</v>
      </c>
      <c r="Q614" s="36" t="s">
        <v>57</v>
      </c>
    </row>
    <row r="615" spans="1:17" x14ac:dyDescent="0.3">
      <c r="B615" s="200" t="s">
        <v>64</v>
      </c>
      <c r="C615" s="201"/>
      <c r="D615" s="201"/>
      <c r="E615" s="201"/>
      <c r="F615" s="201"/>
      <c r="G615" s="201"/>
      <c r="H615" s="201"/>
      <c r="I615" s="201"/>
      <c r="J615" s="201"/>
      <c r="K615" s="201"/>
      <c r="L615" s="201"/>
      <c r="M615" s="201"/>
      <c r="N615" s="201"/>
      <c r="O615" s="128"/>
      <c r="P615" s="28"/>
      <c r="Q615" s="89"/>
    </row>
    <row r="616" spans="1:17" x14ac:dyDescent="0.3">
      <c r="B616" s="102"/>
      <c r="C616" s="103" t="e">
        <f t="shared" ref="C616:O616" si="127">+C610/C604/100</f>
        <v>#DIV/0!</v>
      </c>
      <c r="D616" s="102" t="e">
        <f t="shared" si="127"/>
        <v>#DIV/0!</v>
      </c>
      <c r="E616" s="103" t="e">
        <f t="shared" si="127"/>
        <v>#DIV/0!</v>
      </c>
      <c r="F616" s="102" t="e">
        <f t="shared" si="127"/>
        <v>#DIV/0!</v>
      </c>
      <c r="G616" s="103" t="e">
        <f t="shared" si="127"/>
        <v>#DIV/0!</v>
      </c>
      <c r="H616" s="102" t="e">
        <f t="shared" si="127"/>
        <v>#DIV/0!</v>
      </c>
      <c r="I616" s="103" t="e">
        <f t="shared" si="127"/>
        <v>#DIV/0!</v>
      </c>
      <c r="J616" s="102" t="e">
        <f t="shared" si="127"/>
        <v>#DIV/0!</v>
      </c>
      <c r="K616" s="103" t="e">
        <f t="shared" si="127"/>
        <v>#DIV/0!</v>
      </c>
      <c r="L616" s="102" t="e">
        <f t="shared" si="127"/>
        <v>#DIV/0!</v>
      </c>
      <c r="M616" s="103" t="e">
        <f t="shared" si="127"/>
        <v>#DIV/0!</v>
      </c>
      <c r="N616" s="104">
        <f t="shared" si="127"/>
        <v>5.34491715646499E-2</v>
      </c>
      <c r="O616" s="104">
        <f t="shared" si="127"/>
        <v>16.347227971688177</v>
      </c>
      <c r="P616" s="28"/>
      <c r="Q616" s="89" t="s">
        <v>65</v>
      </c>
    </row>
    <row r="617" spans="1:17" x14ac:dyDescent="0.3">
      <c r="B617" s="105"/>
      <c r="D617" s="105"/>
      <c r="F617" s="105"/>
      <c r="H617" s="105"/>
      <c r="I617" s="106"/>
      <c r="J617" s="107"/>
      <c r="K617" s="106"/>
      <c r="L617" s="107"/>
      <c r="M617" s="106"/>
      <c r="N617" s="108"/>
      <c r="O617" s="137">
        <f>IF(VLOOKUP($P614,Concensus!$A$2:$AO$481,14,FALSE)="-",VLOOKUP($P614,Concensus!$A$2:$AO$481,15,FALSE),VLOOKUP($P614,Concensus!$A$2:$AO$481,14,FALSE))</f>
        <v>0</v>
      </c>
      <c r="P617" s="30"/>
      <c r="Q617" s="90" t="s">
        <v>66</v>
      </c>
    </row>
    <row r="618" spans="1:17" x14ac:dyDescent="0.3">
      <c r="B618" s="48" t="e">
        <f t="shared" ref="B618:O620" si="128">($P609-B609)/$P609</f>
        <v>#DIV/0!</v>
      </c>
      <c r="C618" s="49" t="e">
        <f t="shared" si="128"/>
        <v>#DIV/0!</v>
      </c>
      <c r="D618" s="48" t="e">
        <f t="shared" si="128"/>
        <v>#DIV/0!</v>
      </c>
      <c r="E618" s="49" t="e">
        <f t="shared" si="128"/>
        <v>#DIV/0!</v>
      </c>
      <c r="F618" s="48" t="e">
        <f t="shared" si="128"/>
        <v>#DIV/0!</v>
      </c>
      <c r="G618" s="49" t="e">
        <f t="shared" si="128"/>
        <v>#DIV/0!</v>
      </c>
      <c r="H618" s="48" t="e">
        <f t="shared" si="128"/>
        <v>#DIV/0!</v>
      </c>
      <c r="I618" s="49" t="e">
        <f t="shared" si="128"/>
        <v>#DIV/0!</v>
      </c>
      <c r="J618" s="48" t="e">
        <f t="shared" si="128"/>
        <v>#DIV/0!</v>
      </c>
      <c r="K618" s="49" t="e">
        <f t="shared" si="128"/>
        <v>#DIV/0!</v>
      </c>
      <c r="L618" s="48" t="e">
        <f t="shared" si="128"/>
        <v>#DIV/0!</v>
      </c>
      <c r="M618" s="49" t="e">
        <f t="shared" si="128"/>
        <v>#DIV/0!</v>
      </c>
      <c r="N618" s="50" t="e">
        <f t="shared" si="128"/>
        <v>#DIV/0!</v>
      </c>
      <c r="O618" s="50" t="e">
        <f t="shared" si="128"/>
        <v>#DIV/0!</v>
      </c>
      <c r="P618" s="31"/>
      <c r="Q618" s="51" t="s">
        <v>67</v>
      </c>
    </row>
    <row r="619" spans="1:17" x14ac:dyDescent="0.3">
      <c r="B619" s="48" t="e">
        <f t="shared" si="128"/>
        <v>#DIV/0!</v>
      </c>
      <c r="C619" s="49" t="e">
        <f t="shared" si="128"/>
        <v>#DIV/0!</v>
      </c>
      <c r="D619" s="48" t="e">
        <f t="shared" si="128"/>
        <v>#DIV/0!</v>
      </c>
      <c r="E619" s="49" t="e">
        <f t="shared" si="128"/>
        <v>#DIV/0!</v>
      </c>
      <c r="F619" s="48" t="e">
        <f t="shared" si="128"/>
        <v>#DIV/0!</v>
      </c>
      <c r="G619" s="49" t="e">
        <f t="shared" si="128"/>
        <v>#DIV/0!</v>
      </c>
      <c r="H619" s="48" t="e">
        <f t="shared" si="128"/>
        <v>#DIV/0!</v>
      </c>
      <c r="I619" s="49" t="e">
        <f t="shared" si="128"/>
        <v>#DIV/0!</v>
      </c>
      <c r="J619" s="48" t="e">
        <f t="shared" si="128"/>
        <v>#DIV/0!</v>
      </c>
      <c r="K619" s="49" t="e">
        <f t="shared" si="128"/>
        <v>#DIV/0!</v>
      </c>
      <c r="L619" s="48" t="e">
        <f t="shared" si="128"/>
        <v>#DIV/0!</v>
      </c>
      <c r="M619" s="49" t="e">
        <f t="shared" si="128"/>
        <v>#DIV/0!</v>
      </c>
      <c r="N619" s="50" t="e">
        <f t="shared" si="128"/>
        <v>#DIV/0!</v>
      </c>
      <c r="O619" s="50" t="e">
        <f t="shared" si="128"/>
        <v>#DIV/0!</v>
      </c>
      <c r="P619" s="31"/>
      <c r="Q619" s="51" t="s">
        <v>68</v>
      </c>
    </row>
    <row r="620" spans="1:17" x14ac:dyDescent="0.3">
      <c r="B620" s="48" t="e">
        <f t="shared" si="128"/>
        <v>#DIV/0!</v>
      </c>
      <c r="C620" s="49" t="e">
        <f t="shared" si="128"/>
        <v>#DIV/0!</v>
      </c>
      <c r="D620" s="48" t="e">
        <f t="shared" si="128"/>
        <v>#DIV/0!</v>
      </c>
      <c r="E620" s="49" t="e">
        <f t="shared" si="128"/>
        <v>#DIV/0!</v>
      </c>
      <c r="F620" s="48" t="e">
        <f t="shared" si="128"/>
        <v>#DIV/0!</v>
      </c>
      <c r="G620" s="49" t="e">
        <f t="shared" si="128"/>
        <v>#DIV/0!</v>
      </c>
      <c r="H620" s="48" t="e">
        <f t="shared" si="128"/>
        <v>#DIV/0!</v>
      </c>
      <c r="I620" s="49" t="e">
        <f t="shared" si="128"/>
        <v>#DIV/0!</v>
      </c>
      <c r="J620" s="48" t="e">
        <f t="shared" si="128"/>
        <v>#DIV/0!</v>
      </c>
      <c r="K620" s="49" t="e">
        <f t="shared" si="128"/>
        <v>#DIV/0!</v>
      </c>
      <c r="L620" s="48" t="e">
        <f t="shared" si="128"/>
        <v>#DIV/0!</v>
      </c>
      <c r="M620" s="49" t="e">
        <f t="shared" si="128"/>
        <v>#DIV/0!</v>
      </c>
      <c r="N620" s="50" t="e">
        <f t="shared" si="128"/>
        <v>#DIV/0!</v>
      </c>
      <c r="O620" s="50" t="e">
        <f t="shared" si="128"/>
        <v>#DIV/0!</v>
      </c>
      <c r="P620" s="31"/>
      <c r="Q620" s="51" t="s">
        <v>70</v>
      </c>
    </row>
    <row r="621" spans="1:17" x14ac:dyDescent="0.3">
      <c r="B621" s="105"/>
      <c r="D621" s="105"/>
      <c r="F621" s="105"/>
      <c r="H621" s="105"/>
      <c r="I621" s="96"/>
      <c r="J621" s="95"/>
      <c r="K621" s="96"/>
      <c r="L621" s="95"/>
      <c r="M621" s="96"/>
      <c r="N621" s="97">
        <f>N617/N614-1</f>
        <v>-1</v>
      </c>
      <c r="O621" s="97">
        <f>O617/O614-1</f>
        <v>-1</v>
      </c>
      <c r="P621" s="28"/>
      <c r="Q621" s="98" t="s">
        <v>71</v>
      </c>
    </row>
    <row r="622" spans="1:17" x14ac:dyDescent="0.3">
      <c r="B622" s="109" t="e">
        <f t="shared" ref="B622:N622" si="129">AVERAGE(B618:B621)</f>
        <v>#DIV/0!</v>
      </c>
      <c r="C622" s="110" t="e">
        <f t="shared" si="129"/>
        <v>#DIV/0!</v>
      </c>
      <c r="D622" s="109" t="e">
        <f t="shared" si="129"/>
        <v>#DIV/0!</v>
      </c>
      <c r="E622" s="110" t="e">
        <f t="shared" si="129"/>
        <v>#DIV/0!</v>
      </c>
      <c r="F622" s="109" t="e">
        <f t="shared" si="129"/>
        <v>#DIV/0!</v>
      </c>
      <c r="G622" s="110" t="e">
        <f t="shared" si="129"/>
        <v>#DIV/0!</v>
      </c>
      <c r="H622" s="109" t="e">
        <f t="shared" si="129"/>
        <v>#DIV/0!</v>
      </c>
      <c r="I622" s="110" t="e">
        <f t="shared" si="129"/>
        <v>#DIV/0!</v>
      </c>
      <c r="J622" s="52" t="e">
        <f t="shared" si="129"/>
        <v>#DIV/0!</v>
      </c>
      <c r="K622" s="53" t="e">
        <f t="shared" si="129"/>
        <v>#DIV/0!</v>
      </c>
      <c r="L622" s="52" t="e">
        <f t="shared" si="129"/>
        <v>#DIV/0!</v>
      </c>
      <c r="M622" s="53" t="e">
        <f t="shared" si="129"/>
        <v>#DIV/0!</v>
      </c>
      <c r="N622" s="54" t="e">
        <f t="shared" si="129"/>
        <v>#DIV/0!</v>
      </c>
      <c r="O622" s="54" t="e">
        <f>AVERAGE(O618:O621)</f>
        <v>#DIV/0!</v>
      </c>
      <c r="P622" s="31"/>
      <c r="Q622" s="51" t="s">
        <v>72</v>
      </c>
    </row>
    <row r="623" spans="1:17" x14ac:dyDescent="0.3">
      <c r="B623" s="202" t="s">
        <v>73</v>
      </c>
      <c r="C623" s="203"/>
      <c r="D623" s="203"/>
      <c r="E623" s="203"/>
      <c r="F623" s="203"/>
      <c r="G623" s="203"/>
      <c r="H623" s="203"/>
      <c r="I623" s="203"/>
      <c r="J623" s="203"/>
      <c r="K623" s="203"/>
      <c r="L623" s="203"/>
      <c r="M623" s="203"/>
      <c r="N623" s="203"/>
      <c r="O623" s="129"/>
      <c r="P623" s="28"/>
      <c r="Q623" s="89"/>
    </row>
    <row r="624" spans="1:17" s="3" customFormat="1" ht="14.25" x14ac:dyDescent="0.2">
      <c r="B624" s="55"/>
      <c r="C624" s="56">
        <f>+B$605+B624</f>
        <v>0</v>
      </c>
      <c r="D624" s="56">
        <f t="shared" ref="D624:O624" si="130">+C$605+C624</f>
        <v>0</v>
      </c>
      <c r="E624" s="56">
        <f t="shared" si="130"/>
        <v>0</v>
      </c>
      <c r="F624" s="56">
        <f t="shared" si="130"/>
        <v>0</v>
      </c>
      <c r="G624" s="56">
        <f t="shared" si="130"/>
        <v>0</v>
      </c>
      <c r="H624" s="56">
        <f t="shared" si="130"/>
        <v>0</v>
      </c>
      <c r="I624" s="56">
        <f t="shared" si="130"/>
        <v>0.13</v>
      </c>
      <c r="J624" s="56">
        <f t="shared" si="130"/>
        <v>0.33</v>
      </c>
      <c r="K624" s="56">
        <f t="shared" si="130"/>
        <v>0.43000000000000005</v>
      </c>
      <c r="L624" s="56">
        <f t="shared" si="130"/>
        <v>0.6100000000000001</v>
      </c>
      <c r="M624" s="56">
        <f t="shared" si="130"/>
        <v>0.87000000000000011</v>
      </c>
      <c r="N624" s="57">
        <f t="shared" si="130"/>
        <v>1.1700000000000002</v>
      </c>
      <c r="O624" s="57">
        <f t="shared" si="130"/>
        <v>1.54</v>
      </c>
      <c r="P624" s="31"/>
      <c r="Q624" s="36" t="s">
        <v>74</v>
      </c>
    </row>
    <row r="625" spans="1:17" s="3" customFormat="1" ht="14.25" x14ac:dyDescent="0.2">
      <c r="B625" s="58">
        <f>+B$614+B624</f>
        <v>0</v>
      </c>
      <c r="C625" s="59">
        <f t="shared" ref="C625:O625" si="131">+C$614+C624</f>
        <v>0</v>
      </c>
      <c r="D625" s="59">
        <f t="shared" si="131"/>
        <v>0</v>
      </c>
      <c r="E625" s="59">
        <f t="shared" si="131"/>
        <v>0</v>
      </c>
      <c r="F625" s="59">
        <f t="shared" si="131"/>
        <v>0</v>
      </c>
      <c r="G625" s="59">
        <f t="shared" si="131"/>
        <v>0</v>
      </c>
      <c r="H625" s="59">
        <f t="shared" si="131"/>
        <v>11.189146980019855</v>
      </c>
      <c r="I625" s="59">
        <f t="shared" si="131"/>
        <v>18.546709523288357</v>
      </c>
      <c r="J625" s="59">
        <f t="shared" si="131"/>
        <v>21.509751133812731</v>
      </c>
      <c r="K625" s="59">
        <f t="shared" si="131"/>
        <v>33.202129887111901</v>
      </c>
      <c r="L625" s="59">
        <f t="shared" si="131"/>
        <v>43.05764629896688</v>
      </c>
      <c r="M625" s="59">
        <f t="shared" si="131"/>
        <v>53.330824510735837</v>
      </c>
      <c r="N625" s="60">
        <f t="shared" si="131"/>
        <v>52.722291842907488</v>
      </c>
      <c r="O625" s="60">
        <f t="shared" si="131"/>
        <v>59.04</v>
      </c>
      <c r="P625" s="31"/>
      <c r="Q625" s="36" t="s">
        <v>75</v>
      </c>
    </row>
    <row r="626" spans="1:17" s="3" customFormat="1" ht="14.25" x14ac:dyDescent="0.2">
      <c r="B626" s="72"/>
      <c r="I626" s="61"/>
      <c r="J626" s="61"/>
      <c r="K626" s="61"/>
      <c r="L626" s="61"/>
      <c r="M626" s="61"/>
      <c r="N626" s="62" t="e">
        <f>+N625/B625-1</f>
        <v>#DIV/0!</v>
      </c>
      <c r="O626" s="62" t="e">
        <f>+O625/C625-1</f>
        <v>#DIV/0!</v>
      </c>
      <c r="P626" s="31"/>
      <c r="Q626" s="63" t="s">
        <v>76</v>
      </c>
    </row>
    <row r="627" spans="1:17" s="70" customFormat="1" ht="14.25" x14ac:dyDescent="0.2">
      <c r="A627" s="64"/>
      <c r="B627" s="65"/>
      <c r="C627" s="66" t="e">
        <f>RATE(C$347-$B$347,,-$B625,C625)</f>
        <v>#NUM!</v>
      </c>
      <c r="D627" s="66" t="e">
        <f t="shared" ref="D627:O627" si="132">RATE(D$347-$B$347,,-$B625,D625)</f>
        <v>#NUM!</v>
      </c>
      <c r="E627" s="66" t="e">
        <f t="shared" si="132"/>
        <v>#NUM!</v>
      </c>
      <c r="F627" s="66" t="e">
        <f t="shared" si="132"/>
        <v>#NUM!</v>
      </c>
      <c r="G627" s="66" t="e">
        <f t="shared" si="132"/>
        <v>#NUM!</v>
      </c>
      <c r="H627" s="66" t="e">
        <f t="shared" si="132"/>
        <v>#NUM!</v>
      </c>
      <c r="I627" s="66" t="e">
        <f t="shared" si="132"/>
        <v>#NUM!</v>
      </c>
      <c r="J627" s="66" t="e">
        <f t="shared" si="132"/>
        <v>#NUM!</v>
      </c>
      <c r="K627" s="66" t="e">
        <f t="shared" si="132"/>
        <v>#NUM!</v>
      </c>
      <c r="L627" s="66" t="e">
        <f t="shared" si="132"/>
        <v>#NUM!</v>
      </c>
      <c r="M627" s="66" t="e">
        <f t="shared" si="132"/>
        <v>#NUM!</v>
      </c>
      <c r="N627" s="67" t="e">
        <f t="shared" si="132"/>
        <v>#NUM!</v>
      </c>
      <c r="O627" s="67" t="e">
        <f t="shared" si="132"/>
        <v>#NUM!</v>
      </c>
      <c r="P627" s="68"/>
      <c r="Q627" s="69" t="s">
        <v>77</v>
      </c>
    </row>
    <row r="628" spans="1:17" s="3" customFormat="1" ht="14.25" x14ac:dyDescent="0.2">
      <c r="B628" s="55"/>
      <c r="C628" s="56"/>
      <c r="D628" s="56">
        <f t="shared" ref="D628:O628" si="133">+C$605+C628</f>
        <v>0</v>
      </c>
      <c r="E628" s="56">
        <f t="shared" si="133"/>
        <v>0</v>
      </c>
      <c r="F628" s="56">
        <f t="shared" si="133"/>
        <v>0</v>
      </c>
      <c r="G628" s="56">
        <f t="shared" si="133"/>
        <v>0</v>
      </c>
      <c r="H628" s="56">
        <f t="shared" si="133"/>
        <v>0</v>
      </c>
      <c r="I628" s="56">
        <f t="shared" si="133"/>
        <v>0.13</v>
      </c>
      <c r="J628" s="56">
        <f t="shared" si="133"/>
        <v>0.33</v>
      </c>
      <c r="K628" s="56">
        <f t="shared" si="133"/>
        <v>0.43000000000000005</v>
      </c>
      <c r="L628" s="56">
        <f t="shared" si="133"/>
        <v>0.6100000000000001</v>
      </c>
      <c r="M628" s="56">
        <f t="shared" si="133"/>
        <v>0.87000000000000011</v>
      </c>
      <c r="N628" s="57">
        <f t="shared" si="133"/>
        <v>1.1700000000000002</v>
      </c>
      <c r="O628" s="57">
        <f t="shared" si="133"/>
        <v>1.54</v>
      </c>
      <c r="P628" s="31"/>
      <c r="Q628" s="36" t="s">
        <v>74</v>
      </c>
    </row>
    <row r="629" spans="1:17" s="3" customFormat="1" ht="14.25" x14ac:dyDescent="0.2">
      <c r="B629" s="58"/>
      <c r="C629" s="59">
        <f t="shared" ref="C629:O629" si="134">+C$614+C628</f>
        <v>0</v>
      </c>
      <c r="D629" s="59">
        <f t="shared" si="134"/>
        <v>0</v>
      </c>
      <c r="E629" s="59">
        <f t="shared" si="134"/>
        <v>0</v>
      </c>
      <c r="F629" s="59">
        <f t="shared" si="134"/>
        <v>0</v>
      </c>
      <c r="G629" s="59">
        <f t="shared" si="134"/>
        <v>0</v>
      </c>
      <c r="H629" s="59">
        <f t="shared" si="134"/>
        <v>11.189146980019855</v>
      </c>
      <c r="I629" s="59">
        <f t="shared" si="134"/>
        <v>18.546709523288357</v>
      </c>
      <c r="J629" s="59">
        <f t="shared" si="134"/>
        <v>21.509751133812731</v>
      </c>
      <c r="K629" s="59">
        <f t="shared" si="134"/>
        <v>33.202129887111901</v>
      </c>
      <c r="L629" s="59">
        <f t="shared" si="134"/>
        <v>43.05764629896688</v>
      </c>
      <c r="M629" s="59">
        <f t="shared" si="134"/>
        <v>53.330824510735837</v>
      </c>
      <c r="N629" s="60">
        <f t="shared" si="134"/>
        <v>52.722291842907488</v>
      </c>
      <c r="O629" s="60">
        <f t="shared" si="134"/>
        <v>59.04</v>
      </c>
      <c r="P629" s="31"/>
      <c r="Q629" s="36" t="s">
        <v>75</v>
      </c>
    </row>
    <row r="630" spans="1:17" s="3" customFormat="1" ht="14.25" x14ac:dyDescent="0.2">
      <c r="B630" s="72"/>
      <c r="I630" s="61"/>
      <c r="J630" s="61"/>
      <c r="K630" s="61"/>
      <c r="L630" s="61"/>
      <c r="M630" s="61"/>
      <c r="N630" s="62" t="e">
        <f>+N629/C629-1</f>
        <v>#DIV/0!</v>
      </c>
      <c r="O630" s="62" t="e">
        <f>+O629/D629-1</f>
        <v>#DIV/0!</v>
      </c>
      <c r="P630" s="31"/>
      <c r="Q630" s="63" t="s">
        <v>76</v>
      </c>
    </row>
    <row r="631" spans="1:17" s="70" customFormat="1" ht="14.25" x14ac:dyDescent="0.2">
      <c r="A631" s="64"/>
      <c r="B631" s="65"/>
      <c r="C631" s="66"/>
      <c r="D631" s="66" t="e">
        <f>RATE(D$347-$C$347,,-$C629,D629)</f>
        <v>#NUM!</v>
      </c>
      <c r="E631" s="66" t="e">
        <f t="shared" ref="E631:O631" si="135">RATE(E$347-$C$347,,-$C629,E629)</f>
        <v>#NUM!</v>
      </c>
      <c r="F631" s="66" t="e">
        <f t="shared" si="135"/>
        <v>#NUM!</v>
      </c>
      <c r="G631" s="66" t="e">
        <f t="shared" si="135"/>
        <v>#NUM!</v>
      </c>
      <c r="H631" s="66" t="e">
        <f t="shared" si="135"/>
        <v>#NUM!</v>
      </c>
      <c r="I631" s="66" t="e">
        <f t="shared" si="135"/>
        <v>#NUM!</v>
      </c>
      <c r="J631" s="66" t="e">
        <f t="shared" si="135"/>
        <v>#NUM!</v>
      </c>
      <c r="K631" s="66" t="e">
        <f t="shared" si="135"/>
        <v>#NUM!</v>
      </c>
      <c r="L631" s="66" t="e">
        <f t="shared" si="135"/>
        <v>#NUM!</v>
      </c>
      <c r="M631" s="66" t="e">
        <f t="shared" si="135"/>
        <v>#NUM!</v>
      </c>
      <c r="N631" s="67" t="e">
        <f t="shared" si="135"/>
        <v>#NUM!</v>
      </c>
      <c r="O631" s="67" t="e">
        <f t="shared" si="135"/>
        <v>#NUM!</v>
      </c>
      <c r="P631" s="68"/>
      <c r="Q631" s="69" t="s">
        <v>77</v>
      </c>
    </row>
    <row r="632" spans="1:17" s="3" customFormat="1" ht="14.25" x14ac:dyDescent="0.2">
      <c r="B632" s="55"/>
      <c r="C632" s="56"/>
      <c r="D632" s="56"/>
      <c r="E632" s="56">
        <f t="shared" ref="E632:O632" si="136">+D$605+D632</f>
        <v>0</v>
      </c>
      <c r="F632" s="56">
        <f t="shared" si="136"/>
        <v>0</v>
      </c>
      <c r="G632" s="56">
        <f t="shared" si="136"/>
        <v>0</v>
      </c>
      <c r="H632" s="56">
        <f t="shared" si="136"/>
        <v>0</v>
      </c>
      <c r="I632" s="56">
        <f t="shared" si="136"/>
        <v>0.13</v>
      </c>
      <c r="J632" s="56">
        <f t="shared" si="136"/>
        <v>0.33</v>
      </c>
      <c r="K632" s="56">
        <f t="shared" si="136"/>
        <v>0.43000000000000005</v>
      </c>
      <c r="L632" s="56">
        <f t="shared" si="136"/>
        <v>0.6100000000000001</v>
      </c>
      <c r="M632" s="56">
        <f t="shared" si="136"/>
        <v>0.87000000000000011</v>
      </c>
      <c r="N632" s="57">
        <f t="shared" si="136"/>
        <v>1.1700000000000002</v>
      </c>
      <c r="O632" s="57">
        <f t="shared" si="136"/>
        <v>1.54</v>
      </c>
      <c r="P632" s="31"/>
      <c r="Q632" s="36" t="s">
        <v>74</v>
      </c>
    </row>
    <row r="633" spans="1:17" s="3" customFormat="1" ht="14.25" x14ac:dyDescent="0.2">
      <c r="B633" s="58"/>
      <c r="C633" s="59"/>
      <c r="D633" s="59">
        <f t="shared" ref="D633:O633" si="137">+D$614+D632</f>
        <v>0</v>
      </c>
      <c r="E633" s="59">
        <f t="shared" si="137"/>
        <v>0</v>
      </c>
      <c r="F633" s="59">
        <f t="shared" si="137"/>
        <v>0</v>
      </c>
      <c r="G633" s="59">
        <f t="shared" si="137"/>
        <v>0</v>
      </c>
      <c r="H633" s="59">
        <f t="shared" si="137"/>
        <v>11.189146980019855</v>
      </c>
      <c r="I633" s="59">
        <f t="shared" si="137"/>
        <v>18.546709523288357</v>
      </c>
      <c r="J633" s="59">
        <f t="shared" si="137"/>
        <v>21.509751133812731</v>
      </c>
      <c r="K633" s="59">
        <f t="shared" si="137"/>
        <v>33.202129887111901</v>
      </c>
      <c r="L633" s="59">
        <f t="shared" si="137"/>
        <v>43.05764629896688</v>
      </c>
      <c r="M633" s="59">
        <f t="shared" si="137"/>
        <v>53.330824510735837</v>
      </c>
      <c r="N633" s="60">
        <f t="shared" si="137"/>
        <v>52.722291842907488</v>
      </c>
      <c r="O633" s="60">
        <f t="shared" si="137"/>
        <v>59.04</v>
      </c>
      <c r="P633" s="31"/>
      <c r="Q633" s="36" t="s">
        <v>75</v>
      </c>
    </row>
    <row r="634" spans="1:17" s="3" customFormat="1" ht="14.25" x14ac:dyDescent="0.2">
      <c r="B634" s="72"/>
      <c r="I634" s="61"/>
      <c r="J634" s="61"/>
      <c r="K634" s="61"/>
      <c r="L634" s="61"/>
      <c r="M634" s="61"/>
      <c r="N634" s="62" t="e">
        <f>+N633/D633-1</f>
        <v>#DIV/0!</v>
      </c>
      <c r="O634" s="62" t="e">
        <f>+O633/E633-1</f>
        <v>#DIV/0!</v>
      </c>
      <c r="P634" s="31"/>
      <c r="Q634" s="63" t="s">
        <v>76</v>
      </c>
    </row>
    <row r="635" spans="1:17" s="70" customFormat="1" ht="14.25" x14ac:dyDescent="0.2">
      <c r="A635" s="64"/>
      <c r="B635" s="65"/>
      <c r="C635" s="66"/>
      <c r="D635" s="66"/>
      <c r="E635" s="66" t="e">
        <f>RATE(E$347-$D$347,,-$D633,E633)</f>
        <v>#NUM!</v>
      </c>
      <c r="F635" s="66" t="e">
        <f t="shared" ref="F635:O635" si="138">RATE(F$347-$D$347,,-$D633,F633)</f>
        <v>#NUM!</v>
      </c>
      <c r="G635" s="66" t="e">
        <f t="shared" si="138"/>
        <v>#NUM!</v>
      </c>
      <c r="H635" s="66" t="e">
        <f t="shared" si="138"/>
        <v>#NUM!</v>
      </c>
      <c r="I635" s="66" t="e">
        <f t="shared" si="138"/>
        <v>#NUM!</v>
      </c>
      <c r="J635" s="66" t="e">
        <f t="shared" si="138"/>
        <v>#NUM!</v>
      </c>
      <c r="K635" s="66" t="e">
        <f t="shared" si="138"/>
        <v>#NUM!</v>
      </c>
      <c r="L635" s="66" t="e">
        <f t="shared" si="138"/>
        <v>#NUM!</v>
      </c>
      <c r="M635" s="66" t="e">
        <f t="shared" si="138"/>
        <v>#NUM!</v>
      </c>
      <c r="N635" s="67" t="e">
        <f t="shared" si="138"/>
        <v>#NUM!</v>
      </c>
      <c r="O635" s="67" t="e">
        <f t="shared" si="138"/>
        <v>#NUM!</v>
      </c>
      <c r="P635" s="68"/>
      <c r="Q635" s="69" t="s">
        <v>77</v>
      </c>
    </row>
    <row r="636" spans="1:17" s="3" customFormat="1" ht="14.25" x14ac:dyDescent="0.2">
      <c r="B636" s="55"/>
      <c r="C636" s="56"/>
      <c r="D636" s="56"/>
      <c r="E636" s="56"/>
      <c r="F636" s="56">
        <f t="shared" ref="F636:O636" si="139">+E$605+E636</f>
        <v>0</v>
      </c>
      <c r="G636" s="56">
        <f t="shared" si="139"/>
        <v>0</v>
      </c>
      <c r="H636" s="56">
        <f t="shared" si="139"/>
        <v>0</v>
      </c>
      <c r="I636" s="56">
        <f t="shared" si="139"/>
        <v>0.13</v>
      </c>
      <c r="J636" s="56">
        <f t="shared" si="139"/>
        <v>0.33</v>
      </c>
      <c r="K636" s="56">
        <f t="shared" si="139"/>
        <v>0.43000000000000005</v>
      </c>
      <c r="L636" s="56">
        <f t="shared" si="139"/>
        <v>0.6100000000000001</v>
      </c>
      <c r="M636" s="56">
        <f t="shared" si="139"/>
        <v>0.87000000000000011</v>
      </c>
      <c r="N636" s="57">
        <f t="shared" si="139"/>
        <v>1.1700000000000002</v>
      </c>
      <c r="O636" s="57">
        <f t="shared" si="139"/>
        <v>1.54</v>
      </c>
      <c r="P636" s="31"/>
      <c r="Q636" s="36" t="s">
        <v>74</v>
      </c>
    </row>
    <row r="637" spans="1:17" s="3" customFormat="1" ht="14.25" x14ac:dyDescent="0.2">
      <c r="B637" s="58"/>
      <c r="C637" s="59"/>
      <c r="D637" s="59"/>
      <c r="E637" s="59">
        <f t="shared" ref="E637:O637" si="140">+E$614+E636</f>
        <v>0</v>
      </c>
      <c r="F637" s="59">
        <f t="shared" si="140"/>
        <v>0</v>
      </c>
      <c r="G637" s="59">
        <f t="shared" si="140"/>
        <v>0</v>
      </c>
      <c r="H637" s="59">
        <f t="shared" si="140"/>
        <v>11.189146980019855</v>
      </c>
      <c r="I637" s="59">
        <f t="shared" si="140"/>
        <v>18.546709523288357</v>
      </c>
      <c r="J637" s="59">
        <f t="shared" si="140"/>
        <v>21.509751133812731</v>
      </c>
      <c r="K637" s="59">
        <f t="shared" si="140"/>
        <v>33.202129887111901</v>
      </c>
      <c r="L637" s="59">
        <f t="shared" si="140"/>
        <v>43.05764629896688</v>
      </c>
      <c r="M637" s="59">
        <f t="shared" si="140"/>
        <v>53.330824510735837</v>
      </c>
      <c r="N637" s="60">
        <f t="shared" si="140"/>
        <v>52.722291842907488</v>
      </c>
      <c r="O637" s="60">
        <f t="shared" si="140"/>
        <v>59.04</v>
      </c>
      <c r="P637" s="31"/>
      <c r="Q637" s="36" t="s">
        <v>75</v>
      </c>
    </row>
    <row r="638" spans="1:17" s="3" customFormat="1" ht="14.25" x14ac:dyDescent="0.2">
      <c r="B638" s="72"/>
      <c r="I638" s="61"/>
      <c r="J638" s="61"/>
      <c r="K638" s="61"/>
      <c r="L638" s="61"/>
      <c r="M638" s="61"/>
      <c r="N638" s="62" t="e">
        <f>+N637/E637-1</f>
        <v>#DIV/0!</v>
      </c>
      <c r="O638" s="62" t="e">
        <f>+O637/F637-1</f>
        <v>#DIV/0!</v>
      </c>
      <c r="P638" s="31"/>
      <c r="Q638" s="63" t="s">
        <v>76</v>
      </c>
    </row>
    <row r="639" spans="1:17" s="70" customFormat="1" ht="14.25" x14ac:dyDescent="0.2">
      <c r="A639" s="64"/>
      <c r="B639" s="65"/>
      <c r="C639" s="66"/>
      <c r="D639" s="66"/>
      <c r="E639" s="66"/>
      <c r="F639" s="66" t="e">
        <f>RATE(F$347-$E$347,,-$E637,F637)</f>
        <v>#NUM!</v>
      </c>
      <c r="G639" s="66" t="e">
        <f t="shared" ref="G639:O639" si="141">RATE(G$347-$E$347,,-$E637,G637)</f>
        <v>#NUM!</v>
      </c>
      <c r="H639" s="66" t="e">
        <f t="shared" si="141"/>
        <v>#NUM!</v>
      </c>
      <c r="I639" s="66" t="e">
        <f t="shared" si="141"/>
        <v>#NUM!</v>
      </c>
      <c r="J639" s="66" t="e">
        <f t="shared" si="141"/>
        <v>#NUM!</v>
      </c>
      <c r="K639" s="66" t="e">
        <f t="shared" si="141"/>
        <v>#NUM!</v>
      </c>
      <c r="L639" s="66" t="e">
        <f t="shared" si="141"/>
        <v>#NUM!</v>
      </c>
      <c r="M639" s="66" t="e">
        <f t="shared" si="141"/>
        <v>#NUM!</v>
      </c>
      <c r="N639" s="67" t="e">
        <f t="shared" si="141"/>
        <v>#NUM!</v>
      </c>
      <c r="O639" s="67" t="e">
        <f t="shared" si="141"/>
        <v>#NUM!</v>
      </c>
      <c r="P639" s="68"/>
      <c r="Q639" s="69" t="s">
        <v>77</v>
      </c>
    </row>
    <row r="640" spans="1:17" s="3" customFormat="1" ht="14.25" x14ac:dyDescent="0.2">
      <c r="B640" s="55"/>
      <c r="C640" s="56"/>
      <c r="D640" s="56"/>
      <c r="E640" s="56"/>
      <c r="F640" s="56"/>
      <c r="G640" s="56">
        <f t="shared" ref="G640:O640" si="142">+F$605+F640</f>
        <v>0</v>
      </c>
      <c r="H640" s="56">
        <f t="shared" si="142"/>
        <v>0</v>
      </c>
      <c r="I640" s="56">
        <f t="shared" si="142"/>
        <v>0.13</v>
      </c>
      <c r="J640" s="56">
        <f t="shared" si="142"/>
        <v>0.33</v>
      </c>
      <c r="K640" s="56">
        <f t="shared" si="142"/>
        <v>0.43000000000000005</v>
      </c>
      <c r="L640" s="56">
        <f t="shared" si="142"/>
        <v>0.6100000000000001</v>
      </c>
      <c r="M640" s="56">
        <f t="shared" si="142"/>
        <v>0.87000000000000011</v>
      </c>
      <c r="N640" s="57">
        <f t="shared" si="142"/>
        <v>1.1700000000000002</v>
      </c>
      <c r="O640" s="57">
        <f t="shared" si="142"/>
        <v>1.54</v>
      </c>
      <c r="P640" s="31"/>
      <c r="Q640" s="36" t="s">
        <v>74</v>
      </c>
    </row>
    <row r="641" spans="1:17" s="3" customFormat="1" ht="14.25" x14ac:dyDescent="0.2">
      <c r="B641" s="58"/>
      <c r="C641" s="59"/>
      <c r="D641" s="59"/>
      <c r="E641" s="59"/>
      <c r="F641" s="59">
        <f t="shared" ref="F641:O641" si="143">+F$614+F640</f>
        <v>0</v>
      </c>
      <c r="G641" s="59">
        <f t="shared" si="143"/>
        <v>0</v>
      </c>
      <c r="H641" s="59">
        <f t="shared" si="143"/>
        <v>11.189146980019855</v>
      </c>
      <c r="I641" s="59">
        <f t="shared" si="143"/>
        <v>18.546709523288357</v>
      </c>
      <c r="J641" s="59">
        <f t="shared" si="143"/>
        <v>21.509751133812731</v>
      </c>
      <c r="K641" s="59">
        <f t="shared" si="143"/>
        <v>33.202129887111901</v>
      </c>
      <c r="L641" s="59">
        <f t="shared" si="143"/>
        <v>43.05764629896688</v>
      </c>
      <c r="M641" s="59">
        <f t="shared" si="143"/>
        <v>53.330824510735837</v>
      </c>
      <c r="N641" s="60">
        <f t="shared" si="143"/>
        <v>52.722291842907488</v>
      </c>
      <c r="O641" s="60">
        <f t="shared" si="143"/>
        <v>59.04</v>
      </c>
      <c r="P641" s="31"/>
      <c r="Q641" s="36" t="s">
        <v>75</v>
      </c>
    </row>
    <row r="642" spans="1:17" s="3" customFormat="1" ht="14.25" x14ac:dyDescent="0.2">
      <c r="B642" s="72"/>
      <c r="I642" s="61"/>
      <c r="J642" s="61"/>
      <c r="K642" s="61"/>
      <c r="L642" s="61"/>
      <c r="M642" s="61"/>
      <c r="N642" s="62" t="e">
        <f>+N641/F641-1</f>
        <v>#DIV/0!</v>
      </c>
      <c r="O642" s="62" t="e">
        <f>+O641/G641-1</f>
        <v>#DIV/0!</v>
      </c>
      <c r="P642" s="31"/>
      <c r="Q642" s="63" t="s">
        <v>76</v>
      </c>
    </row>
    <row r="643" spans="1:17" s="70" customFormat="1" ht="14.25" x14ac:dyDescent="0.2">
      <c r="A643" s="64"/>
      <c r="B643" s="65"/>
      <c r="C643" s="66"/>
      <c r="D643" s="66"/>
      <c r="E643" s="66"/>
      <c r="F643" s="66"/>
      <c r="G643" s="66" t="e">
        <f>RATE(G$347-$F$347,,-$F641,G641)</f>
        <v>#NUM!</v>
      </c>
      <c r="H643" s="66" t="e">
        <f t="shared" ref="H643:O643" si="144">RATE(H$347-$F$347,,-$F641,H641)</f>
        <v>#NUM!</v>
      </c>
      <c r="I643" s="66" t="e">
        <f t="shared" si="144"/>
        <v>#NUM!</v>
      </c>
      <c r="J643" s="66" t="e">
        <f t="shared" si="144"/>
        <v>#NUM!</v>
      </c>
      <c r="K643" s="66" t="e">
        <f t="shared" si="144"/>
        <v>#NUM!</v>
      </c>
      <c r="L643" s="66" t="e">
        <f t="shared" si="144"/>
        <v>#NUM!</v>
      </c>
      <c r="M643" s="66" t="e">
        <f t="shared" si="144"/>
        <v>#NUM!</v>
      </c>
      <c r="N643" s="67" t="e">
        <f t="shared" si="144"/>
        <v>#NUM!</v>
      </c>
      <c r="O643" s="67" t="e">
        <f t="shared" si="144"/>
        <v>#NUM!</v>
      </c>
      <c r="P643" s="68"/>
      <c r="Q643" s="69" t="s">
        <v>77</v>
      </c>
    </row>
    <row r="644" spans="1:17" s="3" customFormat="1" ht="14.25" x14ac:dyDescent="0.2">
      <c r="B644" s="55"/>
      <c r="C644" s="56"/>
      <c r="D644" s="56"/>
      <c r="E644" s="56"/>
      <c r="F644" s="56"/>
      <c r="G644" s="56"/>
      <c r="H644" s="56">
        <f t="shared" ref="H644:O644" si="145">+G$605+G644</f>
        <v>0</v>
      </c>
      <c r="I644" s="56">
        <f t="shared" si="145"/>
        <v>0.13</v>
      </c>
      <c r="J644" s="56">
        <f t="shared" si="145"/>
        <v>0.33</v>
      </c>
      <c r="K644" s="56">
        <f t="shared" si="145"/>
        <v>0.43000000000000005</v>
      </c>
      <c r="L644" s="56">
        <f t="shared" si="145"/>
        <v>0.6100000000000001</v>
      </c>
      <c r="M644" s="56">
        <f t="shared" si="145"/>
        <v>0.87000000000000011</v>
      </c>
      <c r="N644" s="57">
        <f t="shared" si="145"/>
        <v>1.1700000000000002</v>
      </c>
      <c r="O644" s="57">
        <f t="shared" si="145"/>
        <v>1.54</v>
      </c>
      <c r="P644" s="31"/>
      <c r="Q644" s="36" t="s">
        <v>74</v>
      </c>
    </row>
    <row r="645" spans="1:17" s="3" customFormat="1" ht="14.25" x14ac:dyDescent="0.2">
      <c r="B645" s="58"/>
      <c r="C645" s="59"/>
      <c r="D645" s="59"/>
      <c r="E645" s="59"/>
      <c r="F645" s="59"/>
      <c r="G645" s="59">
        <f t="shared" ref="G645:O645" si="146">+G$614+G644</f>
        <v>0</v>
      </c>
      <c r="H645" s="59">
        <f t="shared" si="146"/>
        <v>11.189146980019855</v>
      </c>
      <c r="I645" s="59">
        <f t="shared" si="146"/>
        <v>18.546709523288357</v>
      </c>
      <c r="J645" s="59">
        <f t="shared" si="146"/>
        <v>21.509751133812731</v>
      </c>
      <c r="K645" s="59">
        <f t="shared" si="146"/>
        <v>33.202129887111901</v>
      </c>
      <c r="L645" s="59">
        <f t="shared" si="146"/>
        <v>43.05764629896688</v>
      </c>
      <c r="M645" s="59">
        <f t="shared" si="146"/>
        <v>53.330824510735837</v>
      </c>
      <c r="N645" s="60">
        <f t="shared" si="146"/>
        <v>52.722291842907488</v>
      </c>
      <c r="O645" s="60">
        <f t="shared" si="146"/>
        <v>59.04</v>
      </c>
      <c r="P645" s="31"/>
      <c r="Q645" s="36" t="s">
        <v>75</v>
      </c>
    </row>
    <row r="646" spans="1:17" s="3" customFormat="1" ht="14.25" x14ac:dyDescent="0.2">
      <c r="B646" s="72"/>
      <c r="I646" s="61"/>
      <c r="J646" s="61"/>
      <c r="K646" s="61"/>
      <c r="L646" s="61"/>
      <c r="M646" s="61"/>
      <c r="N646" s="62" t="e">
        <f>+N645/G645-1</f>
        <v>#DIV/0!</v>
      </c>
      <c r="O646" s="62">
        <f>+O645/H645-1</f>
        <v>4.2765416439185282</v>
      </c>
      <c r="P646" s="31"/>
      <c r="Q646" s="63" t="s">
        <v>76</v>
      </c>
    </row>
    <row r="647" spans="1:17" s="70" customFormat="1" ht="14.25" x14ac:dyDescent="0.2">
      <c r="A647" s="64"/>
      <c r="B647" s="65"/>
      <c r="C647" s="66"/>
      <c r="D647" s="66"/>
      <c r="E647" s="66"/>
      <c r="F647" s="66"/>
      <c r="G647" s="66"/>
      <c r="H647" s="66" t="e">
        <f>RATE(H$347-$G$347,,-$G645,H645)</f>
        <v>#NUM!</v>
      </c>
      <c r="I647" s="66" t="e">
        <f t="shared" ref="I647:O647" si="147">RATE(I$347-$G$347,,-$G645,I645)</f>
        <v>#NUM!</v>
      </c>
      <c r="J647" s="66" t="e">
        <f t="shared" si="147"/>
        <v>#NUM!</v>
      </c>
      <c r="K647" s="66" t="e">
        <f t="shared" si="147"/>
        <v>#NUM!</v>
      </c>
      <c r="L647" s="66" t="e">
        <f t="shared" si="147"/>
        <v>#NUM!</v>
      </c>
      <c r="M647" s="66" t="e">
        <f t="shared" si="147"/>
        <v>#NUM!</v>
      </c>
      <c r="N647" s="67" t="e">
        <f t="shared" si="147"/>
        <v>#NUM!</v>
      </c>
      <c r="O647" s="67" t="e">
        <f t="shared" si="147"/>
        <v>#NUM!</v>
      </c>
      <c r="P647" s="68"/>
      <c r="Q647" s="69" t="s">
        <v>77</v>
      </c>
    </row>
    <row r="648" spans="1:17" s="3" customFormat="1" ht="14.25" x14ac:dyDescent="0.2">
      <c r="B648" s="55"/>
      <c r="C648" s="56"/>
      <c r="D648" s="56"/>
      <c r="E648" s="56"/>
      <c r="F648" s="56"/>
      <c r="G648" s="56"/>
      <c r="H648" s="56"/>
      <c r="I648" s="56">
        <f t="shared" ref="I648:O648" si="148">+H$605+H648</f>
        <v>0.13</v>
      </c>
      <c r="J648" s="56">
        <f t="shared" si="148"/>
        <v>0.33</v>
      </c>
      <c r="K648" s="56">
        <f t="shared" si="148"/>
        <v>0.43000000000000005</v>
      </c>
      <c r="L648" s="56">
        <f t="shared" si="148"/>
        <v>0.6100000000000001</v>
      </c>
      <c r="M648" s="56">
        <f t="shared" si="148"/>
        <v>0.87000000000000011</v>
      </c>
      <c r="N648" s="57">
        <f t="shared" si="148"/>
        <v>1.1700000000000002</v>
      </c>
      <c r="O648" s="57">
        <f t="shared" si="148"/>
        <v>1.54</v>
      </c>
      <c r="P648" s="31"/>
      <c r="Q648" s="36" t="s">
        <v>74</v>
      </c>
    </row>
    <row r="649" spans="1:17" s="3" customFormat="1" ht="14.25" x14ac:dyDescent="0.2">
      <c r="B649" s="58"/>
      <c r="C649" s="59"/>
      <c r="D649" s="59"/>
      <c r="E649" s="59"/>
      <c r="F649" s="59"/>
      <c r="G649" s="59"/>
      <c r="H649" s="59">
        <f t="shared" ref="H649:O649" si="149">+H$614+H648</f>
        <v>11.189146980019855</v>
      </c>
      <c r="I649" s="59">
        <f t="shared" si="149"/>
        <v>18.546709523288357</v>
      </c>
      <c r="J649" s="59">
        <f t="shared" si="149"/>
        <v>21.509751133812731</v>
      </c>
      <c r="K649" s="59">
        <f t="shared" si="149"/>
        <v>33.202129887111901</v>
      </c>
      <c r="L649" s="59">
        <f t="shared" si="149"/>
        <v>43.05764629896688</v>
      </c>
      <c r="M649" s="59">
        <f t="shared" si="149"/>
        <v>53.330824510735837</v>
      </c>
      <c r="N649" s="60">
        <f t="shared" si="149"/>
        <v>52.722291842907488</v>
      </c>
      <c r="O649" s="60">
        <f t="shared" si="149"/>
        <v>59.04</v>
      </c>
      <c r="P649" s="31"/>
      <c r="Q649" s="36" t="s">
        <v>75</v>
      </c>
    </row>
    <row r="650" spans="1:17" s="3" customFormat="1" ht="14.25" x14ac:dyDescent="0.2">
      <c r="B650" s="72"/>
      <c r="I650" s="61"/>
      <c r="J650" s="61"/>
      <c r="K650" s="61"/>
      <c r="L650" s="61"/>
      <c r="M650" s="61"/>
      <c r="N650" s="62">
        <f>+N649/H649-1</f>
        <v>3.7119134226274983</v>
      </c>
      <c r="O650" s="62">
        <f>+O649/I649-1</f>
        <v>2.1833139957179926</v>
      </c>
      <c r="P650" s="31"/>
      <c r="Q650" s="63" t="s">
        <v>76</v>
      </c>
    </row>
    <row r="651" spans="1:17" s="70" customFormat="1" ht="14.25" x14ac:dyDescent="0.2">
      <c r="A651" s="64"/>
      <c r="B651" s="65"/>
      <c r="C651" s="66"/>
      <c r="D651" s="66"/>
      <c r="E651" s="66"/>
      <c r="F651" s="66"/>
      <c r="G651" s="66"/>
      <c r="H651" s="66"/>
      <c r="I651" s="66">
        <f t="shared" ref="I651:O651" si="150">RATE(I$347-$H$347,,-$H649,I649)</f>
        <v>0.65756241797580228</v>
      </c>
      <c r="J651" s="66">
        <f t="shared" si="150"/>
        <v>0.3864978595337682</v>
      </c>
      <c r="K651" s="66">
        <f t="shared" si="150"/>
        <v>0.43699852321417237</v>
      </c>
      <c r="L651" s="66">
        <f t="shared" si="150"/>
        <v>0.40059743538680564</v>
      </c>
      <c r="M651" s="66">
        <f t="shared" si="150"/>
        <v>0.36658378658180701</v>
      </c>
      <c r="N651" s="67">
        <f t="shared" si="150"/>
        <v>0.29479063732582783</v>
      </c>
      <c r="O651" s="67">
        <f t="shared" si="150"/>
        <v>0.26821465421946922</v>
      </c>
      <c r="P651" s="68"/>
      <c r="Q651" s="69" t="s">
        <v>77</v>
      </c>
    </row>
    <row r="652" spans="1:17" s="3" customFormat="1" ht="14.25" x14ac:dyDescent="0.2">
      <c r="B652" s="55"/>
      <c r="C652" s="56"/>
      <c r="D652" s="56"/>
      <c r="E652" s="56"/>
      <c r="F652" s="56"/>
      <c r="G652" s="56"/>
      <c r="H652" s="56"/>
      <c r="I652" s="56"/>
      <c r="J652" s="56">
        <f t="shared" ref="J652:O652" si="151">+I$605+I652</f>
        <v>0.2</v>
      </c>
      <c r="K652" s="56">
        <f t="shared" si="151"/>
        <v>0.30000000000000004</v>
      </c>
      <c r="L652" s="56">
        <f t="shared" si="151"/>
        <v>0.48000000000000004</v>
      </c>
      <c r="M652" s="56">
        <f t="shared" si="151"/>
        <v>0.74</v>
      </c>
      <c r="N652" s="57">
        <f t="shared" si="151"/>
        <v>1.04</v>
      </c>
      <c r="O652" s="57">
        <f t="shared" si="151"/>
        <v>1.4100000000000001</v>
      </c>
      <c r="P652" s="31"/>
      <c r="Q652" s="36" t="s">
        <v>74</v>
      </c>
    </row>
    <row r="653" spans="1:17" s="3" customFormat="1" ht="14.25" x14ac:dyDescent="0.2">
      <c r="B653" s="58"/>
      <c r="C653" s="59"/>
      <c r="D653" s="59"/>
      <c r="E653" s="59"/>
      <c r="F653" s="59"/>
      <c r="G653" s="59"/>
      <c r="H653" s="59"/>
      <c r="I653" s="59">
        <f t="shared" ref="I653:O653" si="152">+I$614+I652</f>
        <v>18.416709523288358</v>
      </c>
      <c r="J653" s="59">
        <f t="shared" si="152"/>
        <v>21.379751133812732</v>
      </c>
      <c r="K653" s="59">
        <f t="shared" si="152"/>
        <v>33.072129887111899</v>
      </c>
      <c r="L653" s="59">
        <f t="shared" si="152"/>
        <v>42.927646298966877</v>
      </c>
      <c r="M653" s="59">
        <f t="shared" si="152"/>
        <v>53.200824510735842</v>
      </c>
      <c r="N653" s="60">
        <f t="shared" si="152"/>
        <v>52.592291842907485</v>
      </c>
      <c r="O653" s="60">
        <f t="shared" si="152"/>
        <v>58.91</v>
      </c>
      <c r="P653" s="31"/>
      <c r="Q653" s="36" t="s">
        <v>75</v>
      </c>
    </row>
    <row r="654" spans="1:17" s="3" customFormat="1" ht="14.25" x14ac:dyDescent="0.2">
      <c r="B654" s="72"/>
      <c r="I654" s="61"/>
      <c r="J654" s="61"/>
      <c r="K654" s="61"/>
      <c r="L654" s="61"/>
      <c r="M654" s="61"/>
      <c r="N654" s="62">
        <f>+N653/I653-1</f>
        <v>1.8556834094822046</v>
      </c>
      <c r="O654" s="62">
        <f>+O653/J653-1</f>
        <v>1.7554109321147346</v>
      </c>
      <c r="P654" s="31"/>
      <c r="Q654" s="63" t="s">
        <v>76</v>
      </c>
    </row>
    <row r="655" spans="1:17" s="70" customFormat="1" ht="14.25" x14ac:dyDescent="0.2">
      <c r="A655" s="64"/>
      <c r="B655" s="65"/>
      <c r="C655" s="66"/>
      <c r="D655" s="66"/>
      <c r="E655" s="66"/>
      <c r="F655" s="66"/>
      <c r="G655" s="66"/>
      <c r="H655" s="66"/>
      <c r="I655" s="66"/>
      <c r="J655" s="66">
        <f t="shared" ref="J655:O655" si="153">RATE(J$347-$I$347,,-$I653,J653)</f>
        <v>0.16088876282582074</v>
      </c>
      <c r="K655" s="66">
        <f t="shared" si="153"/>
        <v>0.34006252828858813</v>
      </c>
      <c r="L655" s="66">
        <f t="shared" si="153"/>
        <v>0.32589259842639778</v>
      </c>
      <c r="M655" s="66">
        <f t="shared" si="153"/>
        <v>0.30369674499674459</v>
      </c>
      <c r="N655" s="67">
        <f t="shared" si="153"/>
        <v>0.23350811704252664</v>
      </c>
      <c r="O655" s="67">
        <f t="shared" si="153"/>
        <v>0.21384387364063839</v>
      </c>
      <c r="P655" s="68"/>
      <c r="Q655" s="69" t="s">
        <v>77</v>
      </c>
    </row>
    <row r="656" spans="1:17" s="3" customFormat="1" ht="14.25" x14ac:dyDescent="0.2">
      <c r="B656" s="55"/>
      <c r="C656" s="56"/>
      <c r="D656" s="56"/>
      <c r="E656" s="56"/>
      <c r="F656" s="56"/>
      <c r="G656" s="56"/>
      <c r="H656" s="56"/>
      <c r="I656" s="56"/>
      <c r="J656" s="56"/>
      <c r="K656" s="56">
        <f>+J$605+J656</f>
        <v>0.1</v>
      </c>
      <c r="L656" s="56">
        <f>+K$605+K656</f>
        <v>0.28000000000000003</v>
      </c>
      <c r="M656" s="56">
        <f>+L$605+L656</f>
        <v>0.54</v>
      </c>
      <c r="N656" s="57">
        <f>+M$605+M656</f>
        <v>0.84000000000000008</v>
      </c>
      <c r="O656" s="57">
        <f>+N$605+N656</f>
        <v>1.21</v>
      </c>
      <c r="P656" s="31"/>
      <c r="Q656" s="36" t="s">
        <v>74</v>
      </c>
    </row>
    <row r="657" spans="1:17" s="3" customFormat="1" ht="14.25" x14ac:dyDescent="0.2">
      <c r="B657" s="58"/>
      <c r="C657" s="59"/>
      <c r="D657" s="59"/>
      <c r="E657" s="59"/>
      <c r="F657" s="59"/>
      <c r="G657" s="59"/>
      <c r="H657" s="59"/>
      <c r="I657" s="59"/>
      <c r="J657" s="59">
        <f t="shared" ref="J657:O657" si="154">+J$614+J656</f>
        <v>21.179751133812733</v>
      </c>
      <c r="K657" s="59">
        <f t="shared" si="154"/>
        <v>32.872129887111903</v>
      </c>
      <c r="L657" s="59">
        <f t="shared" si="154"/>
        <v>42.727646298966881</v>
      </c>
      <c r="M657" s="59">
        <f t="shared" si="154"/>
        <v>53.000824510735839</v>
      </c>
      <c r="N657" s="60">
        <f t="shared" si="154"/>
        <v>52.39229184290749</v>
      </c>
      <c r="O657" s="60">
        <f t="shared" si="154"/>
        <v>58.71</v>
      </c>
      <c r="P657" s="31"/>
      <c r="Q657" s="36" t="s">
        <v>75</v>
      </c>
    </row>
    <row r="658" spans="1:17" s="3" customFormat="1" ht="14.25" x14ac:dyDescent="0.2">
      <c r="B658" s="72"/>
      <c r="I658" s="61"/>
      <c r="J658" s="61"/>
      <c r="K658" s="61"/>
      <c r="L658" s="61"/>
      <c r="M658" s="61"/>
      <c r="N658" s="62">
        <f>+N657/J657-1</f>
        <v>1.4736972361901377</v>
      </c>
      <c r="O658" s="62">
        <f>+O657/K657-1</f>
        <v>0.78601143891860459</v>
      </c>
      <c r="P658" s="31"/>
      <c r="Q658" s="63" t="s">
        <v>76</v>
      </c>
    </row>
    <row r="659" spans="1:17" s="70" customFormat="1" ht="14.25" x14ac:dyDescent="0.2">
      <c r="A659" s="64"/>
      <c r="B659" s="65"/>
      <c r="C659" s="66"/>
      <c r="D659" s="66"/>
      <c r="E659" s="66"/>
      <c r="F659" s="66"/>
      <c r="G659" s="66"/>
      <c r="H659" s="66"/>
      <c r="I659" s="66"/>
      <c r="J659" s="66"/>
      <c r="K659" s="66">
        <f>RATE(K$347-$J$347,,-$J657,K657)</f>
        <v>0.55205458645039018</v>
      </c>
      <c r="L659" s="66">
        <f>RATE(L$347-$J$347,,-$J657,L657)</f>
        <v>0.42034569262165133</v>
      </c>
      <c r="M659" s="66">
        <f>RATE(M$347-$J$347,,-$J657,M657)</f>
        <v>0.357648229766655</v>
      </c>
      <c r="N659" s="67">
        <f>RATE(N$347-$J$347,,-$J657,N657)</f>
        <v>0.25411290250807561</v>
      </c>
      <c r="O659" s="67">
        <f>RATE(O$347-$J$347,,-$J657,O657)</f>
        <v>0.2261913426405707</v>
      </c>
      <c r="P659" s="68"/>
      <c r="Q659" s="69" t="s">
        <v>77</v>
      </c>
    </row>
    <row r="660" spans="1:17" s="3" customFormat="1" ht="14.25" x14ac:dyDescent="0.2">
      <c r="B660" s="73"/>
      <c r="C660" s="74"/>
      <c r="D660" s="74"/>
      <c r="E660" s="74"/>
      <c r="F660" s="74"/>
      <c r="G660" s="74"/>
      <c r="H660" s="74"/>
      <c r="I660" s="74"/>
      <c r="J660" s="74"/>
      <c r="K660" s="74"/>
      <c r="L660" s="74">
        <f>+K$605+K660</f>
        <v>0.18</v>
      </c>
      <c r="M660" s="74">
        <f>+L$605+L660</f>
        <v>0.44</v>
      </c>
      <c r="N660" s="75">
        <f>+M$605+M660</f>
        <v>0.74</v>
      </c>
      <c r="O660" s="75">
        <f>+N$605+N660</f>
        <v>1.1099999999999999</v>
      </c>
      <c r="P660" s="31"/>
      <c r="Q660" s="36" t="s">
        <v>74</v>
      </c>
    </row>
    <row r="661" spans="1:17" s="3" customFormat="1" ht="14.25" x14ac:dyDescent="0.2">
      <c r="B661" s="76"/>
      <c r="C661" s="77"/>
      <c r="D661" s="77"/>
      <c r="E661" s="77"/>
      <c r="F661" s="77"/>
      <c r="G661" s="77"/>
      <c r="H661" s="77"/>
      <c r="I661" s="77"/>
      <c r="J661" s="77"/>
      <c r="K661" s="77">
        <f>+K$614+K660</f>
        <v>32.772129887111902</v>
      </c>
      <c r="L661" s="77">
        <f>+L$614+L660</f>
        <v>42.62764629896688</v>
      </c>
      <c r="M661" s="77">
        <f>+M$614+M660</f>
        <v>52.900824510735838</v>
      </c>
      <c r="N661" s="78">
        <f>+N$614+N660</f>
        <v>52.292291842907488</v>
      </c>
      <c r="O661" s="78">
        <f>+O$614+O660</f>
        <v>58.61</v>
      </c>
      <c r="P661" s="31"/>
      <c r="Q661" s="36" t="s">
        <v>75</v>
      </c>
    </row>
    <row r="662" spans="1:17" s="3" customFormat="1" ht="14.25" x14ac:dyDescent="0.2">
      <c r="B662" s="72"/>
      <c r="I662" s="61"/>
      <c r="J662" s="61"/>
      <c r="K662" s="61"/>
      <c r="L662" s="61"/>
      <c r="M662" s="61"/>
      <c r="N662" s="62">
        <f>+N661/K661-1</f>
        <v>0.5956329973985659</v>
      </c>
      <c r="O662" s="62">
        <f>+O661/L661-1</f>
        <v>0.3749293026629168</v>
      </c>
      <c r="P662" s="31"/>
      <c r="Q662" s="63" t="s">
        <v>76</v>
      </c>
    </row>
    <row r="663" spans="1:17" s="70" customFormat="1" ht="14.25" x14ac:dyDescent="0.2">
      <c r="A663" s="64"/>
      <c r="B663" s="65"/>
      <c r="C663" s="66"/>
      <c r="D663" s="66"/>
      <c r="E663" s="66"/>
      <c r="F663" s="66"/>
      <c r="G663" s="66"/>
      <c r="H663" s="66"/>
      <c r="I663" s="66"/>
      <c r="J663" s="66"/>
      <c r="K663" s="66"/>
      <c r="L663" s="66">
        <f>RATE(L$347-$K$347,,-$K661,L661)</f>
        <v>0.30072858998800661</v>
      </c>
      <c r="M663" s="66">
        <f>RATE(M$347-$K$347,,-$K661,M661)</f>
        <v>0.27051233774115119</v>
      </c>
      <c r="N663" s="67">
        <f>RATE(N$347-$K$347,,-$K661,N661)</f>
        <v>0.16854202628269088</v>
      </c>
      <c r="O663" s="67">
        <f>RATE(O$347-$K$347,,-$K661,O661)</f>
        <v>0.15642311383963098</v>
      </c>
      <c r="P663" s="68"/>
      <c r="Q663" s="69" t="s">
        <v>77</v>
      </c>
    </row>
    <row r="664" spans="1:17" s="3" customFormat="1" ht="14.25" x14ac:dyDescent="0.2">
      <c r="B664" s="73"/>
      <c r="C664" s="74"/>
      <c r="D664" s="74"/>
      <c r="E664" s="74"/>
      <c r="F664" s="74"/>
      <c r="G664" s="74"/>
      <c r="H664" s="74"/>
      <c r="I664" s="74"/>
      <c r="J664" s="74"/>
      <c r="K664" s="74"/>
      <c r="L664" s="74"/>
      <c r="M664" s="74">
        <f>+L$605+L664</f>
        <v>0.26</v>
      </c>
      <c r="N664" s="75">
        <f>+M$605+M664</f>
        <v>0.56000000000000005</v>
      </c>
      <c r="O664" s="75">
        <f>+N$605+N664</f>
        <v>0.93</v>
      </c>
      <c r="P664" s="31"/>
      <c r="Q664" s="36" t="s">
        <v>74</v>
      </c>
    </row>
    <row r="665" spans="1:17" s="3" customFormat="1" ht="14.25" x14ac:dyDescent="0.2">
      <c r="B665" s="76"/>
      <c r="C665" s="77"/>
      <c r="D665" s="77"/>
      <c r="E665" s="77"/>
      <c r="F665" s="77"/>
      <c r="G665" s="77"/>
      <c r="H665" s="77"/>
      <c r="I665" s="77"/>
      <c r="J665" s="77"/>
      <c r="K665" s="77"/>
      <c r="L665" s="77">
        <f>+L$614+L664</f>
        <v>42.44764629896688</v>
      </c>
      <c r="M665" s="77">
        <f>+M$614+M664</f>
        <v>52.720824510735838</v>
      </c>
      <c r="N665" s="78">
        <f>+N$614+N664</f>
        <v>52.112291842907489</v>
      </c>
      <c r="O665" s="78">
        <f>+O$614+O664</f>
        <v>58.43</v>
      </c>
      <c r="P665" s="31"/>
      <c r="Q665" s="36" t="s">
        <v>75</v>
      </c>
    </row>
    <row r="666" spans="1:17" s="3" customFormat="1" ht="14.25" x14ac:dyDescent="0.2">
      <c r="B666" s="72"/>
      <c r="I666" s="61"/>
      <c r="J666" s="61"/>
      <c r="K666" s="61"/>
      <c r="L666" s="61"/>
      <c r="M666" s="61"/>
      <c r="N666" s="62">
        <f>+N665/L665-1</f>
        <v>0.22768389737962536</v>
      </c>
      <c r="O666" s="62">
        <f>+O665/M665-1</f>
        <v>0.10829070945393826</v>
      </c>
      <c r="P666" s="31"/>
      <c r="Q666" s="63" t="s">
        <v>76</v>
      </c>
    </row>
    <row r="667" spans="1:17" s="70" customFormat="1" ht="14.25" x14ac:dyDescent="0.2">
      <c r="A667" s="64"/>
      <c r="B667" s="65"/>
      <c r="C667" s="66"/>
      <c r="D667" s="66"/>
      <c r="E667" s="66"/>
      <c r="F667" s="66"/>
      <c r="G667" s="66"/>
      <c r="H667" s="66"/>
      <c r="I667" s="66"/>
      <c r="J667" s="66"/>
      <c r="K667" s="66"/>
      <c r="L667" s="66"/>
      <c r="M667" s="66">
        <f>RATE(M$347-$L$347,,-$L665,M665)</f>
        <v>0.24201997301365072</v>
      </c>
      <c r="N667" s="67">
        <f>RATE(N$347-$L$347,,-$L665,N665)</f>
        <v>0.10800897892554347</v>
      </c>
      <c r="O667" s="67">
        <f>RATE(O$347-$L$347,,-$L665,O665)</f>
        <v>0.11239942957813367</v>
      </c>
      <c r="P667" s="68"/>
      <c r="Q667" s="69" t="s">
        <v>77</v>
      </c>
    </row>
    <row r="668" spans="1:17" s="3" customFormat="1" ht="14.25" x14ac:dyDescent="0.2">
      <c r="B668" s="73"/>
      <c r="C668" s="74"/>
      <c r="D668" s="74"/>
      <c r="E668" s="74"/>
      <c r="F668" s="74"/>
      <c r="G668" s="74"/>
      <c r="H668" s="74"/>
      <c r="I668" s="74"/>
      <c r="J668" s="74"/>
      <c r="K668" s="74"/>
      <c r="L668" s="74"/>
      <c r="M668" s="74"/>
      <c r="N668" s="75">
        <f>+M$605+M668</f>
        <v>0.3</v>
      </c>
      <c r="O668" s="75">
        <f>+N$605+N668</f>
        <v>0.66999999999999993</v>
      </c>
      <c r="P668" s="31"/>
      <c r="Q668" s="36" t="s">
        <v>74</v>
      </c>
    </row>
    <row r="669" spans="1:17" s="3" customFormat="1" ht="14.25" x14ac:dyDescent="0.2">
      <c r="B669" s="76"/>
      <c r="C669" s="77"/>
      <c r="D669" s="77"/>
      <c r="E669" s="77"/>
      <c r="F669" s="77"/>
      <c r="G669" s="77"/>
      <c r="H669" s="77"/>
      <c r="I669" s="77"/>
      <c r="J669" s="77"/>
      <c r="K669" s="77"/>
      <c r="L669" s="77"/>
      <c r="M669" s="77">
        <f>+M$614+M668</f>
        <v>52.46082451073584</v>
      </c>
      <c r="N669" s="78">
        <f>+N$614+N668</f>
        <v>51.852291842907483</v>
      </c>
      <c r="O669" s="78">
        <f>+O$614+O668</f>
        <v>58.17</v>
      </c>
      <c r="P669" s="31"/>
      <c r="Q669" s="36" t="s">
        <v>75</v>
      </c>
    </row>
    <row r="670" spans="1:17" s="3" customFormat="1" ht="14.25" x14ac:dyDescent="0.2">
      <c r="B670" s="72"/>
      <c r="I670" s="61"/>
      <c r="J670" s="61"/>
      <c r="K670" s="61"/>
      <c r="L670" s="61"/>
      <c r="M670" s="61"/>
      <c r="N670" s="62">
        <f>+N669/M669-1</f>
        <v>-1.1599754169014709E-2</v>
      </c>
      <c r="O670" s="62">
        <f>+O669/N669-1</f>
        <v>0.12184048057572361</v>
      </c>
      <c r="P670" s="31"/>
      <c r="Q670" s="63" t="s">
        <v>76</v>
      </c>
    </row>
    <row r="671" spans="1:17" s="70" customFormat="1" ht="14.25" x14ac:dyDescent="0.2">
      <c r="A671" s="64"/>
      <c r="B671" s="65"/>
      <c r="C671" s="66"/>
      <c r="D671" s="66"/>
      <c r="E671" s="66"/>
      <c r="F671" s="66"/>
      <c r="G671" s="66"/>
      <c r="H671" s="66"/>
      <c r="I671" s="66"/>
      <c r="J671" s="66"/>
      <c r="K671" s="66"/>
      <c r="L671" s="66"/>
      <c r="M671" s="66"/>
      <c r="N671" s="67">
        <f>RATE(N$347-$M$347,,-$M669,N669)</f>
        <v>-1.1599754169014766E-2</v>
      </c>
      <c r="O671" s="67">
        <f>RATE(O$347-$M$347,,-$M669,O669)</f>
        <v>5.3008740127283488E-2</v>
      </c>
      <c r="P671" s="68"/>
      <c r="Q671" s="69" t="s">
        <v>77</v>
      </c>
    </row>
  </sheetData>
  <mergeCells count="49">
    <mergeCell ref="B373:O373"/>
    <mergeCell ref="B348:O348"/>
    <mergeCell ref="B349:O349"/>
    <mergeCell ref="B355:O355"/>
    <mergeCell ref="B361:O361"/>
    <mergeCell ref="B367:O367"/>
    <mergeCell ref="B434:O434"/>
    <mergeCell ref="B379:O379"/>
    <mergeCell ref="B385:O385"/>
    <mergeCell ref="B391:O391"/>
    <mergeCell ref="B397:O397"/>
    <mergeCell ref="B402:O402"/>
    <mergeCell ref="B403:O403"/>
    <mergeCell ref="B409:O409"/>
    <mergeCell ref="B415:O415"/>
    <mergeCell ref="B421:O421"/>
    <mergeCell ref="B427:O427"/>
    <mergeCell ref="B428:O428"/>
    <mergeCell ref="B516:O516"/>
    <mergeCell ref="B440:O440"/>
    <mergeCell ref="B441:O441"/>
    <mergeCell ref="B449:O449"/>
    <mergeCell ref="B457:O457"/>
    <mergeCell ref="B465:O465"/>
    <mergeCell ref="B471:O471"/>
    <mergeCell ref="B477:O477"/>
    <mergeCell ref="B484:O484"/>
    <mergeCell ref="B492:O492"/>
    <mergeCell ref="B500:O500"/>
    <mergeCell ref="B508:O508"/>
    <mergeCell ref="B583:O583"/>
    <mergeCell ref="B524:O524"/>
    <mergeCell ref="B532:O532"/>
    <mergeCell ref="B539:O539"/>
    <mergeCell ref="B546:O546"/>
    <mergeCell ref="B554:O554"/>
    <mergeCell ref="B555:O555"/>
    <mergeCell ref="B561:O561"/>
    <mergeCell ref="B567:O567"/>
    <mergeCell ref="B572:O572"/>
    <mergeCell ref="B573:O573"/>
    <mergeCell ref="B578:O578"/>
    <mergeCell ref="B623:N623"/>
    <mergeCell ref="B588:O588"/>
    <mergeCell ref="B593:O593"/>
    <mergeCell ref="B594:O594"/>
    <mergeCell ref="B597:O597"/>
    <mergeCell ref="B600:O600"/>
    <mergeCell ref="B615:N615"/>
  </mergeCells>
  <conditionalFormatting sqref="Q552 Q547:Q550 C350:M354 C368:M372 C380:M384 C386:M390 C396:M396 Q439 Q442:Q446 B566 N356:N358 N368:N370 N380:N382 N386:N388 B392:N394 B395:M395 B398:N400 B404:N406 B407:M407 B410:N412 B413:M413 B416:N418 B419:M419 B422:N424 B425:M425 B429:N431 B432:M432 B435:N437 B438:M438 B491:N491 B560 B584:N587 B538:N538 B552:N552 P546:Q546 B546 P539:Q539 B539 P449:Q449 B449 P440:Q441 B440:B441 B434 B427:B428 B421 B415 B409 B401:M401 B402:B403 B397 B391 B385:B389 B379:B383 B367:B371 B355:B359 B348:B349 P492:Q499 P490:Q490 P484:Q484 B595:P596 C356:M360">
    <cfRule type="cellIs" dxfId="1079" priority="1129" operator="lessThan">
      <formula>0</formula>
    </cfRule>
  </conditionalFormatting>
  <conditionalFormatting sqref="P546">
    <cfRule type="cellIs" dxfId="1078" priority="1128" operator="lessThan">
      <formula>0</formula>
    </cfRule>
  </conditionalFormatting>
  <conditionalFormatting sqref="B347:N347">
    <cfRule type="cellIs" dxfId="1077" priority="1127" operator="lessThan">
      <formula>0</formula>
    </cfRule>
  </conditionalFormatting>
  <conditionalFormatting sqref="B347:N347">
    <cfRule type="cellIs" dxfId="1076" priority="1126" operator="lessThan">
      <formula>0</formula>
    </cfRule>
  </conditionalFormatting>
  <conditionalFormatting sqref="Q551">
    <cfRule type="cellIs" dxfId="1075" priority="1122" operator="lessThan">
      <formula>0</formula>
    </cfRule>
  </conditionalFormatting>
  <conditionalFormatting sqref="Q485:Q488">
    <cfRule type="cellIs" dxfId="1074" priority="1125" operator="lessThan">
      <formula>0</formula>
    </cfRule>
  </conditionalFormatting>
  <conditionalFormatting sqref="Q489:Q490">
    <cfRule type="cellIs" dxfId="1073" priority="1124" operator="lessThan">
      <formula>0</formula>
    </cfRule>
  </conditionalFormatting>
  <conditionalFormatting sqref="Q489:Q490">
    <cfRule type="cellIs" dxfId="1072" priority="1123" operator="lessThan">
      <formula>0</formula>
    </cfRule>
  </conditionalFormatting>
  <conditionalFormatting sqref="P547:P550">
    <cfRule type="cellIs" dxfId="1071" priority="1120" operator="lessThan">
      <formula>0</formula>
    </cfRule>
  </conditionalFormatting>
  <conditionalFormatting sqref="Q371">
    <cfRule type="cellIs" dxfId="1070" priority="1088" operator="lessThan">
      <formula>0</formula>
    </cfRule>
  </conditionalFormatting>
  <conditionalFormatting sqref="Q551">
    <cfRule type="cellIs" dxfId="1069" priority="1121" operator="lessThan">
      <formula>0</formula>
    </cfRule>
  </conditionalFormatting>
  <conditionalFormatting sqref="J352:N353 K350:N351">
    <cfRule type="cellIs" dxfId="1068" priority="1115" operator="lessThan">
      <formula>0</formula>
    </cfRule>
  </conditionalFormatting>
  <conditionalFormatting sqref="Q353">
    <cfRule type="cellIs" dxfId="1067" priority="1108" operator="lessThan">
      <formula>0</formula>
    </cfRule>
  </conditionalFormatting>
  <conditionalFormatting sqref="Q450:Q454">
    <cfRule type="cellIs" dxfId="1066" priority="1119" operator="lessThan">
      <formula>0</formula>
    </cfRule>
  </conditionalFormatting>
  <conditionalFormatting sqref="J350">
    <cfRule type="cellIs" dxfId="1065" priority="1114" operator="lessThan">
      <formula>0</formula>
    </cfRule>
  </conditionalFormatting>
  <conditionalFormatting sqref="P348:Q349 Q350:Q352">
    <cfRule type="cellIs" dxfId="1064" priority="1118" operator="lessThan">
      <formula>0</formula>
    </cfRule>
  </conditionalFormatting>
  <conditionalFormatting sqref="B348">
    <cfRule type="cellIs" dxfId="1063" priority="1113" operator="lessThan">
      <formula>0</formula>
    </cfRule>
  </conditionalFormatting>
  <conditionalFormatting sqref="P397:Q397 Q398:Q400">
    <cfRule type="cellIs" dxfId="1062" priority="1058" operator="lessThan">
      <formula>0</formula>
    </cfRule>
  </conditionalFormatting>
  <conditionalFormatting sqref="P348:P349">
    <cfRule type="cellIs" dxfId="1061" priority="1117" operator="lessThan">
      <formula>0</formula>
    </cfRule>
  </conditionalFormatting>
  <conditionalFormatting sqref="P350:P353">
    <cfRule type="cellIs" dxfId="1060" priority="1116" operator="lessThan">
      <formula>0</formula>
    </cfRule>
  </conditionalFormatting>
  <conditionalFormatting sqref="Q401">
    <cfRule type="cellIs" dxfId="1059" priority="1055" operator="lessThan">
      <formula>0</formula>
    </cfRule>
  </conditionalFormatting>
  <conditionalFormatting sqref="Q354">
    <cfRule type="cellIs" dxfId="1058" priority="1111" operator="lessThan">
      <formula>0</formula>
    </cfRule>
  </conditionalFormatting>
  <conditionalFormatting sqref="Q408">
    <cfRule type="cellIs" dxfId="1057" priority="1042" operator="lessThan">
      <formula>0</formula>
    </cfRule>
  </conditionalFormatting>
  <conditionalFormatting sqref="P398:P400">
    <cfRule type="cellIs" dxfId="1056" priority="1056" operator="lessThan">
      <formula>0</formula>
    </cfRule>
  </conditionalFormatting>
  <conditionalFormatting sqref="C356:J356">
    <cfRule type="cellIs" dxfId="1055" priority="1102" operator="lessThan">
      <formula>0</formula>
    </cfRule>
  </conditionalFormatting>
  <conditionalFormatting sqref="H390">
    <cfRule type="cellIs" dxfId="1054" priority="1036" operator="lessThan">
      <formula>0</formula>
    </cfRule>
  </conditionalFormatting>
  <conditionalFormatting sqref="Q401">
    <cfRule type="cellIs" dxfId="1053" priority="1054" operator="lessThan">
      <formula>0</formula>
    </cfRule>
  </conditionalFormatting>
  <conditionalFormatting sqref="B349">
    <cfRule type="cellIs" dxfId="1052" priority="1112" operator="lessThan">
      <formula>0</formula>
    </cfRule>
  </conditionalFormatting>
  <conditionalFormatting sqref="J351">
    <cfRule type="cellIs" dxfId="1051" priority="1109" operator="lessThan">
      <formula>0</formula>
    </cfRule>
  </conditionalFormatting>
  <conditionalFormatting sqref="P354">
    <cfRule type="cellIs" dxfId="1050" priority="1110" operator="lessThan">
      <formula>0</formula>
    </cfRule>
  </conditionalFormatting>
  <conditionalFormatting sqref="P421">
    <cfRule type="cellIs" dxfId="1049" priority="1030" operator="lessThan">
      <formula>0</formula>
    </cfRule>
  </conditionalFormatting>
  <conditionalFormatting sqref="Q353">
    <cfRule type="cellIs" dxfId="1048" priority="1107" operator="lessThan">
      <formula>0</formula>
    </cfRule>
  </conditionalFormatting>
  <conditionalFormatting sqref="P355:Q355 Q356:Q358">
    <cfRule type="cellIs" dxfId="1047" priority="1106" operator="lessThan">
      <formula>0</formula>
    </cfRule>
  </conditionalFormatting>
  <conditionalFormatting sqref="P355">
    <cfRule type="cellIs" dxfId="1046" priority="1105" operator="lessThan">
      <formula>0</formula>
    </cfRule>
  </conditionalFormatting>
  <conditionalFormatting sqref="P356:P359">
    <cfRule type="cellIs" dxfId="1045" priority="1104" operator="lessThan">
      <formula>0</formula>
    </cfRule>
  </conditionalFormatting>
  <conditionalFormatting sqref="I357 K357:N357 C358:M359 K356:M356">
    <cfRule type="cellIs" dxfId="1044" priority="1103" operator="lessThan">
      <formula>0</formula>
    </cfRule>
  </conditionalFormatting>
  <conditionalFormatting sqref="B355">
    <cfRule type="cellIs" dxfId="1043" priority="1100" operator="lessThan">
      <formula>0</formula>
    </cfRule>
  </conditionalFormatting>
  <conditionalFormatting sqref="I356">
    <cfRule type="cellIs" dxfId="1042" priority="1101" operator="lessThan">
      <formula>0</formula>
    </cfRule>
  </conditionalFormatting>
  <conditionalFormatting sqref="Q360">
    <cfRule type="cellIs" dxfId="1041" priority="1099" operator="lessThan">
      <formula>0</formula>
    </cfRule>
  </conditionalFormatting>
  <conditionalFormatting sqref="C357:J357">
    <cfRule type="cellIs" dxfId="1040" priority="1098" operator="lessThan">
      <formula>0</formula>
    </cfRule>
  </conditionalFormatting>
  <conditionalFormatting sqref="Q359">
    <cfRule type="cellIs" dxfId="1039" priority="1097" operator="lessThan">
      <formula>0</formula>
    </cfRule>
  </conditionalFormatting>
  <conditionalFormatting sqref="Q359">
    <cfRule type="cellIs" dxfId="1038" priority="1096" operator="lessThan">
      <formula>0</formula>
    </cfRule>
  </conditionalFormatting>
  <conditionalFormatting sqref="P367:Q367 Q368:Q370">
    <cfRule type="cellIs" dxfId="1037" priority="1095" operator="lessThan">
      <formula>0</formula>
    </cfRule>
  </conditionalFormatting>
  <conditionalFormatting sqref="P367">
    <cfRule type="cellIs" dxfId="1036" priority="1094" operator="lessThan">
      <formula>0</formula>
    </cfRule>
  </conditionalFormatting>
  <conditionalFormatting sqref="J368">
    <cfRule type="cellIs" dxfId="1035" priority="1092" operator="lessThan">
      <formula>0</formula>
    </cfRule>
  </conditionalFormatting>
  <conditionalFormatting sqref="K368:N369 J370:M371">
    <cfRule type="cellIs" dxfId="1034" priority="1093" operator="lessThan">
      <formula>0</formula>
    </cfRule>
  </conditionalFormatting>
  <conditionalFormatting sqref="P379">
    <cfRule type="cellIs" dxfId="1033" priority="1085" operator="lessThan">
      <formula>0</formula>
    </cfRule>
  </conditionalFormatting>
  <conditionalFormatting sqref="Q372">
    <cfRule type="cellIs" dxfId="1032" priority="1090" operator="lessThan">
      <formula>0</formula>
    </cfRule>
  </conditionalFormatting>
  <conditionalFormatting sqref="B367">
    <cfRule type="cellIs" dxfId="1031" priority="1091" operator="lessThan">
      <formula>0</formula>
    </cfRule>
  </conditionalFormatting>
  <conditionalFormatting sqref="P404:P406">
    <cfRule type="cellIs" dxfId="1030" priority="1043" operator="lessThan">
      <formula>0</formula>
    </cfRule>
  </conditionalFormatting>
  <conditionalFormatting sqref="J369">
    <cfRule type="cellIs" dxfId="1029" priority="1089" operator="lessThan">
      <formula>0</formula>
    </cfRule>
  </conditionalFormatting>
  <conditionalFormatting sqref="Q371">
    <cfRule type="cellIs" dxfId="1028" priority="1087" operator="lessThan">
      <formula>0</formula>
    </cfRule>
  </conditionalFormatting>
  <conditionalFormatting sqref="P379:Q379 Q380:Q382">
    <cfRule type="cellIs" dxfId="1027" priority="1086" operator="lessThan">
      <formula>0</formula>
    </cfRule>
  </conditionalFormatting>
  <conditionalFormatting sqref="Q383">
    <cfRule type="cellIs" dxfId="1026" priority="1077" operator="lessThan">
      <formula>0</formula>
    </cfRule>
  </conditionalFormatting>
  <conditionalFormatting sqref="I381 K380:N381 C382:M383">
    <cfRule type="cellIs" dxfId="1025" priority="1084" operator="lessThan">
      <formula>0</formula>
    </cfRule>
  </conditionalFormatting>
  <conditionalFormatting sqref="I380">
    <cfRule type="cellIs" dxfId="1024" priority="1082" operator="lessThan">
      <formula>0</formula>
    </cfRule>
  </conditionalFormatting>
  <conditionalFormatting sqref="C380:J380">
    <cfRule type="cellIs" dxfId="1023" priority="1083" operator="lessThan">
      <formula>0</formula>
    </cfRule>
  </conditionalFormatting>
  <conditionalFormatting sqref="B379">
    <cfRule type="cellIs" dxfId="1022" priority="1081" operator="lessThan">
      <formula>0</formula>
    </cfRule>
  </conditionalFormatting>
  <conditionalFormatting sqref="Q384">
    <cfRule type="cellIs" dxfId="1021" priority="1080" operator="lessThan">
      <formula>0</formula>
    </cfRule>
  </conditionalFormatting>
  <conditionalFormatting sqref="Q429:Q431">
    <cfRule type="cellIs" dxfId="1020" priority="1021" operator="lessThan">
      <formula>0</formula>
    </cfRule>
  </conditionalFormatting>
  <conditionalFormatting sqref="C381:J381">
    <cfRule type="cellIs" dxfId="1019" priority="1079" operator="lessThan">
      <formula>0</formula>
    </cfRule>
  </conditionalFormatting>
  <conditionalFormatting sqref="Q383">
    <cfRule type="cellIs" dxfId="1018" priority="1078" operator="lessThan">
      <formula>0</formula>
    </cfRule>
  </conditionalFormatting>
  <conditionalFormatting sqref="Q389">
    <cfRule type="cellIs" dxfId="1017" priority="1066" operator="lessThan">
      <formula>0</formula>
    </cfRule>
  </conditionalFormatting>
  <conditionalFormatting sqref="P391:Q391 Q392:Q394">
    <cfRule type="cellIs" dxfId="1016" priority="1065" operator="lessThan">
      <formula>0</formula>
    </cfRule>
  </conditionalFormatting>
  <conditionalFormatting sqref="P391">
    <cfRule type="cellIs" dxfId="1015" priority="1064" operator="lessThan">
      <formula>0</formula>
    </cfRule>
  </conditionalFormatting>
  <conditionalFormatting sqref="P392:P394">
    <cfRule type="cellIs" dxfId="1014" priority="1063" operator="lessThan">
      <formula>0</formula>
    </cfRule>
  </conditionalFormatting>
  <conditionalFormatting sqref="Q396">
    <cfRule type="cellIs" dxfId="1013" priority="1061" operator="lessThan">
      <formula>0</formula>
    </cfRule>
  </conditionalFormatting>
  <conditionalFormatting sqref="B391">
    <cfRule type="cellIs" dxfId="1012" priority="1062" operator="lessThan">
      <formula>0</formula>
    </cfRule>
  </conditionalFormatting>
  <conditionalFormatting sqref="Q395">
    <cfRule type="cellIs" dxfId="1011" priority="1060" operator="lessThan">
      <formula>0</formula>
    </cfRule>
  </conditionalFormatting>
  <conditionalFormatting sqref="P385:Q385 Q386:Q388">
    <cfRule type="cellIs" dxfId="1010" priority="1076" operator="lessThan">
      <formula>0</formula>
    </cfRule>
  </conditionalFormatting>
  <conditionalFormatting sqref="P385">
    <cfRule type="cellIs" dxfId="1009" priority="1075" operator="lessThan">
      <formula>0</formula>
    </cfRule>
  </conditionalFormatting>
  <conditionalFormatting sqref="P386:P388">
    <cfRule type="cellIs" dxfId="1008" priority="1074" operator="lessThan">
      <formula>0</formula>
    </cfRule>
  </conditionalFormatting>
  <conditionalFormatting sqref="I387 K386:N387 C388:N388 C389:M389">
    <cfRule type="cellIs" dxfId="1007" priority="1073" operator="lessThan">
      <formula>0</formula>
    </cfRule>
  </conditionalFormatting>
  <conditionalFormatting sqref="Q395">
    <cfRule type="cellIs" dxfId="1006" priority="1059" operator="lessThan">
      <formula>0</formula>
    </cfRule>
  </conditionalFormatting>
  <conditionalFormatting sqref="J372:M372">
    <cfRule type="cellIs" dxfId="1005" priority="1050" operator="lessThan">
      <formula>0</formula>
    </cfRule>
  </conditionalFormatting>
  <conditionalFormatting sqref="C360:M360">
    <cfRule type="cellIs" dxfId="1004" priority="1049" operator="lessThan">
      <formula>0</formula>
    </cfRule>
  </conditionalFormatting>
  <conditionalFormatting sqref="J354:N354">
    <cfRule type="cellIs" dxfId="1003" priority="1048" operator="lessThan">
      <formula>0</formula>
    </cfRule>
  </conditionalFormatting>
  <conditionalFormatting sqref="I386">
    <cfRule type="cellIs" dxfId="1002" priority="1071" operator="lessThan">
      <formula>0</formula>
    </cfRule>
  </conditionalFormatting>
  <conditionalFormatting sqref="C386:J386">
    <cfRule type="cellIs" dxfId="1001" priority="1072" operator="lessThan">
      <formula>0</formula>
    </cfRule>
  </conditionalFormatting>
  <conditionalFormatting sqref="B385">
    <cfRule type="cellIs" dxfId="1000" priority="1070" operator="lessThan">
      <formula>0</formula>
    </cfRule>
  </conditionalFormatting>
  <conditionalFormatting sqref="Q390">
    <cfRule type="cellIs" dxfId="999" priority="1069" operator="lessThan">
      <formula>0</formula>
    </cfRule>
  </conditionalFormatting>
  <conditionalFormatting sqref="C387:J387">
    <cfRule type="cellIs" dxfId="998" priority="1068" operator="lessThan">
      <formula>0</formula>
    </cfRule>
  </conditionalFormatting>
  <conditionalFormatting sqref="Q389">
    <cfRule type="cellIs" dxfId="997" priority="1067" operator="lessThan">
      <formula>0</formula>
    </cfRule>
  </conditionalFormatting>
  <conditionalFormatting sqref="P397">
    <cfRule type="cellIs" dxfId="996" priority="1057" operator="lessThan">
      <formula>0</formula>
    </cfRule>
  </conditionalFormatting>
  <conditionalFormatting sqref="C396:M396">
    <cfRule type="cellIs" dxfId="995" priority="1053" operator="lessThan">
      <formula>0</formula>
    </cfRule>
  </conditionalFormatting>
  <conditionalFormatting sqref="C390:M390">
    <cfRule type="cellIs" dxfId="994" priority="1052" operator="lessThan">
      <formula>0</formula>
    </cfRule>
  </conditionalFormatting>
  <conditionalFormatting sqref="C384:M384">
    <cfRule type="cellIs" dxfId="993" priority="1051" operator="lessThan">
      <formula>0</formula>
    </cfRule>
  </conditionalFormatting>
  <conditionalFormatting sqref="Q425">
    <cfRule type="cellIs" dxfId="992" priority="1026" operator="lessThan">
      <formula>0</formula>
    </cfRule>
  </conditionalFormatting>
  <conditionalFormatting sqref="H383">
    <cfRule type="cellIs" dxfId="991" priority="1033" operator="lessThan">
      <formula>0</formula>
    </cfRule>
  </conditionalFormatting>
  <conditionalFormatting sqref="H359">
    <cfRule type="cellIs" dxfId="990" priority="1035" operator="lessThan">
      <formula>0</formula>
    </cfRule>
  </conditionalFormatting>
  <conditionalFormatting sqref="H360">
    <cfRule type="cellIs" dxfId="989" priority="1034" operator="lessThan">
      <formula>0</formula>
    </cfRule>
  </conditionalFormatting>
  <conditionalFormatting sqref="P422:P424">
    <cfRule type="cellIs" dxfId="988" priority="1029" operator="lessThan">
      <formula>0</formula>
    </cfRule>
  </conditionalFormatting>
  <conditionalFormatting sqref="B427">
    <cfRule type="cellIs" dxfId="987" priority="1023" operator="lessThan">
      <formula>0</formula>
    </cfRule>
  </conditionalFormatting>
  <conditionalFormatting sqref="B403">
    <cfRule type="cellIs" dxfId="986" priority="1039" operator="lessThan">
      <formula>0</formula>
    </cfRule>
  </conditionalFormatting>
  <conditionalFormatting sqref="P421:Q421 Q422:Q424">
    <cfRule type="cellIs" dxfId="985" priority="1031" operator="lessThan">
      <formula>0</formula>
    </cfRule>
  </conditionalFormatting>
  <conditionalFormatting sqref="Q438">
    <cfRule type="cellIs" dxfId="984" priority="1014" operator="lessThan">
      <formula>0</formula>
    </cfRule>
  </conditionalFormatting>
  <conditionalFormatting sqref="B397">
    <cfRule type="cellIs" dxfId="983" priority="1047" operator="lessThan">
      <formula>0</formula>
    </cfRule>
  </conditionalFormatting>
  <conditionalFormatting sqref="B402">
    <cfRule type="cellIs" dxfId="982" priority="1046" operator="lessThan">
      <formula>0</formula>
    </cfRule>
  </conditionalFormatting>
  <conditionalFormatting sqref="Q407">
    <cfRule type="cellIs" dxfId="981" priority="1040" operator="lessThan">
      <formula>0</formula>
    </cfRule>
  </conditionalFormatting>
  <conditionalFormatting sqref="P403:Q403 Q404:Q406">
    <cfRule type="cellIs" dxfId="980" priority="1045" operator="lessThan">
      <formula>0</formula>
    </cfRule>
  </conditionalFormatting>
  <conditionalFormatting sqref="P403">
    <cfRule type="cellIs" dxfId="979" priority="1044" operator="lessThan">
      <formula>0</formula>
    </cfRule>
  </conditionalFormatting>
  <conditionalFormatting sqref="Q407">
    <cfRule type="cellIs" dxfId="978" priority="1041" operator="lessThan">
      <formula>0</formula>
    </cfRule>
  </conditionalFormatting>
  <conditionalFormatting sqref="B434">
    <cfRule type="cellIs" dxfId="977" priority="1012" operator="lessThan">
      <formula>0</formula>
    </cfRule>
  </conditionalFormatting>
  <conditionalFormatting sqref="H384">
    <cfRule type="cellIs" dxfId="976" priority="1032" operator="lessThan">
      <formula>0</formula>
    </cfRule>
  </conditionalFormatting>
  <conditionalFormatting sqref="Q433">
    <cfRule type="cellIs" dxfId="975" priority="1013" operator="lessThan">
      <formula>0</formula>
    </cfRule>
  </conditionalFormatting>
  <conditionalFormatting sqref="Q556:Q558">
    <cfRule type="cellIs" dxfId="974" priority="1011" operator="lessThan">
      <formula>0</formula>
    </cfRule>
  </conditionalFormatting>
  <conditionalFormatting sqref="J558:N558 K556:N557 J559:M559">
    <cfRule type="cellIs" dxfId="973" priority="1009" operator="lessThan">
      <formula>0</formula>
    </cfRule>
  </conditionalFormatting>
  <conditionalFormatting sqref="Q432">
    <cfRule type="cellIs" dxfId="972" priority="1018" operator="lessThan">
      <formula>0</formula>
    </cfRule>
  </conditionalFormatting>
  <conditionalFormatting sqref="Q435:Q437">
    <cfRule type="cellIs" dxfId="971" priority="1017" operator="lessThan">
      <formula>0</formula>
    </cfRule>
  </conditionalFormatting>
  <conditionalFormatting sqref="P429:P431">
    <cfRule type="cellIs" dxfId="970" priority="1020" operator="lessThan">
      <formula>0</formula>
    </cfRule>
  </conditionalFormatting>
  <conditionalFormatting sqref="Q432">
    <cfRule type="cellIs" dxfId="969" priority="1019" operator="lessThan">
      <formula>0</formula>
    </cfRule>
  </conditionalFormatting>
  <conditionalFormatting sqref="P556:P558">
    <cfRule type="cellIs" dxfId="968" priority="1010" operator="lessThan">
      <formula>0</formula>
    </cfRule>
  </conditionalFormatting>
  <conditionalFormatting sqref="H396">
    <cfRule type="cellIs" dxfId="967" priority="1038" operator="lessThan">
      <formula>0</formula>
    </cfRule>
  </conditionalFormatting>
  <conditionalFormatting sqref="Q438">
    <cfRule type="cellIs" dxfId="966" priority="1015" operator="lessThan">
      <formula>0</formula>
    </cfRule>
  </conditionalFormatting>
  <conditionalFormatting sqref="Q425">
    <cfRule type="cellIs" dxfId="965" priority="1027" operator="lessThan">
      <formula>0</formula>
    </cfRule>
  </conditionalFormatting>
  <conditionalFormatting sqref="H389">
    <cfRule type="cellIs" dxfId="964" priority="1037" operator="lessThan">
      <formula>0</formula>
    </cfRule>
  </conditionalFormatting>
  <conditionalFormatting sqref="B428">
    <cfRule type="cellIs" dxfId="963" priority="1022" operator="lessThan">
      <formula>0</formula>
    </cfRule>
  </conditionalFormatting>
  <conditionalFormatting sqref="Q559">
    <cfRule type="cellIs" dxfId="962" priority="1006" operator="lessThan">
      <formula>0</formula>
    </cfRule>
  </conditionalFormatting>
  <conditionalFormatting sqref="Q559">
    <cfRule type="cellIs" dxfId="961" priority="1005" operator="lessThan">
      <formula>0</formula>
    </cfRule>
  </conditionalFormatting>
  <conditionalFormatting sqref="P435:P437">
    <cfRule type="cellIs" dxfId="960" priority="1016" operator="lessThan">
      <formula>0</formula>
    </cfRule>
  </conditionalFormatting>
  <conditionalFormatting sqref="P427">
    <cfRule type="cellIs" dxfId="959" priority="1028" operator="lessThan">
      <formula>0</formula>
    </cfRule>
  </conditionalFormatting>
  <conditionalFormatting sqref="Q426:Q427">
    <cfRule type="cellIs" dxfId="958" priority="1024" operator="lessThan">
      <formula>0</formula>
    </cfRule>
  </conditionalFormatting>
  <conditionalFormatting sqref="J557">
    <cfRule type="cellIs" dxfId="957" priority="1007" operator="lessThan">
      <formula>0</formula>
    </cfRule>
  </conditionalFormatting>
  <conditionalFormatting sqref="J562:N562 J564:N565 J563:M563">
    <cfRule type="cellIs" dxfId="956" priority="999" operator="lessThan">
      <formula>0</formula>
    </cfRule>
  </conditionalFormatting>
  <conditionalFormatting sqref="B421">
    <cfRule type="cellIs" dxfId="955" priority="1025" operator="lessThan">
      <formula>0</formula>
    </cfRule>
  </conditionalFormatting>
  <conditionalFormatting sqref="Q560">
    <cfRule type="cellIs" dxfId="954" priority="1004" operator="lessThan">
      <formula>0</formula>
    </cfRule>
  </conditionalFormatting>
  <conditionalFormatting sqref="J563">
    <cfRule type="cellIs" dxfId="953" priority="998" operator="lessThan">
      <formula>0</formula>
    </cfRule>
  </conditionalFormatting>
  <conditionalFormatting sqref="Q565">
    <cfRule type="cellIs" dxfId="952" priority="997" operator="lessThan">
      <formula>0</formula>
    </cfRule>
  </conditionalFormatting>
  <conditionalFormatting sqref="Q566">
    <cfRule type="cellIs" dxfId="951" priority="995" operator="lessThan">
      <formula>0</formula>
    </cfRule>
  </conditionalFormatting>
  <conditionalFormatting sqref="B588">
    <cfRule type="cellIs" dxfId="950" priority="959" operator="lessThan">
      <formula>0</formula>
    </cfRule>
  </conditionalFormatting>
  <conditionalFormatting sqref="I580 K579:N580 C581:N582">
    <cfRule type="cellIs" dxfId="949" priority="992" operator="lessThan">
      <formula>0</formula>
    </cfRule>
  </conditionalFormatting>
  <conditionalFormatting sqref="C579:N582">
    <cfRule type="cellIs" dxfId="948" priority="991" operator="lessThan">
      <formula>0</formula>
    </cfRule>
  </conditionalFormatting>
  <conditionalFormatting sqref="Q582">
    <cfRule type="cellIs" dxfId="947" priority="987" operator="lessThan">
      <formula>0</formula>
    </cfRule>
  </conditionalFormatting>
  <conditionalFormatting sqref="I579">
    <cfRule type="cellIs" dxfId="946" priority="990" operator="lessThan">
      <formula>0</formula>
    </cfRule>
  </conditionalFormatting>
  <conditionalFormatting sqref="J556:N558 J559:M559">
    <cfRule type="cellIs" dxfId="945" priority="1008" operator="lessThan">
      <formula>0</formula>
    </cfRule>
  </conditionalFormatting>
  <conditionalFormatting sqref="P562:P565">
    <cfRule type="cellIs" dxfId="944" priority="1001" operator="lessThan">
      <formula>0</formula>
    </cfRule>
  </conditionalFormatting>
  <conditionalFormatting sqref="J564:N565 K562:N562 K563:M563">
    <cfRule type="cellIs" dxfId="943" priority="1000" operator="lessThan">
      <formula>0</formula>
    </cfRule>
  </conditionalFormatting>
  <conditionalFormatting sqref="B555">
    <cfRule type="cellIs" dxfId="942" priority="1003" operator="lessThan">
      <formula>0</formula>
    </cfRule>
  </conditionalFormatting>
  <conditionalFormatting sqref="Q565">
    <cfRule type="cellIs" dxfId="941" priority="996" operator="lessThan">
      <formula>0</formula>
    </cfRule>
  </conditionalFormatting>
  <conditionalFormatting sqref="C580:J580">
    <cfRule type="cellIs" dxfId="940" priority="989" operator="lessThan">
      <formula>0</formula>
    </cfRule>
  </conditionalFormatting>
  <conditionalFormatting sqref="Q562:Q564">
    <cfRule type="cellIs" dxfId="939" priority="1002" operator="lessThan">
      <formula>0</formula>
    </cfRule>
  </conditionalFormatting>
  <conditionalFormatting sqref="Q579:Q581">
    <cfRule type="cellIs" dxfId="938" priority="994" operator="lessThan">
      <formula>0</formula>
    </cfRule>
  </conditionalFormatting>
  <conditionalFormatting sqref="P579:P582">
    <cfRule type="cellIs" dxfId="937" priority="993" operator="lessThan">
      <formula>0</formula>
    </cfRule>
  </conditionalFormatting>
  <conditionalFormatting sqref="Q582">
    <cfRule type="cellIs" dxfId="936" priority="988" operator="lessThan">
      <formula>0</formula>
    </cfRule>
  </conditionalFormatting>
  <conditionalFormatting sqref="Q592">
    <cfRule type="cellIs" dxfId="935" priority="963" operator="lessThan">
      <formula>0</formula>
    </cfRule>
  </conditionalFormatting>
  <conditionalFormatting sqref="I589">
    <cfRule type="cellIs" dxfId="934" priority="966" operator="lessThan">
      <formula>0</formula>
    </cfRule>
  </conditionalFormatting>
  <conditionalFormatting sqref="H580:H582">
    <cfRule type="cellIs" dxfId="933" priority="986" operator="lessThan">
      <formula>0</formula>
    </cfRule>
  </conditionalFormatting>
  <conditionalFormatting sqref="H584:H587">
    <cfRule type="cellIs" dxfId="932" priority="973" operator="lessThan">
      <formula>0</formula>
    </cfRule>
  </conditionalFormatting>
  <conditionalFormatting sqref="H579">
    <cfRule type="cellIs" dxfId="931" priority="984" operator="lessThan">
      <formula>0</formula>
    </cfRule>
  </conditionalFormatting>
  <conditionalFormatting sqref="H579:H582">
    <cfRule type="cellIs" dxfId="930" priority="985" operator="lessThan">
      <formula>0</formula>
    </cfRule>
  </conditionalFormatting>
  <conditionalFormatting sqref="B578">
    <cfRule type="cellIs" dxfId="929" priority="983" operator="lessThan">
      <formula>0</formula>
    </cfRule>
  </conditionalFormatting>
  <conditionalFormatting sqref="Q587">
    <cfRule type="cellIs" dxfId="928" priority="975" operator="lessThan">
      <formula>0</formula>
    </cfRule>
  </conditionalFormatting>
  <conditionalFormatting sqref="I584">
    <cfRule type="cellIs" dxfId="927" priority="978" operator="lessThan">
      <formula>0</formula>
    </cfRule>
  </conditionalFormatting>
  <conditionalFormatting sqref="C584:N587">
    <cfRule type="cellIs" dxfId="926" priority="979" operator="lessThan">
      <formula>0</formula>
    </cfRule>
  </conditionalFormatting>
  <conditionalFormatting sqref="Q587">
    <cfRule type="cellIs" dxfId="925" priority="976" operator="lessThan">
      <formula>0</formula>
    </cfRule>
  </conditionalFormatting>
  <conditionalFormatting sqref="H584">
    <cfRule type="cellIs" dxfId="924" priority="972" operator="lessThan">
      <formula>0</formula>
    </cfRule>
  </conditionalFormatting>
  <conditionalFormatting sqref="P584:P587">
    <cfRule type="cellIs" dxfId="923" priority="981" operator="lessThan">
      <formula>0</formula>
    </cfRule>
  </conditionalFormatting>
  <conditionalFormatting sqref="C585:J585">
    <cfRule type="cellIs" dxfId="922" priority="977" operator="lessThan">
      <formula>0</formula>
    </cfRule>
  </conditionalFormatting>
  <conditionalFormatting sqref="H585:H587">
    <cfRule type="cellIs" dxfId="921" priority="974" operator="lessThan">
      <formula>0</formula>
    </cfRule>
  </conditionalFormatting>
  <conditionalFormatting sqref="I585 K584:N585 C586:N587">
    <cfRule type="cellIs" dxfId="920" priority="980" operator="lessThan">
      <formula>0</formula>
    </cfRule>
  </conditionalFormatting>
  <conditionalFormatting sqref="Q584:Q586">
    <cfRule type="cellIs" dxfId="919" priority="982" operator="lessThan">
      <formula>0</formula>
    </cfRule>
  </conditionalFormatting>
  <conditionalFormatting sqref="B583">
    <cfRule type="cellIs" dxfId="918" priority="971" operator="lessThan">
      <formula>0</formula>
    </cfRule>
  </conditionalFormatting>
  <conditionalFormatting sqref="C589:N592">
    <cfRule type="cellIs" dxfId="917" priority="967" operator="lessThan">
      <formula>0</formula>
    </cfRule>
  </conditionalFormatting>
  <conditionalFormatting sqref="Q592">
    <cfRule type="cellIs" dxfId="916" priority="964" operator="lessThan">
      <formula>0</formula>
    </cfRule>
  </conditionalFormatting>
  <conditionalFormatting sqref="H589">
    <cfRule type="cellIs" dxfId="915" priority="960" operator="lessThan">
      <formula>0</formula>
    </cfRule>
  </conditionalFormatting>
  <conditionalFormatting sqref="H589:H592">
    <cfRule type="cellIs" dxfId="914" priority="961" operator="lessThan">
      <formula>0</formula>
    </cfRule>
  </conditionalFormatting>
  <conditionalFormatting sqref="P589:P592">
    <cfRule type="cellIs" dxfId="913" priority="969" operator="lessThan">
      <formula>0</formula>
    </cfRule>
  </conditionalFormatting>
  <conditionalFormatting sqref="C590:J590">
    <cfRule type="cellIs" dxfId="912" priority="965" operator="lessThan">
      <formula>0</formula>
    </cfRule>
  </conditionalFormatting>
  <conditionalFormatting sqref="H590:H592">
    <cfRule type="cellIs" dxfId="911" priority="962" operator="lessThan">
      <formula>0</formula>
    </cfRule>
  </conditionalFormatting>
  <conditionalFormatting sqref="I590 K589:N590 C591:N592">
    <cfRule type="cellIs" dxfId="910" priority="968" operator="lessThan">
      <formula>0</formula>
    </cfRule>
  </conditionalFormatting>
  <conditionalFormatting sqref="Q589:Q591">
    <cfRule type="cellIs" dxfId="909" priority="970" operator="lessThan">
      <formula>0</formula>
    </cfRule>
  </conditionalFormatting>
  <conditionalFormatting sqref="C350:I350">
    <cfRule type="cellIs" dxfId="908" priority="956" operator="lessThan">
      <formula>0</formula>
    </cfRule>
  </conditionalFormatting>
  <conditionalFormatting sqref="C352:I353">
    <cfRule type="cellIs" dxfId="907" priority="957" operator="lessThan">
      <formula>0</formula>
    </cfRule>
  </conditionalFormatting>
  <conditionalFormatting sqref="P492:Q492">
    <cfRule type="cellIs" dxfId="906" priority="940" operator="lessThan">
      <formula>0</formula>
    </cfRule>
  </conditionalFormatting>
  <conditionalFormatting sqref="P485:P488">
    <cfRule type="cellIs" dxfId="905" priority="941" operator="lessThan">
      <formula>0</formula>
    </cfRule>
  </conditionalFormatting>
  <conditionalFormatting sqref="Q574:Q576">
    <cfRule type="cellIs" dxfId="904" priority="910" operator="lessThan">
      <formula>0</formula>
    </cfRule>
  </conditionalFormatting>
  <conditionalFormatting sqref="B484">
    <cfRule type="cellIs" dxfId="903" priority="958" operator="lessThan">
      <formula>0</formula>
    </cfRule>
  </conditionalFormatting>
  <conditionalFormatting sqref="N420">
    <cfRule type="cellIs" dxfId="902" priority="727" operator="lessThan">
      <formula>0</formula>
    </cfRule>
  </conditionalFormatting>
  <conditionalFormatting sqref="C351:I351">
    <cfRule type="cellIs" dxfId="901" priority="955" operator="lessThan">
      <formula>0</formula>
    </cfRule>
  </conditionalFormatting>
  <conditionalFormatting sqref="C354:I354">
    <cfRule type="cellIs" dxfId="900" priority="954" operator="lessThan">
      <formula>0</formula>
    </cfRule>
  </conditionalFormatting>
  <conditionalFormatting sqref="C370:I371">
    <cfRule type="cellIs" dxfId="899" priority="953" operator="lessThan">
      <formula>0</formula>
    </cfRule>
  </conditionalFormatting>
  <conditionalFormatting sqref="C368:I368">
    <cfRule type="cellIs" dxfId="898" priority="952" operator="lessThan">
      <formula>0</formula>
    </cfRule>
  </conditionalFormatting>
  <conditionalFormatting sqref="C369:I369">
    <cfRule type="cellIs" dxfId="897" priority="951" operator="lessThan">
      <formula>0</formula>
    </cfRule>
  </conditionalFormatting>
  <conditionalFormatting sqref="C372:I372">
    <cfRule type="cellIs" dxfId="896" priority="950" operator="lessThan">
      <formula>0</formula>
    </cfRule>
  </conditionalFormatting>
  <conditionalFormatting sqref="C556:I559">
    <cfRule type="cellIs" dxfId="895" priority="948" operator="lessThan">
      <formula>0</formula>
    </cfRule>
  </conditionalFormatting>
  <conditionalFormatting sqref="C557:I557">
    <cfRule type="cellIs" dxfId="894" priority="947" operator="lessThan">
      <formula>0</formula>
    </cfRule>
  </conditionalFormatting>
  <conditionalFormatting sqref="C558:I559">
    <cfRule type="cellIs" dxfId="893" priority="949" operator="lessThan">
      <formula>0</formula>
    </cfRule>
  </conditionalFormatting>
  <conditionalFormatting sqref="C562:I565">
    <cfRule type="cellIs" dxfId="892" priority="945" operator="lessThan">
      <formula>0</formula>
    </cfRule>
  </conditionalFormatting>
  <conditionalFormatting sqref="C563:I563">
    <cfRule type="cellIs" dxfId="891" priority="944" operator="lessThan">
      <formula>0</formula>
    </cfRule>
  </conditionalFormatting>
  <conditionalFormatting sqref="C564:I565">
    <cfRule type="cellIs" dxfId="890" priority="946" operator="lessThan">
      <formula>0</formula>
    </cfRule>
  </conditionalFormatting>
  <conditionalFormatting sqref="C442:C445">
    <cfRule type="cellIs" dxfId="889" priority="943" operator="lessThan">
      <formula>0</formula>
    </cfRule>
  </conditionalFormatting>
  <conditionalFormatting sqref="P450:P453">
    <cfRule type="cellIs" dxfId="888" priority="942" operator="lessThan">
      <formula>0</formula>
    </cfRule>
  </conditionalFormatting>
  <conditionalFormatting sqref="Q493:Q496">
    <cfRule type="cellIs" dxfId="887" priority="939" operator="lessThan">
      <formula>0</formula>
    </cfRule>
  </conditionalFormatting>
  <conditionalFormatting sqref="Q497:Q498">
    <cfRule type="cellIs" dxfId="886" priority="938" operator="lessThan">
      <formula>0</formula>
    </cfRule>
  </conditionalFormatting>
  <conditionalFormatting sqref="Q498">
    <cfRule type="cellIs" dxfId="885" priority="937" operator="lessThan">
      <formula>0</formula>
    </cfRule>
  </conditionalFormatting>
  <conditionalFormatting sqref="Q497">
    <cfRule type="cellIs" dxfId="884" priority="936" operator="lessThan">
      <formula>0</formula>
    </cfRule>
  </conditionalFormatting>
  <conditionalFormatting sqref="P493:P496">
    <cfRule type="cellIs" dxfId="883" priority="935" operator="lessThan">
      <formula>0</formula>
    </cfRule>
  </conditionalFormatting>
  <conditionalFormatting sqref="B492">
    <cfRule type="cellIs" dxfId="882" priority="934" operator="lessThan">
      <formula>0</formula>
    </cfRule>
  </conditionalFormatting>
  <conditionalFormatting sqref="C574:N577">
    <cfRule type="cellIs" dxfId="881" priority="907" operator="lessThan">
      <formula>0</formula>
    </cfRule>
  </conditionalFormatting>
  <conditionalFormatting sqref="Q577">
    <cfRule type="cellIs" dxfId="880" priority="904" operator="lessThan">
      <formula>0</formula>
    </cfRule>
  </conditionalFormatting>
  <conditionalFormatting sqref="H574:H577">
    <cfRule type="cellIs" dxfId="879" priority="901" operator="lessThan">
      <formula>0</formula>
    </cfRule>
  </conditionalFormatting>
  <conditionalFormatting sqref="Q491">
    <cfRule type="cellIs" dxfId="878" priority="933" operator="lessThan">
      <formula>0</formula>
    </cfRule>
  </conditionalFormatting>
  <conditionalFormatting sqref="Q533:Q536 Q538">
    <cfRule type="cellIs" dxfId="877" priority="932" operator="lessThan">
      <formula>0</formula>
    </cfRule>
  </conditionalFormatting>
  <conditionalFormatting sqref="P532">
    <cfRule type="cellIs" dxfId="876" priority="931" operator="lessThan">
      <formula>0</formula>
    </cfRule>
  </conditionalFormatting>
  <conditionalFormatting sqref="Q537">
    <cfRule type="cellIs" dxfId="875" priority="930" operator="lessThan">
      <formula>0</formula>
    </cfRule>
  </conditionalFormatting>
  <conditionalFormatting sqref="Q537">
    <cfRule type="cellIs" dxfId="874" priority="929" operator="lessThan">
      <formula>0</formula>
    </cfRule>
  </conditionalFormatting>
  <conditionalFormatting sqref="P533:P536">
    <cfRule type="cellIs" dxfId="873" priority="928" operator="lessThan">
      <formula>0</formula>
    </cfRule>
  </conditionalFormatting>
  <conditionalFormatting sqref="Q545 Q540:Q543">
    <cfRule type="cellIs" dxfId="872" priority="926" operator="lessThan">
      <formula>0</formula>
    </cfRule>
  </conditionalFormatting>
  <conditionalFormatting sqref="Q544">
    <cfRule type="cellIs" dxfId="871" priority="924" operator="lessThan">
      <formula>0</formula>
    </cfRule>
  </conditionalFormatting>
  <conditionalFormatting sqref="B532">
    <cfRule type="cellIs" dxfId="870" priority="927" operator="lessThan">
      <formula>0</formula>
    </cfRule>
  </conditionalFormatting>
  <conditionalFormatting sqref="P539">
    <cfRule type="cellIs" dxfId="869" priority="925" operator="lessThan">
      <formula>0</formula>
    </cfRule>
  </conditionalFormatting>
  <conditionalFormatting sqref="P540:P543">
    <cfRule type="cellIs" dxfId="868" priority="922" operator="lessThan">
      <formula>0</formula>
    </cfRule>
  </conditionalFormatting>
  <conditionalFormatting sqref="Q544">
    <cfRule type="cellIs" dxfId="867" priority="923" operator="lessThan">
      <formula>0</formula>
    </cfRule>
  </conditionalFormatting>
  <conditionalFormatting sqref="P568:P570 P572">
    <cfRule type="cellIs" dxfId="866" priority="920" operator="lessThan">
      <formula>0</formula>
    </cfRule>
  </conditionalFormatting>
  <conditionalFormatting sqref="Q568:Q570">
    <cfRule type="cellIs" dxfId="865" priority="921" operator="lessThan">
      <formula>0</formula>
    </cfRule>
  </conditionalFormatting>
  <conditionalFormatting sqref="C570:I570">
    <cfRule type="cellIs" dxfId="864" priority="913" operator="lessThan">
      <formula>0</formula>
    </cfRule>
  </conditionalFormatting>
  <conditionalFormatting sqref="C568:I570">
    <cfRule type="cellIs" dxfId="863" priority="912" operator="lessThan">
      <formula>0</formula>
    </cfRule>
  </conditionalFormatting>
  <conditionalFormatting sqref="B567">
    <cfRule type="cellIs" dxfId="862" priority="914" operator="lessThan">
      <formula>0</formula>
    </cfRule>
  </conditionalFormatting>
  <conditionalFormatting sqref="J568:N570">
    <cfRule type="cellIs" dxfId="861" priority="918" operator="lessThan">
      <formula>0</formula>
    </cfRule>
  </conditionalFormatting>
  <conditionalFormatting sqref="P574:P577">
    <cfRule type="cellIs" dxfId="860" priority="909" operator="lessThan">
      <formula>0</formula>
    </cfRule>
  </conditionalFormatting>
  <conditionalFormatting sqref="Q571:Q572">
    <cfRule type="cellIs" dxfId="859" priority="915" operator="lessThan">
      <formula>0</formula>
    </cfRule>
  </conditionalFormatting>
  <conditionalFormatting sqref="C433:M433">
    <cfRule type="cellIs" dxfId="858" priority="709" operator="lessThan">
      <formula>0</formula>
    </cfRule>
  </conditionalFormatting>
  <conditionalFormatting sqref="Q571:Q572">
    <cfRule type="cellIs" dxfId="857" priority="916" operator="lessThan">
      <formula>0</formula>
    </cfRule>
  </conditionalFormatting>
  <conditionalFormatting sqref="J569">
    <cfRule type="cellIs" dxfId="856" priority="917" operator="lessThan">
      <formula>0</formula>
    </cfRule>
  </conditionalFormatting>
  <conditionalFormatting sqref="J570:N570 K568:N569">
    <cfRule type="cellIs" dxfId="855" priority="919" operator="lessThan">
      <formula>0</formula>
    </cfRule>
  </conditionalFormatting>
  <conditionalFormatting sqref="I575 K574:N575 C576:N577">
    <cfRule type="cellIs" dxfId="854" priority="908" operator="lessThan">
      <formula>0</formula>
    </cfRule>
  </conditionalFormatting>
  <conditionalFormatting sqref="N420">
    <cfRule type="cellIs" dxfId="853" priority="728" operator="lessThan">
      <formula>0</formula>
    </cfRule>
  </conditionalFormatting>
  <conditionalFormatting sqref="B429:N429">
    <cfRule type="cellIs" dxfId="852" priority="704" operator="lessThan">
      <formula>0</formula>
    </cfRule>
  </conditionalFormatting>
  <conditionalFormatting sqref="C569:I569">
    <cfRule type="cellIs" dxfId="851" priority="911" operator="lessThan">
      <formula>0</formula>
    </cfRule>
  </conditionalFormatting>
  <conditionalFormatting sqref="B429:N429">
    <cfRule type="cellIs" dxfId="850" priority="705" operator="lessThan">
      <formula>0</formula>
    </cfRule>
  </conditionalFormatting>
  <conditionalFormatting sqref="H433">
    <cfRule type="cellIs" dxfId="849" priority="708" operator="lessThan">
      <formula>0</formula>
    </cfRule>
  </conditionalFormatting>
  <conditionalFormatting sqref="B433">
    <cfRule type="cellIs" dxfId="848" priority="707" operator="lessThan">
      <formula>0</formula>
    </cfRule>
  </conditionalFormatting>
  <conditionalFormatting sqref="B433">
    <cfRule type="cellIs" dxfId="847" priority="706" operator="lessThan">
      <formula>0</formula>
    </cfRule>
  </conditionalFormatting>
  <conditionalFormatting sqref="B429:N429">
    <cfRule type="cellIs" dxfId="846" priority="702" operator="lessThan">
      <formula>0</formula>
    </cfRule>
  </conditionalFormatting>
  <conditionalFormatting sqref="B429:N429">
    <cfRule type="cellIs" dxfId="845" priority="703" operator="lessThan">
      <formula>0</formula>
    </cfRule>
  </conditionalFormatting>
  <conditionalFormatting sqref="B422:N422">
    <cfRule type="cellIs" dxfId="844" priority="714" operator="lessThan">
      <formula>0</formula>
    </cfRule>
  </conditionalFormatting>
  <conditionalFormatting sqref="H574">
    <cfRule type="cellIs" dxfId="843" priority="900" operator="lessThan">
      <formula>0</formula>
    </cfRule>
  </conditionalFormatting>
  <conditionalFormatting sqref="C433:M433">
    <cfRule type="cellIs" dxfId="842" priority="710" operator="lessThan">
      <formula>0</formula>
    </cfRule>
  </conditionalFormatting>
  <conditionalFormatting sqref="H575:H577">
    <cfRule type="cellIs" dxfId="841" priority="902" operator="lessThan">
      <formula>0</formula>
    </cfRule>
  </conditionalFormatting>
  <conditionalFormatting sqref="Q577">
    <cfRule type="cellIs" dxfId="840" priority="903" operator="lessThan">
      <formula>0</formula>
    </cfRule>
  </conditionalFormatting>
  <conditionalFormatting sqref="I574">
    <cfRule type="cellIs" dxfId="839" priority="906" operator="lessThan">
      <formula>0</formula>
    </cfRule>
  </conditionalFormatting>
  <conditionalFormatting sqref="H426">
    <cfRule type="cellIs" dxfId="838" priority="724" operator="lessThan">
      <formula>0</formula>
    </cfRule>
  </conditionalFormatting>
  <conditionalFormatting sqref="C575:J575">
    <cfRule type="cellIs" dxfId="837" priority="905" operator="lessThan">
      <formula>0</formula>
    </cfRule>
  </conditionalFormatting>
  <conditionalFormatting sqref="B573">
    <cfRule type="cellIs" dxfId="836" priority="899" operator="lessThan">
      <formula>0</formula>
    </cfRule>
  </conditionalFormatting>
  <conditionalFormatting sqref="N425">
    <cfRule type="cellIs" dxfId="835" priority="713" operator="lessThan">
      <formula>0</formula>
    </cfRule>
  </conditionalFormatting>
  <conditionalFormatting sqref="C426:M426">
    <cfRule type="cellIs" dxfId="834" priority="725" operator="lessThan">
      <formula>0</formula>
    </cfRule>
  </conditionalFormatting>
  <conditionalFormatting sqref="C426:M426">
    <cfRule type="cellIs" dxfId="833" priority="726" operator="lessThan">
      <formula>0</formula>
    </cfRule>
  </conditionalFormatting>
  <conditionalFormatting sqref="N426">
    <cfRule type="cellIs" dxfId="832" priority="712" operator="lessThan">
      <formula>0</formula>
    </cfRule>
  </conditionalFormatting>
  <conditionalFormatting sqref="B429:N429">
    <cfRule type="cellIs" dxfId="831" priority="700" operator="lessThan">
      <formula>0</formula>
    </cfRule>
  </conditionalFormatting>
  <conditionalFormatting sqref="N426">
    <cfRule type="cellIs" dxfId="830" priority="711" operator="lessThan">
      <formula>0</formula>
    </cfRule>
  </conditionalFormatting>
  <conditionalFormatting sqref="B429:N429">
    <cfRule type="cellIs" dxfId="829" priority="701" operator="lessThan">
      <formula>0</formula>
    </cfRule>
  </conditionalFormatting>
  <conditionalFormatting sqref="B561">
    <cfRule type="cellIs" dxfId="828" priority="898" operator="lessThan">
      <formula>0</formula>
    </cfRule>
  </conditionalFormatting>
  <conditionalFormatting sqref="B426">
    <cfRule type="cellIs" dxfId="827" priority="723" operator="lessThan">
      <formula>0</formula>
    </cfRule>
  </conditionalFormatting>
  <conditionalFormatting sqref="N433">
    <cfRule type="cellIs" dxfId="826" priority="695" operator="lessThan">
      <formula>0</formula>
    </cfRule>
  </conditionalFormatting>
  <conditionalFormatting sqref="B561">
    <cfRule type="cellIs" dxfId="825" priority="897" operator="lessThan">
      <formula>0</formula>
    </cfRule>
  </conditionalFormatting>
  <conditionalFormatting sqref="B554">
    <cfRule type="cellIs" dxfId="824" priority="895" operator="lessThan">
      <formula>0</formula>
    </cfRule>
  </conditionalFormatting>
  <conditionalFormatting sqref="B554">
    <cfRule type="cellIs" dxfId="823" priority="896" operator="lessThan">
      <formula>0</formula>
    </cfRule>
  </conditionalFormatting>
  <conditionalFormatting sqref="B572">
    <cfRule type="cellIs" dxfId="822" priority="893" operator="lessThan">
      <formula>0</formula>
    </cfRule>
  </conditionalFormatting>
  <conditionalFormatting sqref="B572">
    <cfRule type="cellIs" dxfId="821" priority="894" operator="lessThan">
      <formula>0</formula>
    </cfRule>
  </conditionalFormatting>
  <conditionalFormatting sqref="A533:XFD538 A532:B532 P532:XFD532 A540:XFD545 A539:B539 P539:XFD539 A547:XFD553 A546:B546 P546:XFD546 A574:XFD577 A572:B573 P572:XFD573 A568:XFD571 A567:B567 P567:XFD567 A562:XFD566 A561:B561 P561:XFD561 A556:XFD560 A554:B555 P554:XFD555 A588:B588 P588:XFD588 A584:XFD587 A583:B583 P583:XFD583 A579:XFD582 A578:B578 P578:XFD578 A589:XFD592 A600:B600 P600:XFD600 A598:XFD599 A597:B597 P597:XFD597 A595:XFD596 A593:B594 P593:XFD594 A601:XFD613 A615:XFD1048576 S614:XFD614 A614:Q614 A367:XFD531 A361:A366 P361:XFD366 A1:XFD360">
    <cfRule type="cellIs" dxfId="820" priority="892" operator="lessThan">
      <formula>0</formula>
    </cfRule>
  </conditionalFormatting>
  <conditionalFormatting sqref="B600">
    <cfRule type="cellIs" dxfId="819" priority="889" operator="lessThan">
      <formula>0</formula>
    </cfRule>
  </conditionalFormatting>
  <conditionalFormatting sqref="B594">
    <cfRule type="cellIs" dxfId="818" priority="891" operator="lessThan">
      <formula>0</formula>
    </cfRule>
  </conditionalFormatting>
  <conditionalFormatting sqref="B597">
    <cfRule type="cellIs" dxfId="817" priority="890" operator="lessThan">
      <formula>0</formula>
    </cfRule>
  </conditionalFormatting>
  <conditionalFormatting sqref="B615">
    <cfRule type="cellIs" dxfId="816" priority="888" operator="lessThan">
      <formula>0</formula>
    </cfRule>
  </conditionalFormatting>
  <conditionalFormatting sqref="B623">
    <cfRule type="cellIs" dxfId="815" priority="887" operator="lessThan">
      <formula>0</formula>
    </cfRule>
  </conditionalFormatting>
  <conditionalFormatting sqref="I626:N626 P624:Q627">
    <cfRule type="cellIs" dxfId="814" priority="886" operator="lessThan">
      <formula>0</formula>
    </cfRule>
  </conditionalFormatting>
  <conditionalFormatting sqref="P415:Q415 Q416:Q418">
    <cfRule type="cellIs" dxfId="813" priority="874" operator="lessThan">
      <formula>0</formula>
    </cfRule>
  </conditionalFormatting>
  <conditionalFormatting sqref="B409">
    <cfRule type="cellIs" dxfId="812" priority="875" operator="lessThan">
      <formula>0</formula>
    </cfRule>
  </conditionalFormatting>
  <conditionalFormatting sqref="P416:P418">
    <cfRule type="cellIs" dxfId="811" priority="872" operator="lessThan">
      <formula>0</formula>
    </cfRule>
  </conditionalFormatting>
  <conditionalFormatting sqref="P415">
    <cfRule type="cellIs" dxfId="810" priority="873" operator="lessThan">
      <formula>0</formula>
    </cfRule>
  </conditionalFormatting>
  <conditionalFormatting sqref="Q419">
    <cfRule type="cellIs" dxfId="809" priority="870" operator="lessThan">
      <formula>0</formula>
    </cfRule>
  </conditionalFormatting>
  <conditionalFormatting sqref="Q420">
    <cfRule type="cellIs" dxfId="808" priority="871" operator="lessThan">
      <formula>0</formula>
    </cfRule>
  </conditionalFormatting>
  <conditionalFormatting sqref="B415">
    <cfRule type="cellIs" dxfId="807" priority="868" operator="lessThan">
      <formula>0</formula>
    </cfRule>
  </conditionalFormatting>
  <conditionalFormatting sqref="Q419">
    <cfRule type="cellIs" dxfId="806" priority="869" operator="lessThan">
      <formula>0</formula>
    </cfRule>
  </conditionalFormatting>
  <conditionalFormatting sqref="B435:N435">
    <cfRule type="cellIs" dxfId="805" priority="688" operator="lessThan">
      <formula>0</formula>
    </cfRule>
  </conditionalFormatting>
  <conditionalFormatting sqref="B435:N435">
    <cfRule type="cellIs" dxfId="804" priority="689" operator="lessThan">
      <formula>0</formula>
    </cfRule>
  </conditionalFormatting>
  <conditionalFormatting sqref="C606:I606">
    <cfRule type="cellIs" dxfId="803" priority="885" operator="lessThan">
      <formula>0</formula>
    </cfRule>
  </conditionalFormatting>
  <conditionalFormatting sqref="C607:I607">
    <cfRule type="cellIs" dxfId="802" priority="884" operator="lessThan">
      <formula>0</formula>
    </cfRule>
  </conditionalFormatting>
  <conditionalFormatting sqref="C611:M611">
    <cfRule type="cellIs" dxfId="801" priority="883" operator="lessThan">
      <formula>0</formula>
    </cfRule>
  </conditionalFormatting>
  <conditionalFormatting sqref="P604">
    <cfRule type="cellIs" dxfId="800" priority="882" operator="lessThan">
      <formula>0</formula>
    </cfRule>
  </conditionalFormatting>
  <conditionalFormatting sqref="P410:P412">
    <cfRule type="cellIs" dxfId="799" priority="879" operator="lessThan">
      <formula>0</formula>
    </cfRule>
  </conditionalFormatting>
  <conditionalFormatting sqref="Q413">
    <cfRule type="cellIs" dxfId="798" priority="876" operator="lessThan">
      <formula>0</formula>
    </cfRule>
  </conditionalFormatting>
  <conditionalFormatting sqref="Q414">
    <cfRule type="cellIs" dxfId="797" priority="878" operator="lessThan">
      <formula>0</formula>
    </cfRule>
  </conditionalFormatting>
  <conditionalFormatting sqref="P409:Q409 Q410:Q412">
    <cfRule type="cellIs" dxfId="796" priority="881" operator="lessThan">
      <formula>0</formula>
    </cfRule>
  </conditionalFormatting>
  <conditionalFormatting sqref="P409">
    <cfRule type="cellIs" dxfId="795" priority="880" operator="lessThan">
      <formula>0</formula>
    </cfRule>
  </conditionalFormatting>
  <conditionalFormatting sqref="Q413">
    <cfRule type="cellIs" dxfId="794" priority="877" operator="lessThan">
      <formula>0</formula>
    </cfRule>
  </conditionalFormatting>
  <conditionalFormatting sqref="B435:N435">
    <cfRule type="cellIs" dxfId="793" priority="687" operator="lessThan">
      <formula>0</formula>
    </cfRule>
  </conditionalFormatting>
  <conditionalFormatting sqref="B435:N435">
    <cfRule type="cellIs" dxfId="792" priority="686" operator="lessThan">
      <formula>0</formula>
    </cfRule>
  </conditionalFormatting>
  <conditionalFormatting sqref="B435:N435">
    <cfRule type="cellIs" dxfId="791" priority="685" operator="lessThan">
      <formula>0</formula>
    </cfRule>
  </conditionalFormatting>
  <conditionalFormatting sqref="B435:N435">
    <cfRule type="cellIs" dxfId="790" priority="683" operator="lessThan">
      <formula>0</formula>
    </cfRule>
  </conditionalFormatting>
  <conditionalFormatting sqref="B435:N435">
    <cfRule type="cellIs" dxfId="789" priority="684" operator="lessThan">
      <formula>0</formula>
    </cfRule>
  </conditionalFormatting>
  <conditionalFormatting sqref="N438">
    <cfRule type="cellIs" dxfId="788" priority="681" operator="lessThan">
      <formula>0</formula>
    </cfRule>
  </conditionalFormatting>
  <conditionalFormatting sqref="B435:N435">
    <cfRule type="cellIs" dxfId="787" priority="682" operator="lessThan">
      <formula>0</formula>
    </cfRule>
  </conditionalFormatting>
  <conditionalFormatting sqref="N439">
    <cfRule type="cellIs" dxfId="786" priority="680" operator="lessThan">
      <formula>0</formula>
    </cfRule>
  </conditionalFormatting>
  <conditionalFormatting sqref="N439">
    <cfRule type="cellIs" dxfId="785" priority="679" operator="lessThan">
      <formula>0</formula>
    </cfRule>
  </conditionalFormatting>
  <conditionalFormatting sqref="D442:N445">
    <cfRule type="cellIs" dxfId="784" priority="676" operator="lessThan">
      <formula>0</formula>
    </cfRule>
  </conditionalFormatting>
  <conditionalFormatting sqref="B442:B445">
    <cfRule type="cellIs" dxfId="783" priority="673" operator="lessThan">
      <formula>0</formula>
    </cfRule>
  </conditionalFormatting>
  <conditionalFormatting sqref="B498">
    <cfRule type="cellIs" dxfId="782" priority="670" operator="lessThan">
      <formula>0</formula>
    </cfRule>
  </conditionalFormatting>
  <conditionalFormatting sqref="C498">
    <cfRule type="cellIs" dxfId="781" priority="667" operator="lessThan">
      <formula>0</formula>
    </cfRule>
  </conditionalFormatting>
  <conditionalFormatting sqref="P553">
    <cfRule type="cellIs" dxfId="780" priority="485" operator="lessThan">
      <formula>0</formula>
    </cfRule>
  </conditionalFormatting>
  <conditionalFormatting sqref="N370">
    <cfRule type="cellIs" dxfId="779" priority="867" operator="lessThan">
      <formula>0</formula>
    </cfRule>
  </conditionalFormatting>
  <conditionalFormatting sqref="N382">
    <cfRule type="cellIs" dxfId="778" priority="866" operator="lessThan">
      <formula>0</formula>
    </cfRule>
  </conditionalFormatting>
  <conditionalFormatting sqref="B354">
    <cfRule type="cellIs" dxfId="777" priority="834" operator="lessThan">
      <formula>0</formula>
    </cfRule>
  </conditionalFormatting>
  <conditionalFormatting sqref="N358">
    <cfRule type="cellIs" dxfId="776" priority="865" operator="lessThan">
      <formula>0</formula>
    </cfRule>
  </conditionalFormatting>
  <conditionalFormatting sqref="B351">
    <cfRule type="cellIs" dxfId="775" priority="835" operator="lessThan">
      <formula>0</formula>
    </cfRule>
  </conditionalFormatting>
  <conditionalFormatting sqref="B551">
    <cfRule type="cellIs" dxfId="774" priority="861" operator="lessThan">
      <formula>0</formula>
    </cfRule>
  </conditionalFormatting>
  <conditionalFormatting sqref="B382:B383">
    <cfRule type="cellIs" dxfId="773" priority="856" operator="lessThan">
      <formula>0</formula>
    </cfRule>
  </conditionalFormatting>
  <conditionalFormatting sqref="B386">
    <cfRule type="cellIs" dxfId="772" priority="852" operator="lessThan">
      <formula>0</formula>
    </cfRule>
  </conditionalFormatting>
  <conditionalFormatting sqref="C350:M353">
    <cfRule type="cellIs" dxfId="771" priority="864" operator="lessThan">
      <formula>0</formula>
    </cfRule>
  </conditionalFormatting>
  <conditionalFormatting sqref="B368">
    <cfRule type="cellIs" dxfId="770" priority="832" operator="lessThan">
      <formula>0</formula>
    </cfRule>
  </conditionalFormatting>
  <conditionalFormatting sqref="B396 B386:B390 B380:B384 B368:B372 B350:B354 B356:B360">
    <cfRule type="cellIs" dxfId="769" priority="863" operator="lessThan">
      <formula>0</formula>
    </cfRule>
  </conditionalFormatting>
  <conditionalFormatting sqref="B358:B359">
    <cfRule type="cellIs" dxfId="768" priority="859" operator="lessThan">
      <formula>0</formula>
    </cfRule>
  </conditionalFormatting>
  <conditionalFormatting sqref="B356">
    <cfRule type="cellIs" dxfId="767" priority="858" operator="lessThan">
      <formula>0</formula>
    </cfRule>
  </conditionalFormatting>
  <conditionalFormatting sqref="B548:B550">
    <cfRule type="cellIs" dxfId="766" priority="862" operator="lessThan">
      <formula>0</formula>
    </cfRule>
  </conditionalFormatting>
  <conditionalFormatting sqref="B547">
    <cfRule type="cellIs" dxfId="765" priority="860" operator="lessThan">
      <formula>0</formula>
    </cfRule>
  </conditionalFormatting>
  <conditionalFormatting sqref="B384">
    <cfRule type="cellIs" dxfId="764" priority="848" operator="lessThan">
      <formula>0</formula>
    </cfRule>
  </conditionalFormatting>
  <conditionalFormatting sqref="B357">
    <cfRule type="cellIs" dxfId="763" priority="857" operator="lessThan">
      <formula>0</formula>
    </cfRule>
  </conditionalFormatting>
  <conditionalFormatting sqref="B380">
    <cfRule type="cellIs" dxfId="762" priority="855" operator="lessThan">
      <formula>0</formula>
    </cfRule>
  </conditionalFormatting>
  <conditionalFormatting sqref="B381">
    <cfRule type="cellIs" dxfId="761" priority="854" operator="lessThan">
      <formula>0</formula>
    </cfRule>
  </conditionalFormatting>
  <conditionalFormatting sqref="B387">
    <cfRule type="cellIs" dxfId="760" priority="851" operator="lessThan">
      <formula>0</formula>
    </cfRule>
  </conditionalFormatting>
  <conditionalFormatting sqref="B388:B389">
    <cfRule type="cellIs" dxfId="759" priority="853" operator="lessThan">
      <formula>0</formula>
    </cfRule>
  </conditionalFormatting>
  <conditionalFormatting sqref="B352:B353">
    <cfRule type="cellIs" dxfId="758" priority="837" operator="lessThan">
      <formula>0</formula>
    </cfRule>
  </conditionalFormatting>
  <conditionalFormatting sqref="B350">
    <cfRule type="cellIs" dxfId="757" priority="836" operator="lessThan">
      <formula>0</formula>
    </cfRule>
  </conditionalFormatting>
  <conditionalFormatting sqref="B396">
    <cfRule type="cellIs" dxfId="756" priority="850" operator="lessThan">
      <formula>0</formula>
    </cfRule>
  </conditionalFormatting>
  <conditionalFormatting sqref="B390">
    <cfRule type="cellIs" dxfId="755" priority="849" operator="lessThan">
      <formula>0</formula>
    </cfRule>
  </conditionalFormatting>
  <conditionalFormatting sqref="B579:B582">
    <cfRule type="cellIs" dxfId="754" priority="845" operator="lessThan">
      <formula>0</formula>
    </cfRule>
  </conditionalFormatting>
  <conditionalFormatting sqref="B369">
    <cfRule type="cellIs" dxfId="753" priority="831" operator="lessThan">
      <formula>0</formula>
    </cfRule>
  </conditionalFormatting>
  <conditionalFormatting sqref="B360">
    <cfRule type="cellIs" dxfId="752" priority="847" operator="lessThan">
      <formula>0</formula>
    </cfRule>
  </conditionalFormatting>
  <conditionalFormatting sqref="B584:B587">
    <cfRule type="cellIs" dxfId="751" priority="842" operator="lessThan">
      <formula>0</formula>
    </cfRule>
  </conditionalFormatting>
  <conditionalFormatting sqref="B556:B559">
    <cfRule type="cellIs" dxfId="750" priority="828" operator="lessThan">
      <formula>0</formula>
    </cfRule>
  </conditionalFormatting>
  <conditionalFormatting sqref="B580">
    <cfRule type="cellIs" dxfId="749" priority="844" operator="lessThan">
      <formula>0</formula>
    </cfRule>
  </conditionalFormatting>
  <conditionalFormatting sqref="B581:B582">
    <cfRule type="cellIs" dxfId="748" priority="846" operator="lessThan">
      <formula>0</formula>
    </cfRule>
  </conditionalFormatting>
  <conditionalFormatting sqref="B591:B592">
    <cfRule type="cellIs" dxfId="747" priority="840" operator="lessThan">
      <formula>0</formula>
    </cfRule>
  </conditionalFormatting>
  <conditionalFormatting sqref="B585">
    <cfRule type="cellIs" dxfId="746" priority="841" operator="lessThan">
      <formula>0</formula>
    </cfRule>
  </conditionalFormatting>
  <conditionalFormatting sqref="B586:B587">
    <cfRule type="cellIs" dxfId="745" priority="843" operator="lessThan">
      <formula>0</formula>
    </cfRule>
  </conditionalFormatting>
  <conditionalFormatting sqref="B589:B592">
    <cfRule type="cellIs" dxfId="744" priority="839" operator="lessThan">
      <formula>0</formula>
    </cfRule>
  </conditionalFormatting>
  <conditionalFormatting sqref="B590">
    <cfRule type="cellIs" dxfId="743" priority="838" operator="lessThan">
      <formula>0</formula>
    </cfRule>
  </conditionalFormatting>
  <conditionalFormatting sqref="B370:B371">
    <cfRule type="cellIs" dxfId="742" priority="833" operator="lessThan">
      <formula>0</formula>
    </cfRule>
  </conditionalFormatting>
  <conditionalFormatting sqref="B564:B565">
    <cfRule type="cellIs" dxfId="741" priority="826" operator="lessThan">
      <formula>0</formula>
    </cfRule>
  </conditionalFormatting>
  <conditionalFormatting sqref="B392:N392">
    <cfRule type="cellIs" dxfId="740" priority="801" operator="lessThan">
      <formula>0</formula>
    </cfRule>
  </conditionalFormatting>
  <conditionalFormatting sqref="B392:N392">
    <cfRule type="cellIs" dxfId="739" priority="800" operator="lessThan">
      <formula>0</formula>
    </cfRule>
  </conditionalFormatting>
  <conditionalFormatting sqref="B537">
    <cfRule type="cellIs" dxfId="738" priority="820" operator="lessThan">
      <formula>0</formula>
    </cfRule>
  </conditionalFormatting>
  <conditionalFormatting sqref="B533">
    <cfRule type="cellIs" dxfId="737" priority="819" operator="lessThan">
      <formula>0</formula>
    </cfRule>
  </conditionalFormatting>
  <conditionalFormatting sqref="B570:B571">
    <cfRule type="cellIs" dxfId="736" priority="818" operator="lessThan">
      <formula>0</formula>
    </cfRule>
  </conditionalFormatting>
  <conditionalFormatting sqref="B557">
    <cfRule type="cellIs" dxfId="735" priority="827" operator="lessThan">
      <formula>0</formula>
    </cfRule>
  </conditionalFormatting>
  <conditionalFormatting sqref="B574:B577">
    <cfRule type="cellIs" dxfId="734" priority="814" operator="lessThan">
      <formula>0</formula>
    </cfRule>
  </conditionalFormatting>
  <conditionalFormatting sqref="B372">
    <cfRule type="cellIs" dxfId="733" priority="830" operator="lessThan">
      <formula>0</formula>
    </cfRule>
  </conditionalFormatting>
  <conditionalFormatting sqref="B575">
    <cfRule type="cellIs" dxfId="732" priority="813" operator="lessThan">
      <formula>0</formula>
    </cfRule>
  </conditionalFormatting>
  <conditionalFormatting sqref="B558:B559">
    <cfRule type="cellIs" dxfId="731" priority="829" operator="lessThan">
      <formula>0</formula>
    </cfRule>
  </conditionalFormatting>
  <conditionalFormatting sqref="B566">
    <cfRule type="cellIs" dxfId="730" priority="822" operator="lessThan">
      <formula>0</formula>
    </cfRule>
  </conditionalFormatting>
  <conditionalFormatting sqref="B566">
    <cfRule type="cellIs" dxfId="729" priority="823" operator="lessThan">
      <formula>0</formula>
    </cfRule>
  </conditionalFormatting>
  <conditionalFormatting sqref="B562:B565">
    <cfRule type="cellIs" dxfId="728" priority="825" operator="lessThan">
      <formula>0</formula>
    </cfRule>
  </conditionalFormatting>
  <conditionalFormatting sqref="B563">
    <cfRule type="cellIs" dxfId="727" priority="824" operator="lessThan">
      <formula>0</formula>
    </cfRule>
  </conditionalFormatting>
  <conditionalFormatting sqref="B350:B353">
    <cfRule type="cellIs" dxfId="726" priority="808" operator="lessThan">
      <formula>0</formula>
    </cfRule>
  </conditionalFormatting>
  <conditionalFormatting sqref="N395">
    <cfRule type="cellIs" dxfId="725" priority="795" operator="lessThan">
      <formula>0</formula>
    </cfRule>
  </conditionalFormatting>
  <conditionalFormatting sqref="B534:B536">
    <cfRule type="cellIs" dxfId="724" priority="821" operator="lessThan">
      <formula>0</formula>
    </cfRule>
  </conditionalFormatting>
  <conditionalFormatting sqref="B568:B571">
    <cfRule type="cellIs" dxfId="723" priority="817" operator="lessThan">
      <formula>0</formula>
    </cfRule>
  </conditionalFormatting>
  <conditionalFormatting sqref="B552">
    <cfRule type="cellIs" dxfId="722" priority="646" operator="lessThan">
      <formula>0</formula>
    </cfRule>
  </conditionalFormatting>
  <conditionalFormatting sqref="B576:B577">
    <cfRule type="cellIs" dxfId="721" priority="815" operator="lessThan">
      <formula>0</formula>
    </cfRule>
  </conditionalFormatting>
  <conditionalFormatting sqref="B569">
    <cfRule type="cellIs" dxfId="720" priority="816" operator="lessThan">
      <formula>0</formula>
    </cfRule>
  </conditionalFormatting>
  <conditionalFormatting sqref="D552">
    <cfRule type="cellIs" dxfId="719" priority="640" operator="lessThan">
      <formula>0</formula>
    </cfRule>
  </conditionalFormatting>
  <conditionalFormatting sqref="B604 B609:B610 B616 B622">
    <cfRule type="cellIs" dxfId="718" priority="812" operator="lessThan">
      <formula>0</formula>
    </cfRule>
  </conditionalFormatting>
  <conditionalFormatting sqref="B398:N398">
    <cfRule type="cellIs" dxfId="717" priority="793" operator="lessThan">
      <formula>0</formula>
    </cfRule>
  </conditionalFormatting>
  <conditionalFormatting sqref="N383">
    <cfRule type="cellIs" dxfId="716" priority="805" operator="lessThan">
      <formula>0</formula>
    </cfRule>
  </conditionalFormatting>
  <conditionalFormatting sqref="B392:N392">
    <cfRule type="cellIs" dxfId="715" priority="803" operator="lessThan">
      <formula>0</formula>
    </cfRule>
  </conditionalFormatting>
  <conditionalFormatting sqref="N389">
    <cfRule type="cellIs" dxfId="714" priority="804" operator="lessThan">
      <formula>0</formula>
    </cfRule>
  </conditionalFormatting>
  <conditionalFormatting sqref="B392:N392">
    <cfRule type="cellIs" dxfId="713" priority="802" operator="lessThan">
      <formula>0</formula>
    </cfRule>
  </conditionalFormatting>
  <conditionalFormatting sqref="B392:N392">
    <cfRule type="cellIs" dxfId="712" priority="799" operator="lessThan">
      <formula>0</formula>
    </cfRule>
  </conditionalFormatting>
  <conditionalFormatting sqref="B606">
    <cfRule type="cellIs" dxfId="711" priority="811" operator="lessThan">
      <formula>0</formula>
    </cfRule>
  </conditionalFormatting>
  <conditionalFormatting sqref="B607">
    <cfRule type="cellIs" dxfId="710" priority="810" operator="lessThan">
      <formula>0</formula>
    </cfRule>
  </conditionalFormatting>
  <conditionalFormatting sqref="B611">
    <cfRule type="cellIs" dxfId="709" priority="809" operator="lessThan">
      <formula>0</formula>
    </cfRule>
  </conditionalFormatting>
  <conditionalFormatting sqref="G552">
    <cfRule type="cellIs" dxfId="708" priority="631" operator="lessThan">
      <formula>0</formula>
    </cfRule>
  </conditionalFormatting>
  <conditionalFormatting sqref="H552">
    <cfRule type="cellIs" dxfId="707" priority="628" operator="lessThan">
      <formula>0</formula>
    </cfRule>
  </conditionalFormatting>
  <conditionalFormatting sqref="N359">
    <cfRule type="cellIs" dxfId="706" priority="807" operator="lessThan">
      <formula>0</formula>
    </cfRule>
  </conditionalFormatting>
  <conditionalFormatting sqref="N371">
    <cfRule type="cellIs" dxfId="705" priority="806" operator="lessThan">
      <formula>0</formula>
    </cfRule>
  </conditionalFormatting>
  <conditionalFormatting sqref="B392:N392">
    <cfRule type="cellIs" dxfId="704" priority="798" operator="lessThan">
      <formula>0</formula>
    </cfRule>
  </conditionalFormatting>
  <conditionalFormatting sqref="B392:N392">
    <cfRule type="cellIs" dxfId="703" priority="797" operator="lessThan">
      <formula>0</formula>
    </cfRule>
  </conditionalFormatting>
  <conditionalFormatting sqref="B392:N392">
    <cfRule type="cellIs" dxfId="702" priority="796" operator="lessThan">
      <formula>0</formula>
    </cfRule>
  </conditionalFormatting>
  <conditionalFormatting sqref="B398:N398">
    <cfRule type="cellIs" dxfId="701" priority="794" operator="lessThan">
      <formula>0</formula>
    </cfRule>
  </conditionalFormatting>
  <conditionalFormatting sqref="N390">
    <cfRule type="cellIs" dxfId="700" priority="778" operator="lessThan">
      <formula>0</formula>
    </cfRule>
  </conditionalFormatting>
  <conditionalFormatting sqref="B398:N398">
    <cfRule type="cellIs" dxfId="699" priority="792" operator="lessThan">
      <formula>0</formula>
    </cfRule>
  </conditionalFormatting>
  <conditionalFormatting sqref="B398:N398">
    <cfRule type="cellIs" dxfId="698" priority="791" operator="lessThan">
      <formula>0</formula>
    </cfRule>
  </conditionalFormatting>
  <conditionalFormatting sqref="B398:N398">
    <cfRule type="cellIs" dxfId="697" priority="790" operator="lessThan">
      <formula>0</formula>
    </cfRule>
  </conditionalFormatting>
  <conditionalFormatting sqref="B398:N398">
    <cfRule type="cellIs" dxfId="696" priority="789" operator="lessThan">
      <formula>0</formula>
    </cfRule>
  </conditionalFormatting>
  <conditionalFormatting sqref="B398:N398">
    <cfRule type="cellIs" dxfId="695" priority="788" operator="lessThan">
      <formula>0</formula>
    </cfRule>
  </conditionalFormatting>
  <conditionalFormatting sqref="B398:N398">
    <cfRule type="cellIs" dxfId="694" priority="787" operator="lessThan">
      <formula>0</formula>
    </cfRule>
  </conditionalFormatting>
  <conditionalFormatting sqref="N401">
    <cfRule type="cellIs" dxfId="693" priority="786" operator="lessThan">
      <formula>0</formula>
    </cfRule>
  </conditionalFormatting>
  <conditionalFormatting sqref="N354">
    <cfRule type="cellIs" dxfId="692" priority="785" operator="lessThan">
      <formula>0</formula>
    </cfRule>
  </conditionalFormatting>
  <conditionalFormatting sqref="N360">
    <cfRule type="cellIs" dxfId="691" priority="784" operator="lessThan">
      <formula>0</formula>
    </cfRule>
  </conditionalFormatting>
  <conditionalFormatting sqref="N360">
    <cfRule type="cellIs" dxfId="690" priority="783" operator="lessThan">
      <formula>0</formula>
    </cfRule>
  </conditionalFormatting>
  <conditionalFormatting sqref="N372">
    <cfRule type="cellIs" dxfId="689" priority="782" operator="lessThan">
      <formula>0</formula>
    </cfRule>
  </conditionalFormatting>
  <conditionalFormatting sqref="N372">
    <cfRule type="cellIs" dxfId="688" priority="781" operator="lessThan">
      <formula>0</formula>
    </cfRule>
  </conditionalFormatting>
  <conditionalFormatting sqref="N384">
    <cfRule type="cellIs" dxfId="687" priority="780" operator="lessThan">
      <formula>0</formula>
    </cfRule>
  </conditionalFormatting>
  <conditionalFormatting sqref="N384">
    <cfRule type="cellIs" dxfId="686" priority="779" operator="lessThan">
      <formula>0</formula>
    </cfRule>
  </conditionalFormatting>
  <conditionalFormatting sqref="N396">
    <cfRule type="cellIs" dxfId="685" priority="776" operator="lessThan">
      <formula>0</formula>
    </cfRule>
  </conditionalFormatting>
  <conditionalFormatting sqref="N396">
    <cfRule type="cellIs" dxfId="684" priority="775" operator="lessThan">
      <formula>0</formula>
    </cfRule>
  </conditionalFormatting>
  <conditionalFormatting sqref="N390">
    <cfRule type="cellIs" dxfId="683" priority="777" operator="lessThan">
      <formula>0</formula>
    </cfRule>
  </conditionalFormatting>
  <conditionalFormatting sqref="N407">
    <cfRule type="cellIs" dxfId="682" priority="761" operator="lessThan">
      <formula>0</formula>
    </cfRule>
  </conditionalFormatting>
  <conditionalFormatting sqref="N408">
    <cfRule type="cellIs" dxfId="681" priority="760" operator="lessThan">
      <formula>0</formula>
    </cfRule>
  </conditionalFormatting>
  <conditionalFormatting sqref="H408">
    <cfRule type="cellIs" dxfId="680" priority="772" operator="lessThan">
      <formula>0</formula>
    </cfRule>
  </conditionalFormatting>
  <conditionalFormatting sqref="B408">
    <cfRule type="cellIs" dxfId="679" priority="771" operator="lessThan">
      <formula>0</formula>
    </cfRule>
  </conditionalFormatting>
  <conditionalFormatting sqref="C408:M408">
    <cfRule type="cellIs" dxfId="678" priority="774" operator="lessThan">
      <formula>0</formula>
    </cfRule>
  </conditionalFormatting>
  <conditionalFormatting sqref="C408:M408">
    <cfRule type="cellIs" dxfId="677" priority="773" operator="lessThan">
      <formula>0</formula>
    </cfRule>
  </conditionalFormatting>
  <conditionalFormatting sqref="B414">
    <cfRule type="cellIs" dxfId="676" priority="754" operator="lessThan">
      <formula>0</formula>
    </cfRule>
  </conditionalFormatting>
  <conditionalFormatting sqref="B410:N410">
    <cfRule type="cellIs" dxfId="675" priority="753" operator="lessThan">
      <formula>0</formula>
    </cfRule>
  </conditionalFormatting>
  <conditionalFormatting sqref="B408">
    <cfRule type="cellIs" dxfId="674" priority="770" operator="lessThan">
      <formula>0</formula>
    </cfRule>
  </conditionalFormatting>
  <conditionalFormatting sqref="B404:N404">
    <cfRule type="cellIs" dxfId="673" priority="769" operator="lessThan">
      <formula>0</formula>
    </cfRule>
  </conditionalFormatting>
  <conditionalFormatting sqref="B404:N404">
    <cfRule type="cellIs" dxfId="672" priority="768" operator="lessThan">
      <formula>0</formula>
    </cfRule>
  </conditionalFormatting>
  <conditionalFormatting sqref="B404:N404">
    <cfRule type="cellIs" dxfId="671" priority="767" operator="lessThan">
      <formula>0</formula>
    </cfRule>
  </conditionalFormatting>
  <conditionalFormatting sqref="B404:N404">
    <cfRule type="cellIs" dxfId="670" priority="766" operator="lessThan">
      <formula>0</formula>
    </cfRule>
  </conditionalFormatting>
  <conditionalFormatting sqref="B404:N404">
    <cfRule type="cellIs" dxfId="669" priority="765" operator="lessThan">
      <formula>0</formula>
    </cfRule>
  </conditionalFormatting>
  <conditionalFormatting sqref="B404:N404">
    <cfRule type="cellIs" dxfId="668" priority="764" operator="lessThan">
      <formula>0</formula>
    </cfRule>
  </conditionalFormatting>
  <conditionalFormatting sqref="B404:N404">
    <cfRule type="cellIs" dxfId="667" priority="763" operator="lessThan">
      <formula>0</formula>
    </cfRule>
  </conditionalFormatting>
  <conditionalFormatting sqref="B404:N404">
    <cfRule type="cellIs" dxfId="666" priority="762" operator="lessThan">
      <formula>0</formula>
    </cfRule>
  </conditionalFormatting>
  <conditionalFormatting sqref="N408">
    <cfRule type="cellIs" dxfId="665" priority="759" operator="lessThan">
      <formula>0</formula>
    </cfRule>
  </conditionalFormatting>
  <conditionalFormatting sqref="B410:N410">
    <cfRule type="cellIs" dxfId="664" priority="752" operator="lessThan">
      <formula>0</formula>
    </cfRule>
  </conditionalFormatting>
  <conditionalFormatting sqref="B410:N410">
    <cfRule type="cellIs" dxfId="663" priority="751" operator="lessThan">
      <formula>0</formula>
    </cfRule>
  </conditionalFormatting>
  <conditionalFormatting sqref="B410:N410">
    <cfRule type="cellIs" dxfId="662" priority="750" operator="lessThan">
      <formula>0</formula>
    </cfRule>
  </conditionalFormatting>
  <conditionalFormatting sqref="B410:N410">
    <cfRule type="cellIs" dxfId="661" priority="749" operator="lessThan">
      <formula>0</formula>
    </cfRule>
  </conditionalFormatting>
  <conditionalFormatting sqref="B410:N410">
    <cfRule type="cellIs" dxfId="660" priority="748" operator="lessThan">
      <formula>0</formula>
    </cfRule>
  </conditionalFormatting>
  <conditionalFormatting sqref="B410:N410">
    <cfRule type="cellIs" dxfId="659" priority="747" operator="lessThan">
      <formula>0</formula>
    </cfRule>
  </conditionalFormatting>
  <conditionalFormatting sqref="B410:N410">
    <cfRule type="cellIs" dxfId="658" priority="746" operator="lessThan">
      <formula>0</formula>
    </cfRule>
  </conditionalFormatting>
  <conditionalFormatting sqref="N413">
    <cfRule type="cellIs" dxfId="657" priority="745" operator="lessThan">
      <formula>0</formula>
    </cfRule>
  </conditionalFormatting>
  <conditionalFormatting sqref="N414">
    <cfRule type="cellIs" dxfId="656" priority="744" operator="lessThan">
      <formula>0</formula>
    </cfRule>
  </conditionalFormatting>
  <conditionalFormatting sqref="N414">
    <cfRule type="cellIs" dxfId="655" priority="743" operator="lessThan">
      <formula>0</formula>
    </cfRule>
  </conditionalFormatting>
  <conditionalFormatting sqref="C420:M420">
    <cfRule type="cellIs" dxfId="654" priority="742" operator="lessThan">
      <formula>0</formula>
    </cfRule>
  </conditionalFormatting>
  <conditionalFormatting sqref="C414:M414">
    <cfRule type="cellIs" dxfId="653" priority="758" operator="lessThan">
      <formula>0</formula>
    </cfRule>
  </conditionalFormatting>
  <conditionalFormatting sqref="C414:M414">
    <cfRule type="cellIs" dxfId="652" priority="757" operator="lessThan">
      <formula>0</formula>
    </cfRule>
  </conditionalFormatting>
  <conditionalFormatting sqref="H414">
    <cfRule type="cellIs" dxfId="651" priority="756" operator="lessThan">
      <formula>0</formula>
    </cfRule>
  </conditionalFormatting>
  <conditionalFormatting sqref="B414">
    <cfRule type="cellIs" dxfId="650" priority="755" operator="lessThan">
      <formula>0</formula>
    </cfRule>
  </conditionalFormatting>
  <conditionalFormatting sqref="C420:M420">
    <cfRule type="cellIs" dxfId="649" priority="741" operator="lessThan">
      <formula>0</formula>
    </cfRule>
  </conditionalFormatting>
  <conditionalFormatting sqref="H420">
    <cfRule type="cellIs" dxfId="648" priority="740" operator="lessThan">
      <formula>0</formula>
    </cfRule>
  </conditionalFormatting>
  <conditionalFormatting sqref="B420">
    <cfRule type="cellIs" dxfId="647" priority="739" operator="lessThan">
      <formula>0</formula>
    </cfRule>
  </conditionalFormatting>
  <conditionalFormatting sqref="B420">
    <cfRule type="cellIs" dxfId="646" priority="738" operator="lessThan">
      <formula>0</formula>
    </cfRule>
  </conditionalFormatting>
  <conditionalFormatting sqref="B416:N416">
    <cfRule type="cellIs" dxfId="645" priority="736" operator="lessThan">
      <formula>0</formula>
    </cfRule>
  </conditionalFormatting>
  <conditionalFormatting sqref="B416:N416">
    <cfRule type="cellIs" dxfId="644" priority="735" operator="lessThan">
      <formula>0</formula>
    </cfRule>
  </conditionalFormatting>
  <conditionalFormatting sqref="B416:N416">
    <cfRule type="cellIs" dxfId="643" priority="734" operator="lessThan">
      <formula>0</formula>
    </cfRule>
  </conditionalFormatting>
  <conditionalFormatting sqref="B416:N416">
    <cfRule type="cellIs" dxfId="642" priority="733" operator="lessThan">
      <formula>0</formula>
    </cfRule>
  </conditionalFormatting>
  <conditionalFormatting sqref="B416:N416">
    <cfRule type="cellIs" dxfId="641" priority="732" operator="lessThan">
      <formula>0</formula>
    </cfRule>
  </conditionalFormatting>
  <conditionalFormatting sqref="B416:N416">
    <cfRule type="cellIs" dxfId="640" priority="731" operator="lessThan">
      <formula>0</formula>
    </cfRule>
  </conditionalFormatting>
  <conditionalFormatting sqref="B416:N416">
    <cfRule type="cellIs" dxfId="639" priority="730" operator="lessThan">
      <formula>0</formula>
    </cfRule>
  </conditionalFormatting>
  <conditionalFormatting sqref="N419">
    <cfRule type="cellIs" dxfId="638" priority="729" operator="lessThan">
      <formula>0</formula>
    </cfRule>
  </conditionalFormatting>
  <conditionalFormatting sqref="B416:N416">
    <cfRule type="cellIs" dxfId="637" priority="737" operator="lessThan">
      <formula>0</formula>
    </cfRule>
  </conditionalFormatting>
  <conditionalFormatting sqref="C439:M439">
    <cfRule type="cellIs" dxfId="636" priority="694" operator="lessThan">
      <formula>0</formula>
    </cfRule>
  </conditionalFormatting>
  <conditionalFormatting sqref="C439:M439">
    <cfRule type="cellIs" dxfId="635" priority="693" operator="lessThan">
      <formula>0</formula>
    </cfRule>
  </conditionalFormatting>
  <conditionalFormatting sqref="B429:N429">
    <cfRule type="cellIs" dxfId="634" priority="699" operator="lessThan">
      <formula>0</formula>
    </cfRule>
  </conditionalFormatting>
  <conditionalFormatting sqref="B429:N429">
    <cfRule type="cellIs" dxfId="633" priority="698" operator="lessThan">
      <formula>0</formula>
    </cfRule>
  </conditionalFormatting>
  <conditionalFormatting sqref="N432">
    <cfRule type="cellIs" dxfId="632" priority="697" operator="lessThan">
      <formula>0</formula>
    </cfRule>
  </conditionalFormatting>
  <conditionalFormatting sqref="B422:N422">
    <cfRule type="cellIs" dxfId="631" priority="721" operator="lessThan">
      <formula>0</formula>
    </cfRule>
  </conditionalFormatting>
  <conditionalFormatting sqref="B422:N422">
    <cfRule type="cellIs" dxfId="630" priority="720" operator="lessThan">
      <formula>0</formula>
    </cfRule>
  </conditionalFormatting>
  <conditionalFormatting sqref="B422:N422">
    <cfRule type="cellIs" dxfId="629" priority="719" operator="lessThan">
      <formula>0</formula>
    </cfRule>
  </conditionalFormatting>
  <conditionalFormatting sqref="B422:N422">
    <cfRule type="cellIs" dxfId="628" priority="718" operator="lessThan">
      <formula>0</formula>
    </cfRule>
  </conditionalFormatting>
  <conditionalFormatting sqref="B422:N422">
    <cfRule type="cellIs" dxfId="627" priority="717" operator="lessThan">
      <formula>0</formula>
    </cfRule>
  </conditionalFormatting>
  <conditionalFormatting sqref="B422:N422">
    <cfRule type="cellIs" dxfId="626" priority="716" operator="lessThan">
      <formula>0</formula>
    </cfRule>
  </conditionalFormatting>
  <conditionalFormatting sqref="B422:N422">
    <cfRule type="cellIs" dxfId="625" priority="715" operator="lessThan">
      <formula>0</formula>
    </cfRule>
  </conditionalFormatting>
  <conditionalFormatting sqref="C598:N599">
    <cfRule type="cellIs" dxfId="624" priority="534" operator="lessThan">
      <formula>0</formula>
    </cfRule>
  </conditionalFormatting>
  <conditionalFormatting sqref="C560:N560">
    <cfRule type="cellIs" dxfId="623" priority="531" operator="lessThan">
      <formula>0</formula>
    </cfRule>
  </conditionalFormatting>
  <conditionalFormatting sqref="C566:N566">
    <cfRule type="cellIs" dxfId="622" priority="528" operator="lessThan">
      <formula>0</formula>
    </cfRule>
  </conditionalFormatting>
  <conditionalFormatting sqref="C566:N566">
    <cfRule type="cellIs" dxfId="621" priority="527" operator="lessThan">
      <formula>0</formula>
    </cfRule>
  </conditionalFormatting>
  <conditionalFormatting sqref="C566:N566">
    <cfRule type="cellIs" dxfId="620" priority="526" operator="lessThan">
      <formula>0</formula>
    </cfRule>
  </conditionalFormatting>
  <conditionalFormatting sqref="H439">
    <cfRule type="cellIs" dxfId="619" priority="692" operator="lessThan">
      <formula>0</formula>
    </cfRule>
  </conditionalFormatting>
  <conditionalFormatting sqref="B439">
    <cfRule type="cellIs" dxfId="618" priority="691" operator="lessThan">
      <formula>0</formula>
    </cfRule>
  </conditionalFormatting>
  <conditionalFormatting sqref="B426">
    <cfRule type="cellIs" dxfId="617" priority="722" operator="lessThan">
      <formula>0</formula>
    </cfRule>
  </conditionalFormatting>
  <conditionalFormatting sqref="N433">
    <cfRule type="cellIs" dxfId="616" priority="696" operator="lessThan">
      <formula>0</formula>
    </cfRule>
  </conditionalFormatting>
  <conditionalFormatting sqref="B439">
    <cfRule type="cellIs" dxfId="615" priority="690" operator="lessThan">
      <formula>0</formula>
    </cfRule>
  </conditionalFormatting>
  <conditionalFormatting sqref="Q499">
    <cfRule type="cellIs" dxfId="614" priority="489" operator="lessThan">
      <formula>0</formula>
    </cfRule>
  </conditionalFormatting>
  <conditionalFormatting sqref="P499">
    <cfRule type="cellIs" dxfId="613" priority="488" operator="lessThan">
      <formula>0</formula>
    </cfRule>
  </conditionalFormatting>
  <conditionalFormatting sqref="C442:C445 B595:O596">
    <cfRule type="expression" dxfId="612" priority="677">
      <formula>B442/A442&gt;1</formula>
    </cfRule>
    <cfRule type="expression" dxfId="611" priority="678">
      <formula>B442/A442&lt;1</formula>
    </cfRule>
  </conditionalFormatting>
  <conditionalFormatting sqref="D442:N445">
    <cfRule type="expression" dxfId="610" priority="674">
      <formula>D442/C442&gt;1</formula>
    </cfRule>
    <cfRule type="expression" dxfId="609" priority="675">
      <formula>D442/C442&lt;1</formula>
    </cfRule>
  </conditionalFormatting>
  <conditionalFormatting sqref="B442:B445 B538:N538 B552:N552">
    <cfRule type="expression" dxfId="608" priority="671">
      <formula>B442/#REF!&gt;1</formula>
    </cfRule>
    <cfRule type="expression" dxfId="607" priority="672">
      <formula>B442/#REF!&lt;1</formula>
    </cfRule>
  </conditionalFormatting>
  <conditionalFormatting sqref="B498">
    <cfRule type="expression" dxfId="606" priority="668">
      <formula>B498/#REF!&gt;1</formula>
    </cfRule>
    <cfRule type="expression" dxfId="605" priority="669">
      <formula>B498/#REF!&lt;1</formula>
    </cfRule>
  </conditionalFormatting>
  <conditionalFormatting sqref="Q553">
    <cfRule type="cellIs" dxfId="604" priority="486" operator="lessThan">
      <formula>0</formula>
    </cfRule>
  </conditionalFormatting>
  <conditionalFormatting sqref="C498">
    <cfRule type="expression" dxfId="603" priority="665">
      <formula>C498/B498&gt;1</formula>
    </cfRule>
    <cfRule type="expression" dxfId="602" priority="666">
      <formula>C498/B498&lt;1</formula>
    </cfRule>
  </conditionalFormatting>
  <conditionalFormatting sqref="D498">
    <cfRule type="cellIs" dxfId="601" priority="664" operator="lessThan">
      <formula>0</formula>
    </cfRule>
  </conditionalFormatting>
  <conditionalFormatting sqref="D498">
    <cfRule type="expression" dxfId="600" priority="662">
      <formula>D498/C498&gt;1</formula>
    </cfRule>
    <cfRule type="expression" dxfId="599" priority="663">
      <formula>D498/C498&lt;1</formula>
    </cfRule>
  </conditionalFormatting>
  <conditionalFormatting sqref="E498">
    <cfRule type="cellIs" dxfId="598" priority="661" operator="lessThan">
      <formula>0</formula>
    </cfRule>
  </conditionalFormatting>
  <conditionalFormatting sqref="E498">
    <cfRule type="expression" dxfId="597" priority="659">
      <formula>E498/D498&gt;1</formula>
    </cfRule>
    <cfRule type="expression" dxfId="596" priority="660">
      <formula>E498/D498&lt;1</formula>
    </cfRule>
  </conditionalFormatting>
  <conditionalFormatting sqref="F498">
    <cfRule type="cellIs" dxfId="595" priority="658" operator="lessThan">
      <formula>0</formula>
    </cfRule>
  </conditionalFormatting>
  <conditionalFormatting sqref="F498">
    <cfRule type="expression" dxfId="594" priority="656">
      <formula>F498/E498&gt;1</formula>
    </cfRule>
    <cfRule type="expression" dxfId="593" priority="657">
      <formula>F498/E498&lt;1</formula>
    </cfRule>
  </conditionalFormatting>
  <conditionalFormatting sqref="G498">
    <cfRule type="cellIs" dxfId="592" priority="655" operator="lessThan">
      <formula>0</formula>
    </cfRule>
  </conditionalFormatting>
  <conditionalFormatting sqref="G498">
    <cfRule type="expression" dxfId="591" priority="653">
      <formula>G498/F498&gt;1</formula>
    </cfRule>
    <cfRule type="expression" dxfId="590" priority="654">
      <formula>G498/F498&lt;1</formula>
    </cfRule>
  </conditionalFormatting>
  <conditionalFormatting sqref="H498">
    <cfRule type="cellIs" dxfId="589" priority="652" operator="lessThan">
      <formula>0</formula>
    </cfRule>
  </conditionalFormatting>
  <conditionalFormatting sqref="H498">
    <cfRule type="expression" dxfId="588" priority="650">
      <formula>H498/G498&gt;1</formula>
    </cfRule>
    <cfRule type="expression" dxfId="587" priority="651">
      <formula>H498/G498&lt;1</formula>
    </cfRule>
  </conditionalFormatting>
  <conditionalFormatting sqref="I498:N498">
    <cfRule type="cellIs" dxfId="586" priority="649" operator="lessThan">
      <formula>0</formula>
    </cfRule>
  </conditionalFormatting>
  <conditionalFormatting sqref="I498:N498">
    <cfRule type="expression" dxfId="585" priority="647">
      <formula>I498/H498&gt;1</formula>
    </cfRule>
    <cfRule type="expression" dxfId="584" priority="648">
      <formula>I498/H498&lt;1</formula>
    </cfRule>
  </conditionalFormatting>
  <conditionalFormatting sqref="B552">
    <cfRule type="expression" dxfId="583" priority="644">
      <formula>B552/#REF!&gt;1</formula>
    </cfRule>
    <cfRule type="expression" dxfId="582" priority="645">
      <formula>B552/#REF!&lt;1</formula>
    </cfRule>
  </conditionalFormatting>
  <conditionalFormatting sqref="C552">
    <cfRule type="cellIs" dxfId="581" priority="643" operator="lessThan">
      <formula>0</formula>
    </cfRule>
  </conditionalFormatting>
  <conditionalFormatting sqref="C552">
    <cfRule type="expression" dxfId="580" priority="641">
      <formula>C552/B552&gt;1</formula>
    </cfRule>
    <cfRule type="expression" dxfId="579" priority="642">
      <formula>C552/B552&lt;1</formula>
    </cfRule>
  </conditionalFormatting>
  <conditionalFormatting sqref="D552">
    <cfRule type="expression" dxfId="578" priority="638">
      <formula>D552/C552&gt;1</formula>
    </cfRule>
    <cfRule type="expression" dxfId="577" priority="639">
      <formula>D552/C552&lt;1</formula>
    </cfRule>
  </conditionalFormatting>
  <conditionalFormatting sqref="E552">
    <cfRule type="cellIs" dxfId="576" priority="637" operator="lessThan">
      <formula>0</formula>
    </cfRule>
  </conditionalFormatting>
  <conditionalFormatting sqref="E552">
    <cfRule type="expression" dxfId="575" priority="635">
      <formula>E552/D552&gt;1</formula>
    </cfRule>
    <cfRule type="expression" dxfId="574" priority="636">
      <formula>E552/D552&lt;1</formula>
    </cfRule>
  </conditionalFormatting>
  <conditionalFormatting sqref="F552">
    <cfRule type="cellIs" dxfId="573" priority="634" operator="lessThan">
      <formula>0</formula>
    </cfRule>
  </conditionalFormatting>
  <conditionalFormatting sqref="F552">
    <cfRule type="expression" dxfId="572" priority="632">
      <formula>F552/E552&gt;1</formula>
    </cfRule>
    <cfRule type="expression" dxfId="571" priority="633">
      <formula>F552/E552&lt;1</formula>
    </cfRule>
  </conditionalFormatting>
  <conditionalFormatting sqref="G552">
    <cfRule type="expression" dxfId="570" priority="629">
      <formula>G552/F552&gt;1</formula>
    </cfRule>
    <cfRule type="expression" dxfId="569" priority="630">
      <formula>G552/F552&lt;1</formula>
    </cfRule>
  </conditionalFormatting>
  <conditionalFormatting sqref="H552">
    <cfRule type="expression" dxfId="568" priority="626">
      <formula>H552/G552&gt;1</formula>
    </cfRule>
    <cfRule type="expression" dxfId="567" priority="627">
      <formula>H552/G552&lt;1</formula>
    </cfRule>
  </conditionalFormatting>
  <conditionalFormatting sqref="N559">
    <cfRule type="cellIs" dxfId="566" priority="625" operator="lessThan">
      <formula>0</formula>
    </cfRule>
  </conditionalFormatting>
  <conditionalFormatting sqref="N563">
    <cfRule type="cellIs" dxfId="565" priority="624" operator="lessThan">
      <formula>0</formula>
    </cfRule>
  </conditionalFormatting>
  <conditionalFormatting sqref="N563">
    <cfRule type="cellIs" dxfId="564" priority="623" operator="lessThan">
      <formula>0</formula>
    </cfRule>
  </conditionalFormatting>
  <conditionalFormatting sqref="P368">
    <cfRule type="cellIs" dxfId="563" priority="622" operator="lessThan">
      <formula>0</formula>
    </cfRule>
  </conditionalFormatting>
  <conditionalFormatting sqref="P369:P370">
    <cfRule type="cellIs" dxfId="562" priority="621" operator="lessThan">
      <formula>0</formula>
    </cfRule>
  </conditionalFormatting>
  <conditionalFormatting sqref="P442:P445">
    <cfRule type="cellIs" dxfId="561" priority="620" operator="lessThan">
      <formula>0</formula>
    </cfRule>
  </conditionalFormatting>
  <conditionalFormatting sqref="P360">
    <cfRule type="cellIs" dxfId="560" priority="619" operator="lessThan">
      <formula>0</formula>
    </cfRule>
  </conditionalFormatting>
  <conditionalFormatting sqref="P371:P372">
    <cfRule type="cellIs" dxfId="559" priority="618" operator="lessThan">
      <formula>0</formula>
    </cfRule>
  </conditionalFormatting>
  <conditionalFormatting sqref="P380:P384">
    <cfRule type="cellIs" dxfId="558" priority="617" operator="lessThan">
      <formula>0</formula>
    </cfRule>
  </conditionalFormatting>
  <conditionalFormatting sqref="P401">
    <cfRule type="cellIs" dxfId="557" priority="614" operator="lessThan">
      <formula>0</formula>
    </cfRule>
  </conditionalFormatting>
  <conditionalFormatting sqref="P389:P390">
    <cfRule type="cellIs" dxfId="556" priority="616" operator="lessThan">
      <formula>0</formula>
    </cfRule>
  </conditionalFormatting>
  <conditionalFormatting sqref="P395:P396">
    <cfRule type="cellIs" dxfId="555" priority="615" operator="lessThan">
      <formula>0</formula>
    </cfRule>
  </conditionalFormatting>
  <conditionalFormatting sqref="P407:P408">
    <cfRule type="cellIs" dxfId="554" priority="613" operator="lessThan">
      <formula>0</formula>
    </cfRule>
  </conditionalFormatting>
  <conditionalFormatting sqref="P551:P552">
    <cfRule type="cellIs" dxfId="553" priority="601" operator="lessThan">
      <formula>0</formula>
    </cfRule>
  </conditionalFormatting>
  <conditionalFormatting sqref="P413:P414">
    <cfRule type="cellIs" dxfId="552" priority="612" operator="lessThan">
      <formula>0</formula>
    </cfRule>
  </conditionalFormatting>
  <conditionalFormatting sqref="P419:P420">
    <cfRule type="cellIs" dxfId="551" priority="611" operator="lessThan">
      <formula>0</formula>
    </cfRule>
  </conditionalFormatting>
  <conditionalFormatting sqref="J551:N551 J537:N537">
    <cfRule type="cellIs" dxfId="550" priority="582" operator="lessThan">
      <formula>0</formula>
    </cfRule>
  </conditionalFormatting>
  <conditionalFormatting sqref="P446">
    <cfRule type="cellIs" dxfId="549" priority="607" operator="lessThan">
      <formula>0</formula>
    </cfRule>
  </conditionalFormatting>
  <conditionalFormatting sqref="P425:P426">
    <cfRule type="cellIs" dxfId="548" priority="610" operator="lessThan">
      <formula>0</formula>
    </cfRule>
  </conditionalFormatting>
  <conditionalFormatting sqref="P432:P433">
    <cfRule type="cellIs" dxfId="547" priority="609" operator="lessThan">
      <formula>0</formula>
    </cfRule>
  </conditionalFormatting>
  <conditionalFormatting sqref="P438:P439">
    <cfRule type="cellIs" dxfId="546" priority="608" operator="lessThan">
      <formula>0</formula>
    </cfRule>
  </conditionalFormatting>
  <conditionalFormatting sqref="P454">
    <cfRule type="cellIs" dxfId="545" priority="606" operator="lessThan">
      <formula>0</formula>
    </cfRule>
  </conditionalFormatting>
  <conditionalFormatting sqref="P489:P491">
    <cfRule type="cellIs" dxfId="544" priority="605" operator="lessThan">
      <formula>0</formula>
    </cfRule>
  </conditionalFormatting>
  <conditionalFormatting sqref="P497:P498">
    <cfRule type="cellIs" dxfId="543" priority="604" operator="lessThan">
      <formula>0</formula>
    </cfRule>
  </conditionalFormatting>
  <conditionalFormatting sqref="C493:C496">
    <cfRule type="cellIs" dxfId="542" priority="591" operator="lessThan">
      <formula>0</formula>
    </cfRule>
  </conditionalFormatting>
  <conditionalFormatting sqref="P537:P538">
    <cfRule type="cellIs" dxfId="541" priority="603" operator="lessThan">
      <formula>0</formula>
    </cfRule>
  </conditionalFormatting>
  <conditionalFormatting sqref="P544:P545">
    <cfRule type="cellIs" dxfId="540" priority="602" operator="lessThan">
      <formula>0</formula>
    </cfRule>
  </conditionalFormatting>
  <conditionalFormatting sqref="B493:B496">
    <cfRule type="cellIs" dxfId="539" priority="585" operator="lessThan">
      <formula>0</formula>
    </cfRule>
  </conditionalFormatting>
  <conditionalFormatting sqref="P559:P560">
    <cfRule type="cellIs" dxfId="538" priority="600" operator="lessThan">
      <formula>0</formula>
    </cfRule>
  </conditionalFormatting>
  <conditionalFormatting sqref="P566">
    <cfRule type="cellIs" dxfId="537" priority="599" operator="lessThan">
      <formula>0</formula>
    </cfRule>
  </conditionalFormatting>
  <conditionalFormatting sqref="P571">
    <cfRule type="cellIs" dxfId="536" priority="598" operator="lessThan">
      <formula>0</formula>
    </cfRule>
  </conditionalFormatting>
  <conditionalFormatting sqref="C551:I551 C547:C550 C537:I537 C533:C536">
    <cfRule type="cellIs" dxfId="535" priority="581" operator="lessThan">
      <formula>0</formula>
    </cfRule>
  </conditionalFormatting>
  <conditionalFormatting sqref="I662:N662 P660:Q663">
    <cfRule type="cellIs" dxfId="534" priority="592" operator="lessThan">
      <formula>0</formula>
    </cfRule>
  </conditionalFormatting>
  <conditionalFormatting sqref="P598:P599">
    <cfRule type="cellIs" dxfId="533" priority="597" operator="lessThan">
      <formula>0</formula>
    </cfRule>
  </conditionalFormatting>
  <conditionalFormatting sqref="P602">
    <cfRule type="cellIs" dxfId="532" priority="596" operator="lessThan">
      <formula>0</formula>
    </cfRule>
  </conditionalFormatting>
  <conditionalFormatting sqref="P603">
    <cfRule type="cellIs" dxfId="531" priority="595" operator="lessThan">
      <formula>0</formula>
    </cfRule>
  </conditionalFormatting>
  <conditionalFormatting sqref="P605">
    <cfRule type="cellIs" dxfId="530" priority="594" operator="lessThan">
      <formula>0</formula>
    </cfRule>
  </conditionalFormatting>
  <conditionalFormatting sqref="P606">
    <cfRule type="cellIs" dxfId="529" priority="593" operator="lessThan">
      <formula>0</formula>
    </cfRule>
  </conditionalFormatting>
  <conditionalFormatting sqref="D608:N608 D605:N605 D602:N603">
    <cfRule type="expression" dxfId="528" priority="565">
      <formula>D602/C602&gt;1</formula>
    </cfRule>
    <cfRule type="expression" dxfId="527" priority="566">
      <formula>D602/C602&lt;1</formula>
    </cfRule>
  </conditionalFormatting>
  <conditionalFormatting sqref="C493:C496">
    <cfRule type="expression" dxfId="526" priority="589">
      <formula>C493/B493&gt;1</formula>
    </cfRule>
    <cfRule type="expression" dxfId="525" priority="590">
      <formula>C493/B493&lt;1</formula>
    </cfRule>
  </conditionalFormatting>
  <conditionalFormatting sqref="D493:N496">
    <cfRule type="cellIs" dxfId="524" priority="588" operator="lessThan">
      <formula>0</formula>
    </cfRule>
  </conditionalFormatting>
  <conditionalFormatting sqref="D493:N496">
    <cfRule type="expression" dxfId="523" priority="586">
      <formula>D493/C493&gt;1</formula>
    </cfRule>
    <cfRule type="expression" dxfId="522" priority="587">
      <formula>D493/C493&lt;1</formula>
    </cfRule>
  </conditionalFormatting>
  <conditionalFormatting sqref="B493:B496">
    <cfRule type="expression" dxfId="521" priority="583">
      <formula>B493/#REF!&gt;1</formula>
    </cfRule>
    <cfRule type="expression" dxfId="520" priority="584">
      <formula>B493/#REF!&lt;1</formula>
    </cfRule>
  </conditionalFormatting>
  <conditionalFormatting sqref="C551:N551 C537:N537">
    <cfRule type="cellIs" dxfId="519" priority="574" operator="lessThan">
      <formula>0</formula>
    </cfRule>
  </conditionalFormatting>
  <conditionalFormatting sqref="C551:M551 C537:M537">
    <cfRule type="cellIs" dxfId="518" priority="580" operator="lessThan">
      <formula>0</formula>
    </cfRule>
  </conditionalFormatting>
  <conditionalFormatting sqref="C547:C550 C533:C536">
    <cfRule type="expression" dxfId="517" priority="578">
      <formula>C533/B533&gt;1</formula>
    </cfRule>
    <cfRule type="expression" dxfId="516" priority="579">
      <formula>C533/B533&lt;1</formula>
    </cfRule>
  </conditionalFormatting>
  <conditionalFormatting sqref="D547:N550 D533:N536">
    <cfRule type="cellIs" dxfId="515" priority="577" operator="lessThan">
      <formula>0</formula>
    </cfRule>
  </conditionalFormatting>
  <conditionalFormatting sqref="D547:N550 D533:N536">
    <cfRule type="expression" dxfId="514" priority="575">
      <formula>D533/C533&gt;1</formula>
    </cfRule>
    <cfRule type="expression" dxfId="513" priority="576">
      <formula>D533/C533&lt;1</formula>
    </cfRule>
  </conditionalFormatting>
  <conditionalFormatting sqref="D608:N608 D605:N605 D602:N603">
    <cfRule type="cellIs" dxfId="512" priority="567" operator="lessThan">
      <formula>0</formula>
    </cfRule>
  </conditionalFormatting>
  <conditionalFormatting sqref="C551:N551 C537:N537">
    <cfRule type="expression" dxfId="511" priority="572">
      <formula>C537/B537&gt;1</formula>
    </cfRule>
    <cfRule type="expression" dxfId="510" priority="573">
      <formula>C537/B537&lt;1</formula>
    </cfRule>
  </conditionalFormatting>
  <conditionalFormatting sqref="B608 B605 B602:B603 B598:B599">
    <cfRule type="cellIs" dxfId="509" priority="571" operator="lessThan">
      <formula>0</formula>
    </cfRule>
  </conditionalFormatting>
  <conditionalFormatting sqref="C608 C605 C602:C603">
    <cfRule type="cellIs" dxfId="508" priority="570" operator="lessThan">
      <formula>0</formula>
    </cfRule>
  </conditionalFormatting>
  <conditionalFormatting sqref="C608 C605 C602:C603">
    <cfRule type="expression" dxfId="507" priority="568">
      <formula>C602/B602&gt;1</formula>
    </cfRule>
    <cfRule type="expression" dxfId="506" priority="569">
      <formula>C602/B602&lt;1</formula>
    </cfRule>
  </conditionalFormatting>
  <conditionalFormatting sqref="B491:N491 B560">
    <cfRule type="expression" dxfId="505" priority="1130">
      <formula>B491/#REF!&gt;1</formula>
    </cfRule>
    <cfRule type="expression" dxfId="504" priority="1131">
      <formula>B491/#REF!&lt;1</formula>
    </cfRule>
  </conditionalFormatting>
  <conditionalFormatting sqref="C446">
    <cfRule type="cellIs" dxfId="503" priority="564" operator="lessThan">
      <formula>0</formula>
    </cfRule>
  </conditionalFormatting>
  <conditionalFormatting sqref="C446">
    <cfRule type="expression" dxfId="502" priority="562">
      <formula>C446/B446&gt;1</formula>
    </cfRule>
    <cfRule type="expression" dxfId="501" priority="563">
      <formula>C446/B446&lt;1</formula>
    </cfRule>
  </conditionalFormatting>
  <conditionalFormatting sqref="D446:N446">
    <cfRule type="cellIs" dxfId="500" priority="561" operator="lessThan">
      <formula>0</formula>
    </cfRule>
  </conditionalFormatting>
  <conditionalFormatting sqref="D446:N446">
    <cfRule type="expression" dxfId="499" priority="559">
      <formula>D446/C446&gt;1</formula>
    </cfRule>
    <cfRule type="expression" dxfId="498" priority="560">
      <formula>D446/C446&lt;1</formula>
    </cfRule>
  </conditionalFormatting>
  <conditionalFormatting sqref="B446">
    <cfRule type="cellIs" dxfId="497" priority="558" operator="lessThan">
      <formula>0</formula>
    </cfRule>
  </conditionalFormatting>
  <conditionalFormatting sqref="B446">
    <cfRule type="expression" dxfId="496" priority="556">
      <formula>B446/#REF!&gt;1</formula>
    </cfRule>
    <cfRule type="expression" dxfId="495" priority="557">
      <formula>B446/#REF!&lt;1</formula>
    </cfRule>
  </conditionalFormatting>
  <conditionalFormatting sqref="C497">
    <cfRule type="cellIs" dxfId="494" priority="555" operator="lessThan">
      <formula>0</formula>
    </cfRule>
  </conditionalFormatting>
  <conditionalFormatting sqref="D497:N497">
    <cfRule type="cellIs" dxfId="493" priority="552" operator="lessThan">
      <formula>0</formula>
    </cfRule>
  </conditionalFormatting>
  <conditionalFormatting sqref="C497">
    <cfRule type="expression" dxfId="492" priority="553">
      <formula>C497/B497&gt;1</formula>
    </cfRule>
    <cfRule type="expression" dxfId="491" priority="554">
      <formula>C497/B497&lt;1</formula>
    </cfRule>
  </conditionalFormatting>
  <conditionalFormatting sqref="D497:N497">
    <cfRule type="expression" dxfId="490" priority="550">
      <formula>D497/C497&gt;1</formula>
    </cfRule>
    <cfRule type="expression" dxfId="489" priority="551">
      <formula>D497/C497&lt;1</formula>
    </cfRule>
  </conditionalFormatting>
  <conditionalFormatting sqref="B497">
    <cfRule type="cellIs" dxfId="488" priority="549" operator="lessThan">
      <formula>0</formula>
    </cfRule>
  </conditionalFormatting>
  <conditionalFormatting sqref="B497">
    <cfRule type="expression" dxfId="487" priority="547">
      <formula>B497/#REF!&gt;1</formula>
    </cfRule>
    <cfRule type="expression" dxfId="486" priority="548">
      <formula>B497/#REF!&lt;1</formula>
    </cfRule>
  </conditionalFormatting>
  <conditionalFormatting sqref="C566:N566">
    <cfRule type="expression" dxfId="485" priority="524">
      <formula>C566/B566&gt;1</formula>
    </cfRule>
    <cfRule type="expression" dxfId="484" priority="525">
      <formula>C566/B566&lt;1</formula>
    </cfRule>
  </conditionalFormatting>
  <conditionalFormatting sqref="B538:N538">
    <cfRule type="cellIs" dxfId="483" priority="546" operator="lessThan">
      <formula>0</formula>
    </cfRule>
  </conditionalFormatting>
  <conditionalFormatting sqref="B538:N538">
    <cfRule type="expression" dxfId="482" priority="544">
      <formula>B538/A538&gt;1</formula>
    </cfRule>
    <cfRule type="expression" dxfId="481" priority="545">
      <formula>B538/A538&lt;1</formula>
    </cfRule>
  </conditionalFormatting>
  <conditionalFormatting sqref="B552:N552">
    <cfRule type="cellIs" dxfId="480" priority="543" operator="lessThan">
      <formula>0</formula>
    </cfRule>
  </conditionalFormatting>
  <conditionalFormatting sqref="B552:N552">
    <cfRule type="expression" dxfId="479" priority="541">
      <formula>B552/A552&gt;1</formula>
    </cfRule>
    <cfRule type="expression" dxfId="478" priority="542">
      <formula>B552/A552&lt;1</formula>
    </cfRule>
  </conditionalFormatting>
  <conditionalFormatting sqref="N571">
    <cfRule type="cellIs" dxfId="477" priority="517" operator="lessThan">
      <formula>0</formula>
    </cfRule>
  </conditionalFormatting>
  <conditionalFormatting sqref="C545:N545">
    <cfRule type="expression" dxfId="476" priority="535">
      <formula>C545/B545&gt;1</formula>
    </cfRule>
    <cfRule type="expression" dxfId="475" priority="536">
      <formula>C545/B545&lt;1</formula>
    </cfRule>
  </conditionalFormatting>
  <conditionalFormatting sqref="C571:M571">
    <cfRule type="expression" dxfId="474" priority="519">
      <formula>C571/B571&gt;1</formula>
    </cfRule>
    <cfRule type="expression" dxfId="473" priority="520">
      <formula>C571/B571&lt;1</formula>
    </cfRule>
  </conditionalFormatting>
  <conditionalFormatting sqref="N571">
    <cfRule type="expression" dxfId="472" priority="514">
      <formula>N571/M571&gt;1</formula>
    </cfRule>
    <cfRule type="expression" dxfId="471" priority="515">
      <formula>N571/M571&lt;1</formula>
    </cfRule>
  </conditionalFormatting>
  <conditionalFormatting sqref="C571:M571">
    <cfRule type="cellIs" dxfId="470" priority="523" operator="lessThan">
      <formula>0</formula>
    </cfRule>
  </conditionalFormatting>
  <conditionalFormatting sqref="C571:M571">
    <cfRule type="cellIs" dxfId="469" priority="522" operator="lessThan">
      <formula>0</formula>
    </cfRule>
  </conditionalFormatting>
  <conditionalFormatting sqref="B545">
    <cfRule type="cellIs" dxfId="468" priority="538" operator="lessThan">
      <formula>0</formula>
    </cfRule>
  </conditionalFormatting>
  <conditionalFormatting sqref="B545">
    <cfRule type="expression" dxfId="467" priority="539">
      <formula>B545/#REF!&gt;1</formula>
    </cfRule>
    <cfRule type="expression" dxfId="466" priority="540">
      <formula>B545/#REF!&lt;1</formula>
    </cfRule>
  </conditionalFormatting>
  <conditionalFormatting sqref="C545:N545">
    <cfRule type="cellIs" dxfId="465" priority="537" operator="lessThan">
      <formula>0</formula>
    </cfRule>
  </conditionalFormatting>
  <conditionalFormatting sqref="C598:N599">
    <cfRule type="expression" dxfId="464" priority="532">
      <formula>C598/B598&gt;1</formula>
    </cfRule>
    <cfRule type="expression" dxfId="463" priority="533">
      <formula>C598/B598&lt;1</formula>
    </cfRule>
  </conditionalFormatting>
  <conditionalFormatting sqref="C560:N560">
    <cfRule type="expression" dxfId="462" priority="529">
      <formula>C560/B560&gt;1</formula>
    </cfRule>
    <cfRule type="expression" dxfId="461" priority="530">
      <formula>C560/B560&lt;1</formula>
    </cfRule>
  </conditionalFormatting>
  <conditionalFormatting sqref="N571">
    <cfRule type="cellIs" dxfId="460" priority="518" operator="lessThan">
      <formula>0</formula>
    </cfRule>
  </conditionalFormatting>
  <conditionalFormatting sqref="C571:M571">
    <cfRule type="cellIs" dxfId="459" priority="521" operator="lessThan">
      <formula>0</formula>
    </cfRule>
  </conditionalFormatting>
  <conditionalFormatting sqref="N571">
    <cfRule type="cellIs" dxfId="458" priority="516" operator="lessThan">
      <formula>0</formula>
    </cfRule>
  </conditionalFormatting>
  <conditionalFormatting sqref="B628:N631">
    <cfRule type="cellIs" dxfId="457" priority="513" operator="lessThan">
      <formula>0</formula>
    </cfRule>
  </conditionalFormatting>
  <conditionalFormatting sqref="I630:N630 P628:Q631">
    <cfRule type="cellIs" dxfId="456" priority="512" operator="lessThan">
      <formula>0</formula>
    </cfRule>
  </conditionalFormatting>
  <conditionalFormatting sqref="B632:N635">
    <cfRule type="cellIs" dxfId="455" priority="511" operator="lessThan">
      <formula>0</formula>
    </cfRule>
  </conditionalFormatting>
  <conditionalFormatting sqref="I634:N634 P632:Q635">
    <cfRule type="cellIs" dxfId="454" priority="510" operator="lessThan">
      <formula>0</formula>
    </cfRule>
  </conditionalFormatting>
  <conditionalFormatting sqref="B636:N639">
    <cfRule type="cellIs" dxfId="453" priority="509" operator="lessThan">
      <formula>0</formula>
    </cfRule>
  </conditionalFormatting>
  <conditionalFormatting sqref="I638:N638 P636:Q639">
    <cfRule type="cellIs" dxfId="452" priority="508" operator="lessThan">
      <formula>0</formula>
    </cfRule>
  </conditionalFormatting>
  <conditionalFormatting sqref="B640:N643">
    <cfRule type="cellIs" dxfId="451" priority="507" operator="lessThan">
      <formula>0</formula>
    </cfRule>
  </conditionalFormatting>
  <conditionalFormatting sqref="I642:N642 P640:Q643">
    <cfRule type="cellIs" dxfId="450" priority="506" operator="lessThan">
      <formula>0</formula>
    </cfRule>
  </conditionalFormatting>
  <conditionalFormatting sqref="B644:N647">
    <cfRule type="cellIs" dxfId="449" priority="505" operator="lessThan">
      <formula>0</formula>
    </cfRule>
  </conditionalFormatting>
  <conditionalFormatting sqref="I646:N646 P644:Q647">
    <cfRule type="cellIs" dxfId="448" priority="504" operator="lessThan">
      <formula>0</formula>
    </cfRule>
  </conditionalFormatting>
  <conditionalFormatting sqref="B648:N651">
    <cfRule type="cellIs" dxfId="447" priority="503" operator="lessThan">
      <formula>0</formula>
    </cfRule>
  </conditionalFormatting>
  <conditionalFormatting sqref="I650:N650 P648:Q651">
    <cfRule type="cellIs" dxfId="446" priority="502" operator="lessThan">
      <formula>0</formula>
    </cfRule>
  </conditionalFormatting>
  <conditionalFormatting sqref="B652:N655">
    <cfRule type="cellIs" dxfId="445" priority="501" operator="lessThan">
      <formula>0</formula>
    </cfRule>
  </conditionalFormatting>
  <conditionalFormatting sqref="I654:N654 P652:Q655">
    <cfRule type="cellIs" dxfId="444" priority="500" operator="lessThan">
      <formula>0</formula>
    </cfRule>
  </conditionalFormatting>
  <conditionalFormatting sqref="B656:N659">
    <cfRule type="cellIs" dxfId="443" priority="499" operator="lessThan">
      <formula>0</formula>
    </cfRule>
  </conditionalFormatting>
  <conditionalFormatting sqref="I658:N658 P656:Q659">
    <cfRule type="cellIs" dxfId="442" priority="498" operator="lessThan">
      <formula>0</formula>
    </cfRule>
  </conditionalFormatting>
  <conditionalFormatting sqref="B664:N667">
    <cfRule type="cellIs" dxfId="441" priority="497" operator="lessThan">
      <formula>0</formula>
    </cfRule>
  </conditionalFormatting>
  <conditionalFormatting sqref="I666:N666 P664:Q667">
    <cfRule type="cellIs" dxfId="440" priority="496" operator="lessThan">
      <formula>0</formula>
    </cfRule>
  </conditionalFormatting>
  <conditionalFormatting sqref="B668:N671">
    <cfRule type="cellIs" dxfId="439" priority="495" operator="lessThan">
      <formula>0</formula>
    </cfRule>
  </conditionalFormatting>
  <conditionalFormatting sqref="I670:N670 P668:Q671">
    <cfRule type="cellIs" dxfId="438" priority="494" operator="lessThan">
      <formula>0</formula>
    </cfRule>
  </conditionalFormatting>
  <conditionalFormatting sqref="P608">
    <cfRule type="cellIs" dxfId="437" priority="493" operator="lessThan">
      <formula>0</formula>
    </cfRule>
  </conditionalFormatting>
  <conditionalFormatting sqref="Q447:Q448">
    <cfRule type="cellIs" dxfId="436" priority="492" operator="lessThan">
      <formula>0</formula>
    </cfRule>
  </conditionalFormatting>
  <conditionalFormatting sqref="P447:P448">
    <cfRule type="cellIs" dxfId="435" priority="491" operator="lessThan">
      <formula>0</formula>
    </cfRule>
  </conditionalFormatting>
  <conditionalFormatting sqref="B447:N447 B493:O499 B490:O490 B492">
    <cfRule type="cellIs" dxfId="434" priority="490" operator="lessThan">
      <formula>0</formula>
    </cfRule>
  </conditionalFormatting>
  <conditionalFormatting sqref="B499:N499">
    <cfRule type="cellIs" dxfId="433" priority="487" operator="lessThan">
      <formula>0</formula>
    </cfRule>
  </conditionalFormatting>
  <conditionalFormatting sqref="B553:N553">
    <cfRule type="cellIs" dxfId="432" priority="484" operator="lessThan">
      <formula>0</formula>
    </cfRule>
  </conditionalFormatting>
  <conditionalFormatting sqref="P477:Q477 B477">
    <cfRule type="cellIs" dxfId="431" priority="483" operator="lessThan">
      <formula>0</formula>
    </cfRule>
  </conditionalFormatting>
  <conditionalFormatting sqref="Q478:Q482">
    <cfRule type="cellIs" dxfId="430" priority="482" operator="lessThan">
      <formula>0</formula>
    </cfRule>
  </conditionalFormatting>
  <conditionalFormatting sqref="P478:P481">
    <cfRule type="cellIs" dxfId="429" priority="481" operator="lessThan">
      <formula>0</formula>
    </cfRule>
  </conditionalFormatting>
  <conditionalFormatting sqref="P482">
    <cfRule type="cellIs" dxfId="428" priority="480" operator="lessThan">
      <formula>0</formula>
    </cfRule>
  </conditionalFormatting>
  <conditionalFormatting sqref="P457:Q457 B457">
    <cfRule type="cellIs" dxfId="427" priority="479" operator="lessThan">
      <formula>0</formula>
    </cfRule>
  </conditionalFormatting>
  <conditionalFormatting sqref="Q458:Q462">
    <cfRule type="cellIs" dxfId="426" priority="478" operator="lessThan">
      <formula>0</formula>
    </cfRule>
  </conditionalFormatting>
  <conditionalFormatting sqref="P458:P461">
    <cfRule type="cellIs" dxfId="425" priority="477" operator="lessThan">
      <formula>0</formula>
    </cfRule>
  </conditionalFormatting>
  <conditionalFormatting sqref="P462">
    <cfRule type="cellIs" dxfId="424" priority="476" operator="lessThan">
      <formula>0</formula>
    </cfRule>
  </conditionalFormatting>
  <conditionalFormatting sqref="P465:Q465 B465">
    <cfRule type="cellIs" dxfId="423" priority="475" operator="lessThan">
      <formula>0</formula>
    </cfRule>
  </conditionalFormatting>
  <conditionalFormatting sqref="Q466:Q470">
    <cfRule type="cellIs" dxfId="422" priority="474" operator="lessThan">
      <formula>0</formula>
    </cfRule>
  </conditionalFormatting>
  <conditionalFormatting sqref="P466:P469">
    <cfRule type="cellIs" dxfId="421" priority="473" operator="lessThan">
      <formula>0</formula>
    </cfRule>
  </conditionalFormatting>
  <conditionalFormatting sqref="P470">
    <cfRule type="cellIs" dxfId="420" priority="472" operator="lessThan">
      <formula>0</formula>
    </cfRule>
  </conditionalFormatting>
  <conditionalFormatting sqref="O574:O577">
    <cfRule type="cellIs" dxfId="419" priority="448" operator="lessThan">
      <formula>0</formula>
    </cfRule>
  </conditionalFormatting>
  <conditionalFormatting sqref="O574:O577">
    <cfRule type="cellIs" dxfId="418" priority="447" operator="lessThan">
      <formula>0</formula>
    </cfRule>
  </conditionalFormatting>
  <conditionalFormatting sqref="O382">
    <cfRule type="cellIs" dxfId="417" priority="443" operator="lessThan">
      <formula>0</formula>
    </cfRule>
  </conditionalFormatting>
  <conditionalFormatting sqref="B358:O358">
    <cfRule type="cellIs" dxfId="416" priority="442" operator="lessThan">
      <formula>0</formula>
    </cfRule>
  </conditionalFormatting>
  <conditionalFormatting sqref="O370">
    <cfRule type="cellIs" dxfId="415" priority="444" operator="lessThan">
      <formula>0</formula>
    </cfRule>
  </conditionalFormatting>
  <conditionalFormatting sqref="O368:O370 O380:O382 O386:O388 O392:O394 O398:O400 O404:O406 O410:O412 O416:O418 O422:O424 O429:O431 O435:O437 O491 O584:O587 O538 O552 B356:O358">
    <cfRule type="cellIs" dxfId="414" priority="469" operator="lessThan">
      <formula>0</formula>
    </cfRule>
  </conditionalFormatting>
  <conditionalFormatting sqref="O347">
    <cfRule type="cellIs" dxfId="413" priority="468" operator="lessThan">
      <formula>0</formula>
    </cfRule>
  </conditionalFormatting>
  <conditionalFormatting sqref="O347">
    <cfRule type="cellIs" dxfId="412" priority="467" operator="lessThan">
      <formula>0</formula>
    </cfRule>
  </conditionalFormatting>
  <conditionalFormatting sqref="O350:O353">
    <cfRule type="cellIs" dxfId="411" priority="466" operator="lessThan">
      <formula>0</formula>
    </cfRule>
  </conditionalFormatting>
  <conditionalFormatting sqref="B357:O357">
    <cfRule type="cellIs" dxfId="410" priority="465" operator="lessThan">
      <formula>0</formula>
    </cfRule>
  </conditionalFormatting>
  <conditionalFormatting sqref="O368:O369">
    <cfRule type="cellIs" dxfId="409" priority="464" operator="lessThan">
      <formula>0</formula>
    </cfRule>
  </conditionalFormatting>
  <conditionalFormatting sqref="O380:O381">
    <cfRule type="cellIs" dxfId="408" priority="463" operator="lessThan">
      <formula>0</formula>
    </cfRule>
  </conditionalFormatting>
  <conditionalFormatting sqref="O556:O558">
    <cfRule type="cellIs" dxfId="407" priority="459" operator="lessThan">
      <formula>0</formula>
    </cfRule>
  </conditionalFormatting>
  <conditionalFormatting sqref="O386:O388">
    <cfRule type="cellIs" dxfId="406" priority="462" operator="lessThan">
      <formula>0</formula>
    </cfRule>
  </conditionalFormatting>
  <conditionalFormatting sqref="O354">
    <cfRule type="cellIs" dxfId="405" priority="461" operator="lessThan">
      <formula>0</formula>
    </cfRule>
  </conditionalFormatting>
  <conditionalFormatting sqref="O389">
    <cfRule type="cellIs" dxfId="404" priority="438" operator="lessThan">
      <formula>0</formula>
    </cfRule>
  </conditionalFormatting>
  <conditionalFormatting sqref="O556:O558">
    <cfRule type="cellIs" dxfId="403" priority="460" operator="lessThan">
      <formula>0</formula>
    </cfRule>
  </conditionalFormatting>
  <conditionalFormatting sqref="O562 O564:O565">
    <cfRule type="cellIs" dxfId="402" priority="457" operator="lessThan">
      <formula>0</formula>
    </cfRule>
  </conditionalFormatting>
  <conditionalFormatting sqref="O564:O565 O562">
    <cfRule type="cellIs" dxfId="401" priority="458" operator="lessThan">
      <formula>0</formula>
    </cfRule>
  </conditionalFormatting>
  <conditionalFormatting sqref="O579:O582">
    <cfRule type="cellIs" dxfId="400" priority="455" operator="lessThan">
      <formula>0</formula>
    </cfRule>
  </conditionalFormatting>
  <conditionalFormatting sqref="O579:O582">
    <cfRule type="cellIs" dxfId="399" priority="456" operator="lessThan">
      <formula>0</formula>
    </cfRule>
  </conditionalFormatting>
  <conditionalFormatting sqref="O584:O587">
    <cfRule type="cellIs" dxfId="398" priority="453" operator="lessThan">
      <formula>0</formula>
    </cfRule>
  </conditionalFormatting>
  <conditionalFormatting sqref="O584:O587">
    <cfRule type="cellIs" dxfId="397" priority="454" operator="lessThan">
      <formula>0</formula>
    </cfRule>
  </conditionalFormatting>
  <conditionalFormatting sqref="O589:O592">
    <cfRule type="cellIs" dxfId="396" priority="451" operator="lessThan">
      <formula>0</formula>
    </cfRule>
  </conditionalFormatting>
  <conditionalFormatting sqref="O589:O592">
    <cfRule type="cellIs" dxfId="395" priority="452" operator="lessThan">
      <formula>0</formula>
    </cfRule>
  </conditionalFormatting>
  <conditionalFormatting sqref="O420">
    <cfRule type="cellIs" dxfId="394" priority="376" operator="lessThan">
      <formula>0</formula>
    </cfRule>
  </conditionalFormatting>
  <conditionalFormatting sqref="O383">
    <cfRule type="cellIs" dxfId="393" priority="439" operator="lessThan">
      <formula>0</formula>
    </cfRule>
  </conditionalFormatting>
  <conditionalFormatting sqref="O568:O570">
    <cfRule type="cellIs" dxfId="392" priority="449" operator="lessThan">
      <formula>0</formula>
    </cfRule>
  </conditionalFormatting>
  <conditionalFormatting sqref="O568:O570">
    <cfRule type="cellIs" dxfId="391" priority="450" operator="lessThan">
      <formula>0</formula>
    </cfRule>
  </conditionalFormatting>
  <conditionalFormatting sqref="O371">
    <cfRule type="cellIs" dxfId="390" priority="440" operator="lessThan">
      <formula>0</formula>
    </cfRule>
  </conditionalFormatting>
  <conditionalFormatting sqref="O420">
    <cfRule type="cellIs" dxfId="389" priority="377" operator="lessThan">
      <formula>0</formula>
    </cfRule>
  </conditionalFormatting>
  <conditionalFormatting sqref="O435">
    <cfRule type="cellIs" dxfId="388" priority="353" operator="lessThan">
      <formula>0</formula>
    </cfRule>
  </conditionalFormatting>
  <conditionalFormatting sqref="O433">
    <cfRule type="cellIs" dxfId="387" priority="354" operator="lessThan">
      <formula>0</formula>
    </cfRule>
  </conditionalFormatting>
  <conditionalFormatting sqref="O435">
    <cfRule type="cellIs" dxfId="386" priority="351" operator="lessThan">
      <formula>0</formula>
    </cfRule>
  </conditionalFormatting>
  <conditionalFormatting sqref="O435">
    <cfRule type="cellIs" dxfId="385" priority="352" operator="lessThan">
      <formula>0</formula>
    </cfRule>
  </conditionalFormatting>
  <conditionalFormatting sqref="O429">
    <cfRule type="cellIs" dxfId="384" priority="363" operator="lessThan">
      <formula>0</formula>
    </cfRule>
  </conditionalFormatting>
  <conditionalFormatting sqref="O422">
    <cfRule type="cellIs" dxfId="383" priority="373" operator="lessThan">
      <formula>0</formula>
    </cfRule>
  </conditionalFormatting>
  <conditionalFormatting sqref="O429">
    <cfRule type="cellIs" dxfId="382" priority="362" operator="lessThan">
      <formula>0</formula>
    </cfRule>
  </conditionalFormatting>
  <conditionalFormatting sqref="O429">
    <cfRule type="cellIs" dxfId="381" priority="361" operator="lessThan">
      <formula>0</formula>
    </cfRule>
  </conditionalFormatting>
  <conditionalFormatting sqref="O422">
    <cfRule type="cellIs" dxfId="380" priority="374" operator="lessThan">
      <formula>0</formula>
    </cfRule>
  </conditionalFormatting>
  <conditionalFormatting sqref="O429">
    <cfRule type="cellIs" dxfId="379" priority="360" operator="lessThan">
      <formula>0</formula>
    </cfRule>
  </conditionalFormatting>
  <conditionalFormatting sqref="O422">
    <cfRule type="cellIs" dxfId="378" priority="375" operator="lessThan">
      <formula>0</formula>
    </cfRule>
  </conditionalFormatting>
  <conditionalFormatting sqref="O422">
    <cfRule type="cellIs" dxfId="377" priority="372" operator="lessThan">
      <formula>0</formula>
    </cfRule>
  </conditionalFormatting>
  <conditionalFormatting sqref="O429">
    <cfRule type="cellIs" dxfId="376" priority="359" operator="lessThan">
      <formula>0</formula>
    </cfRule>
  </conditionalFormatting>
  <conditionalFormatting sqref="O604 O606:O607 O624:O627 O660:O663">
    <cfRule type="cellIs" dxfId="375" priority="446" operator="lessThan">
      <formula>0</formula>
    </cfRule>
  </conditionalFormatting>
  <conditionalFormatting sqref="O626">
    <cfRule type="cellIs" dxfId="374" priority="445" operator="lessThan">
      <formula>0</formula>
    </cfRule>
  </conditionalFormatting>
  <conditionalFormatting sqref="O435">
    <cfRule type="cellIs" dxfId="373" priority="349" operator="lessThan">
      <formula>0</formula>
    </cfRule>
  </conditionalFormatting>
  <conditionalFormatting sqref="O435">
    <cfRule type="cellIs" dxfId="372" priority="350" operator="lessThan">
      <formula>0</formula>
    </cfRule>
  </conditionalFormatting>
  <conditionalFormatting sqref="B359:O359">
    <cfRule type="cellIs" dxfId="371" priority="441" operator="lessThan">
      <formula>0</formula>
    </cfRule>
  </conditionalFormatting>
  <conditionalFormatting sqref="O435">
    <cfRule type="cellIs" dxfId="370" priority="348" operator="lessThan">
      <formula>0</formula>
    </cfRule>
  </conditionalFormatting>
  <conditionalFormatting sqref="O438">
    <cfRule type="cellIs" dxfId="369" priority="345" operator="lessThan">
      <formula>0</formula>
    </cfRule>
  </conditionalFormatting>
  <conditionalFormatting sqref="O439">
    <cfRule type="cellIs" dxfId="368" priority="344" operator="lessThan">
      <formula>0</formula>
    </cfRule>
  </conditionalFormatting>
  <conditionalFormatting sqref="O435">
    <cfRule type="cellIs" dxfId="367" priority="347" operator="lessThan">
      <formula>0</formula>
    </cfRule>
  </conditionalFormatting>
  <conditionalFormatting sqref="O439">
    <cfRule type="cellIs" dxfId="366" priority="343" operator="lessThan">
      <formula>0</formula>
    </cfRule>
  </conditionalFormatting>
  <conditionalFormatting sqref="O551 O537">
    <cfRule type="cellIs" dxfId="365" priority="327" operator="lessThan">
      <formula>0</formula>
    </cfRule>
  </conditionalFormatting>
  <conditionalFormatting sqref="O435">
    <cfRule type="cellIs" dxfId="364" priority="346" operator="lessThan">
      <formula>0</formula>
    </cfRule>
  </conditionalFormatting>
  <conditionalFormatting sqref="O498">
    <cfRule type="cellIs" dxfId="363" priority="337" operator="lessThan">
      <formula>0</formula>
    </cfRule>
  </conditionalFormatting>
  <conditionalFormatting sqref="O442:O445">
    <cfRule type="cellIs" dxfId="362" priority="342" operator="lessThan">
      <formula>0</formula>
    </cfRule>
  </conditionalFormatting>
  <conditionalFormatting sqref="O392">
    <cfRule type="cellIs" dxfId="361" priority="432" operator="lessThan">
      <formula>0</formula>
    </cfRule>
  </conditionalFormatting>
  <conditionalFormatting sqref="O392">
    <cfRule type="cellIs" dxfId="360" priority="437" operator="lessThan">
      <formula>0</formula>
    </cfRule>
  </conditionalFormatting>
  <conditionalFormatting sqref="O392">
    <cfRule type="cellIs" dxfId="359" priority="435" operator="lessThan">
      <formula>0</formula>
    </cfRule>
  </conditionalFormatting>
  <conditionalFormatting sqref="O392">
    <cfRule type="cellIs" dxfId="358" priority="434" operator="lessThan">
      <formula>0</formula>
    </cfRule>
  </conditionalFormatting>
  <conditionalFormatting sqref="O395">
    <cfRule type="cellIs" dxfId="357" priority="429" operator="lessThan">
      <formula>0</formula>
    </cfRule>
  </conditionalFormatting>
  <conditionalFormatting sqref="O398">
    <cfRule type="cellIs" dxfId="356" priority="427" operator="lessThan">
      <formula>0</formula>
    </cfRule>
  </conditionalFormatting>
  <conditionalFormatting sqref="O372">
    <cfRule type="cellIs" dxfId="355" priority="415" operator="lessThan">
      <formula>0</formula>
    </cfRule>
  </conditionalFormatting>
  <conditionalFormatting sqref="O392">
    <cfRule type="cellIs" dxfId="354" priority="430" operator="lessThan">
      <formula>0</formula>
    </cfRule>
  </conditionalFormatting>
  <conditionalFormatting sqref="O392">
    <cfRule type="cellIs" dxfId="353" priority="431" operator="lessThan">
      <formula>0</formula>
    </cfRule>
  </conditionalFormatting>
  <conditionalFormatting sqref="O392">
    <cfRule type="cellIs" dxfId="352" priority="436" operator="lessThan">
      <formula>0</formula>
    </cfRule>
  </conditionalFormatting>
  <conditionalFormatting sqref="O392">
    <cfRule type="cellIs" dxfId="351" priority="433" operator="lessThan">
      <formula>0</formula>
    </cfRule>
  </conditionalFormatting>
  <conditionalFormatting sqref="O398">
    <cfRule type="cellIs" dxfId="350" priority="422" operator="lessThan">
      <formula>0</formula>
    </cfRule>
  </conditionalFormatting>
  <conditionalFormatting sqref="O398">
    <cfRule type="cellIs" dxfId="349" priority="426" operator="lessThan">
      <formula>0</formula>
    </cfRule>
  </conditionalFormatting>
  <conditionalFormatting sqref="O398">
    <cfRule type="cellIs" dxfId="348" priority="425" operator="lessThan">
      <formula>0</formula>
    </cfRule>
  </conditionalFormatting>
  <conditionalFormatting sqref="O398">
    <cfRule type="cellIs" dxfId="347" priority="424" operator="lessThan">
      <formula>0</formula>
    </cfRule>
  </conditionalFormatting>
  <conditionalFormatting sqref="O398">
    <cfRule type="cellIs" dxfId="346" priority="423" operator="lessThan">
      <formula>0</formula>
    </cfRule>
  </conditionalFormatting>
  <conditionalFormatting sqref="O398">
    <cfRule type="cellIs" dxfId="345" priority="428" operator="lessThan">
      <formula>0</formula>
    </cfRule>
  </conditionalFormatting>
  <conditionalFormatting sqref="O390">
    <cfRule type="cellIs" dxfId="344" priority="412" operator="lessThan">
      <formula>0</formula>
    </cfRule>
  </conditionalFormatting>
  <conditionalFormatting sqref="O398">
    <cfRule type="cellIs" dxfId="343" priority="421" operator="lessThan">
      <formula>0</formula>
    </cfRule>
  </conditionalFormatting>
  <conditionalFormatting sqref="O401">
    <cfRule type="cellIs" dxfId="342" priority="420" operator="lessThan">
      <formula>0</formula>
    </cfRule>
  </conditionalFormatting>
  <conditionalFormatting sqref="O354">
    <cfRule type="cellIs" dxfId="341" priority="419" operator="lessThan">
      <formula>0</formula>
    </cfRule>
  </conditionalFormatting>
  <conditionalFormatting sqref="O360">
    <cfRule type="cellIs" dxfId="340" priority="418" operator="lessThan">
      <formula>0</formula>
    </cfRule>
  </conditionalFormatting>
  <conditionalFormatting sqref="O360">
    <cfRule type="cellIs" dxfId="339" priority="417" operator="lessThan">
      <formula>0</formula>
    </cfRule>
  </conditionalFormatting>
  <conditionalFormatting sqref="O372">
    <cfRule type="cellIs" dxfId="338" priority="416" operator="lessThan">
      <formula>0</formula>
    </cfRule>
  </conditionalFormatting>
  <conditionalFormatting sqref="O384">
    <cfRule type="cellIs" dxfId="337" priority="414" operator="lessThan">
      <formula>0</formula>
    </cfRule>
  </conditionalFormatting>
  <conditionalFormatting sqref="O384">
    <cfRule type="cellIs" dxfId="336" priority="413" operator="lessThan">
      <formula>0</formula>
    </cfRule>
  </conditionalFormatting>
  <conditionalFormatting sqref="O396">
    <cfRule type="cellIs" dxfId="335" priority="410" operator="lessThan">
      <formula>0</formula>
    </cfRule>
  </conditionalFormatting>
  <conditionalFormatting sqref="O396">
    <cfRule type="cellIs" dxfId="334" priority="409" operator="lessThan">
      <formula>0</formula>
    </cfRule>
  </conditionalFormatting>
  <conditionalFormatting sqref="O390">
    <cfRule type="cellIs" dxfId="333" priority="411" operator="lessThan">
      <formula>0</formula>
    </cfRule>
  </conditionalFormatting>
  <conditionalFormatting sqref="O413">
    <cfRule type="cellIs" dxfId="332" priority="389" operator="lessThan">
      <formula>0</formula>
    </cfRule>
  </conditionalFormatting>
  <conditionalFormatting sqref="O414">
    <cfRule type="cellIs" dxfId="331" priority="388" operator="lessThan">
      <formula>0</formula>
    </cfRule>
  </conditionalFormatting>
  <conditionalFormatting sqref="O404">
    <cfRule type="cellIs" dxfId="330" priority="406" operator="lessThan">
      <formula>0</formula>
    </cfRule>
  </conditionalFormatting>
  <conditionalFormatting sqref="O404">
    <cfRule type="cellIs" dxfId="329" priority="405" operator="lessThan">
      <formula>0</formula>
    </cfRule>
  </conditionalFormatting>
  <conditionalFormatting sqref="O404">
    <cfRule type="cellIs" dxfId="328" priority="408" operator="lessThan">
      <formula>0</formula>
    </cfRule>
  </conditionalFormatting>
  <conditionalFormatting sqref="O404">
    <cfRule type="cellIs" dxfId="327" priority="407" operator="lessThan">
      <formula>0</formula>
    </cfRule>
  </conditionalFormatting>
  <conditionalFormatting sqref="O416">
    <cfRule type="cellIs" dxfId="326" priority="383" operator="lessThan">
      <formula>0</formula>
    </cfRule>
  </conditionalFormatting>
  <conditionalFormatting sqref="O416">
    <cfRule type="cellIs" dxfId="325" priority="382" operator="lessThan">
      <formula>0</formula>
    </cfRule>
  </conditionalFormatting>
  <conditionalFormatting sqref="O404">
    <cfRule type="cellIs" dxfId="324" priority="404" operator="lessThan">
      <formula>0</formula>
    </cfRule>
  </conditionalFormatting>
  <conditionalFormatting sqref="O404">
    <cfRule type="cellIs" dxfId="323" priority="403" operator="lessThan">
      <formula>0</formula>
    </cfRule>
  </conditionalFormatting>
  <conditionalFormatting sqref="O404">
    <cfRule type="cellIs" dxfId="322" priority="402" operator="lessThan">
      <formula>0</formula>
    </cfRule>
  </conditionalFormatting>
  <conditionalFormatting sqref="O404">
    <cfRule type="cellIs" dxfId="321" priority="401" operator="lessThan">
      <formula>0</formula>
    </cfRule>
  </conditionalFormatting>
  <conditionalFormatting sqref="O407">
    <cfRule type="cellIs" dxfId="320" priority="400" operator="lessThan">
      <formula>0</formula>
    </cfRule>
  </conditionalFormatting>
  <conditionalFormatting sqref="O408">
    <cfRule type="cellIs" dxfId="319" priority="399" operator="lessThan">
      <formula>0</formula>
    </cfRule>
  </conditionalFormatting>
  <conditionalFormatting sqref="O408">
    <cfRule type="cellIs" dxfId="318" priority="398" operator="lessThan">
      <formula>0</formula>
    </cfRule>
  </conditionalFormatting>
  <conditionalFormatting sqref="O414">
    <cfRule type="cellIs" dxfId="317" priority="387" operator="lessThan">
      <formula>0</formula>
    </cfRule>
  </conditionalFormatting>
  <conditionalFormatting sqref="O416">
    <cfRule type="cellIs" dxfId="316" priority="386" operator="lessThan">
      <formula>0</formula>
    </cfRule>
  </conditionalFormatting>
  <conditionalFormatting sqref="O416">
    <cfRule type="cellIs" dxfId="315" priority="385" operator="lessThan">
      <formula>0</formula>
    </cfRule>
  </conditionalFormatting>
  <conditionalFormatting sqref="O416">
    <cfRule type="cellIs" dxfId="314" priority="384" operator="lessThan">
      <formula>0</formula>
    </cfRule>
  </conditionalFormatting>
  <conditionalFormatting sqref="O416">
    <cfRule type="cellIs" dxfId="313" priority="381" operator="lessThan">
      <formula>0</formula>
    </cfRule>
  </conditionalFormatting>
  <conditionalFormatting sqref="O410">
    <cfRule type="cellIs" dxfId="312" priority="397" operator="lessThan">
      <formula>0</formula>
    </cfRule>
  </conditionalFormatting>
  <conditionalFormatting sqref="O410">
    <cfRule type="cellIs" dxfId="311" priority="396" operator="lessThan">
      <formula>0</formula>
    </cfRule>
  </conditionalFormatting>
  <conditionalFormatting sqref="O410">
    <cfRule type="cellIs" dxfId="310" priority="395" operator="lessThan">
      <formula>0</formula>
    </cfRule>
  </conditionalFormatting>
  <conditionalFormatting sqref="O410">
    <cfRule type="cellIs" dxfId="309" priority="394" operator="lessThan">
      <formula>0</formula>
    </cfRule>
  </conditionalFormatting>
  <conditionalFormatting sqref="O416">
    <cfRule type="cellIs" dxfId="308" priority="380" operator="lessThan">
      <formula>0</formula>
    </cfRule>
  </conditionalFormatting>
  <conditionalFormatting sqref="O416">
    <cfRule type="cellIs" dxfId="307" priority="379" operator="lessThan">
      <formula>0</formula>
    </cfRule>
  </conditionalFormatting>
  <conditionalFormatting sqref="O419">
    <cfRule type="cellIs" dxfId="306" priority="378" operator="lessThan">
      <formula>0</formula>
    </cfRule>
  </conditionalFormatting>
  <conditionalFormatting sqref="O410">
    <cfRule type="cellIs" dxfId="305" priority="393" operator="lessThan">
      <formula>0</formula>
    </cfRule>
  </conditionalFormatting>
  <conditionalFormatting sqref="O410">
    <cfRule type="cellIs" dxfId="304" priority="392" operator="lessThan">
      <formula>0</formula>
    </cfRule>
  </conditionalFormatting>
  <conditionalFormatting sqref="O410">
    <cfRule type="cellIs" dxfId="303" priority="391" operator="lessThan">
      <formula>0</formula>
    </cfRule>
  </conditionalFormatting>
  <conditionalFormatting sqref="O410">
    <cfRule type="cellIs" dxfId="302" priority="390" operator="lessThan">
      <formula>0</formula>
    </cfRule>
  </conditionalFormatting>
  <conditionalFormatting sqref="O559">
    <cfRule type="cellIs" dxfId="301" priority="334" operator="lessThan">
      <formula>0</formula>
    </cfRule>
  </conditionalFormatting>
  <conditionalFormatting sqref="O563">
    <cfRule type="cellIs" dxfId="300" priority="333" operator="lessThan">
      <formula>0</formula>
    </cfRule>
  </conditionalFormatting>
  <conditionalFormatting sqref="O563">
    <cfRule type="cellIs" dxfId="299" priority="332" operator="lessThan">
      <formula>0</formula>
    </cfRule>
  </conditionalFormatting>
  <conditionalFormatting sqref="O608 O605 O602:O603">
    <cfRule type="cellIs" dxfId="298" priority="320" operator="lessThan">
      <formula>0</formula>
    </cfRule>
  </conditionalFormatting>
  <conditionalFormatting sqref="O426">
    <cfRule type="cellIs" dxfId="297" priority="365" operator="lessThan">
      <formula>0</formula>
    </cfRule>
  </conditionalFormatting>
  <conditionalFormatting sqref="O429">
    <cfRule type="cellIs" dxfId="296" priority="364" operator="lessThan">
      <formula>0</formula>
    </cfRule>
  </conditionalFormatting>
  <conditionalFormatting sqref="B598:O599">
    <cfRule type="cellIs" dxfId="295" priority="302" operator="lessThan">
      <formula>0</formula>
    </cfRule>
  </conditionalFormatting>
  <conditionalFormatting sqref="O560">
    <cfRule type="cellIs" dxfId="294" priority="299" operator="lessThan">
      <formula>0</formula>
    </cfRule>
  </conditionalFormatting>
  <conditionalFormatting sqref="O566">
    <cfRule type="cellIs" dxfId="293" priority="296" operator="lessThan">
      <formula>0</formula>
    </cfRule>
  </conditionalFormatting>
  <conditionalFormatting sqref="O566">
    <cfRule type="cellIs" dxfId="292" priority="295" operator="lessThan">
      <formula>0</formula>
    </cfRule>
  </conditionalFormatting>
  <conditionalFormatting sqref="O566">
    <cfRule type="cellIs" dxfId="291" priority="294" operator="lessThan">
      <formula>0</formula>
    </cfRule>
  </conditionalFormatting>
  <conditionalFormatting sqref="O429">
    <cfRule type="cellIs" dxfId="290" priority="358" operator="lessThan">
      <formula>0</formula>
    </cfRule>
  </conditionalFormatting>
  <conditionalFormatting sqref="O429">
    <cfRule type="cellIs" dxfId="289" priority="357" operator="lessThan">
      <formula>0</formula>
    </cfRule>
  </conditionalFormatting>
  <conditionalFormatting sqref="O432">
    <cfRule type="cellIs" dxfId="288" priority="356" operator="lessThan">
      <formula>0</formula>
    </cfRule>
  </conditionalFormatting>
  <conditionalFormatting sqref="O433">
    <cfRule type="cellIs" dxfId="287" priority="355" operator="lessThan">
      <formula>0</formula>
    </cfRule>
  </conditionalFormatting>
  <conditionalFormatting sqref="O422">
    <cfRule type="cellIs" dxfId="286" priority="371" operator="lessThan">
      <formula>0</formula>
    </cfRule>
  </conditionalFormatting>
  <conditionalFormatting sqref="O422">
    <cfRule type="cellIs" dxfId="285" priority="370" operator="lessThan">
      <formula>0</formula>
    </cfRule>
  </conditionalFormatting>
  <conditionalFormatting sqref="O422">
    <cfRule type="cellIs" dxfId="284" priority="369" operator="lessThan">
      <formula>0</formula>
    </cfRule>
  </conditionalFormatting>
  <conditionalFormatting sqref="O422">
    <cfRule type="cellIs" dxfId="283" priority="368" operator="lessThan">
      <formula>0</formula>
    </cfRule>
  </conditionalFormatting>
  <conditionalFormatting sqref="O425">
    <cfRule type="cellIs" dxfId="282" priority="367" operator="lessThan">
      <formula>0</formula>
    </cfRule>
  </conditionalFormatting>
  <conditionalFormatting sqref="O426">
    <cfRule type="cellIs" dxfId="281" priority="366" operator="lessThan">
      <formula>0</formula>
    </cfRule>
  </conditionalFormatting>
  <conditionalFormatting sqref="O442:O445">
    <cfRule type="expression" dxfId="280" priority="340">
      <formula>O442/N442&gt;1</formula>
    </cfRule>
    <cfRule type="expression" dxfId="279" priority="341">
      <formula>O442/N442&lt;1</formula>
    </cfRule>
  </conditionalFormatting>
  <conditionalFormatting sqref="O538 O552">
    <cfRule type="expression" dxfId="278" priority="338">
      <formula>O538/#REF!&gt;1</formula>
    </cfRule>
    <cfRule type="expression" dxfId="277" priority="339">
      <formula>O538/#REF!&lt;1</formula>
    </cfRule>
  </conditionalFormatting>
  <conditionalFormatting sqref="O493:O496">
    <cfRule type="cellIs" dxfId="276" priority="330" operator="lessThan">
      <formula>0</formula>
    </cfRule>
  </conditionalFormatting>
  <conditionalFormatting sqref="O498">
    <cfRule type="expression" dxfId="275" priority="335">
      <formula>O498/N498&gt;1</formula>
    </cfRule>
    <cfRule type="expression" dxfId="274" priority="336">
      <formula>O498/N498&lt;1</formula>
    </cfRule>
  </conditionalFormatting>
  <conditionalFormatting sqref="O547:O550 O533:O536">
    <cfRule type="cellIs" dxfId="273" priority="326" operator="lessThan">
      <formula>0</formula>
    </cfRule>
  </conditionalFormatting>
  <conditionalFormatting sqref="O662">
    <cfRule type="cellIs" dxfId="272" priority="331" operator="lessThan">
      <formula>0</formula>
    </cfRule>
  </conditionalFormatting>
  <conditionalFormatting sqref="O608 O605 O602:O603">
    <cfRule type="expression" dxfId="271" priority="318">
      <formula>O602/N602&gt;1</formula>
    </cfRule>
    <cfRule type="expression" dxfId="270" priority="319">
      <formula>O602/N602&lt;1</formula>
    </cfRule>
  </conditionalFormatting>
  <conditionalFormatting sqref="O493:O496">
    <cfRule type="expression" dxfId="269" priority="328">
      <formula>O493/N493&gt;1</formula>
    </cfRule>
    <cfRule type="expression" dxfId="268" priority="329">
      <formula>O493/N493&lt;1</formula>
    </cfRule>
  </conditionalFormatting>
  <conditionalFormatting sqref="O551 O537">
    <cfRule type="cellIs" dxfId="267" priority="323" operator="lessThan">
      <formula>0</formula>
    </cfRule>
  </conditionalFormatting>
  <conditionalFormatting sqref="O547:O550 O533:O536">
    <cfRule type="expression" dxfId="266" priority="324">
      <formula>O533/N533&gt;1</formula>
    </cfRule>
    <cfRule type="expression" dxfId="265" priority="325">
      <formula>O533/N533&lt;1</formula>
    </cfRule>
  </conditionalFormatting>
  <conditionalFormatting sqref="O551 O537">
    <cfRule type="expression" dxfId="264" priority="321">
      <formula>O537/N537&gt;1</formula>
    </cfRule>
    <cfRule type="expression" dxfId="263" priority="322">
      <formula>O537/N537&lt;1</formula>
    </cfRule>
  </conditionalFormatting>
  <conditionalFormatting sqref="O491">
    <cfRule type="expression" dxfId="262" priority="470">
      <formula>O491/#REF!&gt;1</formula>
    </cfRule>
    <cfRule type="expression" dxfId="261" priority="471">
      <formula>O491/#REF!&lt;1</formula>
    </cfRule>
  </conditionalFormatting>
  <conditionalFormatting sqref="O446">
    <cfRule type="cellIs" dxfId="260" priority="317" operator="lessThan">
      <formula>0</formula>
    </cfRule>
  </conditionalFormatting>
  <conditionalFormatting sqref="O446">
    <cfRule type="expression" dxfId="259" priority="315">
      <formula>O446/N446&gt;1</formula>
    </cfRule>
    <cfRule type="expression" dxfId="258" priority="316">
      <formula>O446/N446&lt;1</formula>
    </cfRule>
  </conditionalFormatting>
  <conditionalFormatting sqref="O497">
    <cfRule type="cellIs" dxfId="257" priority="314" operator="lessThan">
      <formula>0</formula>
    </cfRule>
  </conditionalFormatting>
  <conditionalFormatting sqref="O497">
    <cfRule type="expression" dxfId="256" priority="312">
      <formula>O497/N497&gt;1</formula>
    </cfRule>
    <cfRule type="expression" dxfId="255" priority="313">
      <formula>O497/N497&lt;1</formula>
    </cfRule>
  </conditionalFormatting>
  <conditionalFormatting sqref="O566">
    <cfRule type="expression" dxfId="254" priority="292">
      <formula>O566/N566&gt;1</formula>
    </cfRule>
    <cfRule type="expression" dxfId="253" priority="293">
      <formula>O566/N566&lt;1</formula>
    </cfRule>
  </conditionalFormatting>
  <conditionalFormatting sqref="O538">
    <cfRule type="cellIs" dxfId="252" priority="311" operator="lessThan">
      <formula>0</formula>
    </cfRule>
  </conditionalFormatting>
  <conditionalFormatting sqref="O538">
    <cfRule type="expression" dxfId="251" priority="309">
      <formula>O538/N538&gt;1</formula>
    </cfRule>
    <cfRule type="expression" dxfId="250" priority="310">
      <formula>O538/N538&lt;1</formula>
    </cfRule>
  </conditionalFormatting>
  <conditionalFormatting sqref="O552">
    <cfRule type="cellIs" dxfId="249" priority="308" operator="lessThan">
      <formula>0</formula>
    </cfRule>
  </conditionalFormatting>
  <conditionalFormatting sqref="O552">
    <cfRule type="expression" dxfId="248" priority="306">
      <formula>O552/N552&gt;1</formula>
    </cfRule>
    <cfRule type="expression" dxfId="247" priority="307">
      <formula>O552/N552&lt;1</formula>
    </cfRule>
  </conditionalFormatting>
  <conditionalFormatting sqref="O571">
    <cfRule type="cellIs" dxfId="246" priority="290" operator="lessThan">
      <formula>0</formula>
    </cfRule>
  </conditionalFormatting>
  <conditionalFormatting sqref="O545">
    <cfRule type="expression" dxfId="245" priority="303">
      <formula>O545/N545&gt;1</formula>
    </cfRule>
    <cfRule type="expression" dxfId="244" priority="304">
      <formula>O545/N545&lt;1</formula>
    </cfRule>
  </conditionalFormatting>
  <conditionalFormatting sqref="O571">
    <cfRule type="expression" dxfId="243" priority="287">
      <formula>O571/N571&gt;1</formula>
    </cfRule>
    <cfRule type="expression" dxfId="242" priority="288">
      <formula>O571/N571&lt;1</formula>
    </cfRule>
  </conditionalFormatting>
  <conditionalFormatting sqref="O545">
    <cfRule type="cellIs" dxfId="241" priority="305" operator="lessThan">
      <formula>0</formula>
    </cfRule>
  </conditionalFormatting>
  <conditionalFormatting sqref="B598:O599">
    <cfRule type="expression" dxfId="240" priority="300">
      <formula>B598/A598&gt;1</formula>
    </cfRule>
    <cfRule type="expression" dxfId="239" priority="301">
      <formula>B598/A598&lt;1</formula>
    </cfRule>
  </conditionalFormatting>
  <conditionalFormatting sqref="O560">
    <cfRule type="expression" dxfId="238" priority="297">
      <formula>O560/N560&gt;1</formula>
    </cfRule>
    <cfRule type="expression" dxfId="237" priority="298">
      <formula>O560/N560&lt;1</formula>
    </cfRule>
  </conditionalFormatting>
  <conditionalFormatting sqref="O571">
    <cfRule type="cellIs" dxfId="236" priority="291" operator="lessThan">
      <formula>0</formula>
    </cfRule>
  </conditionalFormatting>
  <conditionalFormatting sqref="O571">
    <cfRule type="cellIs" dxfId="235" priority="289" operator="lessThan">
      <formula>0</formula>
    </cfRule>
  </conditionalFormatting>
  <conditionalFormatting sqref="O628:O631">
    <cfRule type="cellIs" dxfId="234" priority="286" operator="lessThan">
      <formula>0</formula>
    </cfRule>
  </conditionalFormatting>
  <conditionalFormatting sqref="O630">
    <cfRule type="cellIs" dxfId="233" priority="285" operator="lessThan">
      <formula>0</formula>
    </cfRule>
  </conditionalFormatting>
  <conditionalFormatting sqref="O632:O635">
    <cfRule type="cellIs" dxfId="232" priority="284" operator="lessThan">
      <formula>0</formula>
    </cfRule>
  </conditionalFormatting>
  <conditionalFormatting sqref="O634">
    <cfRule type="cellIs" dxfId="231" priority="283" operator="lessThan">
      <formula>0</formula>
    </cfRule>
  </conditionalFormatting>
  <conditionalFormatting sqref="O636:O639">
    <cfRule type="cellIs" dxfId="230" priority="282" operator="lessThan">
      <formula>0</formula>
    </cfRule>
  </conditionalFormatting>
  <conditionalFormatting sqref="O638">
    <cfRule type="cellIs" dxfId="229" priority="281" operator="lessThan">
      <formula>0</formula>
    </cfRule>
  </conditionalFormatting>
  <conditionalFormatting sqref="O640:O643">
    <cfRule type="cellIs" dxfId="228" priority="280" operator="lessThan">
      <formula>0</formula>
    </cfRule>
  </conditionalFormatting>
  <conditionalFormatting sqref="O642">
    <cfRule type="cellIs" dxfId="227" priority="279" operator="lessThan">
      <formula>0</formula>
    </cfRule>
  </conditionalFormatting>
  <conditionalFormatting sqref="O644:O647">
    <cfRule type="cellIs" dxfId="226" priority="278" operator="lessThan">
      <formula>0</formula>
    </cfRule>
  </conditionalFormatting>
  <conditionalFormatting sqref="O646">
    <cfRule type="cellIs" dxfId="225" priority="277" operator="lessThan">
      <formula>0</formula>
    </cfRule>
  </conditionalFormatting>
  <conditionalFormatting sqref="O648:O651">
    <cfRule type="cellIs" dxfId="224" priority="276" operator="lessThan">
      <formula>0</formula>
    </cfRule>
  </conditionalFormatting>
  <conditionalFormatting sqref="O650">
    <cfRule type="cellIs" dxfId="223" priority="275" operator="lessThan">
      <formula>0</formula>
    </cfRule>
  </conditionalFormatting>
  <conditionalFormatting sqref="O652:O655">
    <cfRule type="cellIs" dxfId="222" priority="274" operator="lessThan">
      <formula>0</formula>
    </cfRule>
  </conditionalFormatting>
  <conditionalFormatting sqref="O654">
    <cfRule type="cellIs" dxfId="221" priority="273" operator="lessThan">
      <formula>0</formula>
    </cfRule>
  </conditionalFormatting>
  <conditionalFormatting sqref="O656:O659">
    <cfRule type="cellIs" dxfId="220" priority="272" operator="lessThan">
      <formula>0</formula>
    </cfRule>
  </conditionalFormatting>
  <conditionalFormatting sqref="O658">
    <cfRule type="cellIs" dxfId="219" priority="271" operator="lessThan">
      <formula>0</formula>
    </cfRule>
  </conditionalFormatting>
  <conditionalFormatting sqref="O664:O667">
    <cfRule type="cellIs" dxfId="218" priority="270" operator="lessThan">
      <formula>0</formula>
    </cfRule>
  </conditionalFormatting>
  <conditionalFormatting sqref="O666">
    <cfRule type="cellIs" dxfId="217" priority="269" operator="lessThan">
      <formula>0</formula>
    </cfRule>
  </conditionalFormatting>
  <conditionalFormatting sqref="O668:O671">
    <cfRule type="cellIs" dxfId="216" priority="268" operator="lessThan">
      <formula>0</formula>
    </cfRule>
  </conditionalFormatting>
  <conditionalFormatting sqref="O670">
    <cfRule type="cellIs" dxfId="215" priority="267" operator="lessThan">
      <formula>0</formula>
    </cfRule>
  </conditionalFormatting>
  <conditionalFormatting sqref="O447">
    <cfRule type="cellIs" dxfId="214" priority="266" operator="lessThan">
      <formula>0</formula>
    </cfRule>
  </conditionalFormatting>
  <conditionalFormatting sqref="O499">
    <cfRule type="cellIs" dxfId="213" priority="265" operator="lessThan">
      <formula>0</formula>
    </cfRule>
  </conditionalFormatting>
  <conditionalFormatting sqref="O553">
    <cfRule type="cellIs" dxfId="212" priority="264" operator="lessThan">
      <formula>0</formula>
    </cfRule>
  </conditionalFormatting>
  <conditionalFormatting sqref="Q501:Q504">
    <cfRule type="cellIs" dxfId="211" priority="231" operator="lessThan">
      <formula>0</formula>
    </cfRule>
  </conditionalFormatting>
  <conditionalFormatting sqref="Q506">
    <cfRule type="cellIs" dxfId="210" priority="226" operator="lessThan">
      <formula>0</formula>
    </cfRule>
  </conditionalFormatting>
  <conditionalFormatting sqref="P361:Q361 Q362:Q364">
    <cfRule type="cellIs" dxfId="209" priority="262" operator="lessThan">
      <formula>0</formula>
    </cfRule>
  </conditionalFormatting>
  <conditionalFormatting sqref="P361">
    <cfRule type="cellIs" dxfId="208" priority="261" operator="lessThan">
      <formula>0</formula>
    </cfRule>
  </conditionalFormatting>
  <conditionalFormatting sqref="P362:P365">
    <cfRule type="cellIs" dxfId="207" priority="260" operator="lessThan">
      <formula>0</formula>
    </cfRule>
  </conditionalFormatting>
  <conditionalFormatting sqref="P501:P504">
    <cfRule type="cellIs" dxfId="206" priority="227" operator="lessThan">
      <formula>0</formula>
    </cfRule>
  </conditionalFormatting>
  <conditionalFormatting sqref="Q507">
    <cfRule type="cellIs" dxfId="205" priority="224" operator="lessThan">
      <formula>0</formula>
    </cfRule>
  </conditionalFormatting>
  <conditionalFormatting sqref="P505:P506">
    <cfRule type="cellIs" dxfId="204" priority="225" operator="lessThan">
      <formula>0</formula>
    </cfRule>
  </conditionalFormatting>
  <conditionalFormatting sqref="Q366">
    <cfRule type="cellIs" dxfId="203" priority="255" operator="lessThan">
      <formula>0</formula>
    </cfRule>
  </conditionalFormatting>
  <conditionalFormatting sqref="Q365">
    <cfRule type="cellIs" dxfId="202" priority="253" operator="lessThan">
      <formula>0</formula>
    </cfRule>
  </conditionalFormatting>
  <conditionalFormatting sqref="Q365">
    <cfRule type="cellIs" dxfId="201" priority="252" operator="lessThan">
      <formula>0</formula>
    </cfRule>
  </conditionalFormatting>
  <conditionalFormatting sqref="F514">
    <cfRule type="cellIs" dxfId="200" priority="197" operator="lessThan">
      <formula>0</formula>
    </cfRule>
  </conditionalFormatting>
  <conditionalFormatting sqref="B601:N601">
    <cfRule type="cellIs" dxfId="199" priority="217" operator="lessThan">
      <formula>0</formula>
    </cfRule>
  </conditionalFormatting>
  <conditionalFormatting sqref="B506:O506">
    <cfRule type="cellIs" dxfId="198" priority="219" operator="lessThan">
      <formula>0</formula>
    </cfRule>
  </conditionalFormatting>
  <conditionalFormatting sqref="P508:Q508">
    <cfRule type="cellIs" dxfId="197" priority="216" operator="lessThan">
      <formula>0</formula>
    </cfRule>
  </conditionalFormatting>
  <conditionalFormatting sqref="Q509:Q512">
    <cfRule type="cellIs" dxfId="196" priority="215" operator="lessThan">
      <formula>0</formula>
    </cfRule>
  </conditionalFormatting>
  <conditionalFormatting sqref="Q513:Q514">
    <cfRule type="cellIs" dxfId="195" priority="214" operator="lessThan">
      <formula>0</formula>
    </cfRule>
  </conditionalFormatting>
  <conditionalFormatting sqref="Q514">
    <cfRule type="cellIs" dxfId="194" priority="213" operator="lessThan">
      <formula>0</formula>
    </cfRule>
  </conditionalFormatting>
  <conditionalFormatting sqref="Q513">
    <cfRule type="cellIs" dxfId="193" priority="212" operator="lessThan">
      <formula>0</formula>
    </cfRule>
  </conditionalFormatting>
  <conditionalFormatting sqref="P509:P512">
    <cfRule type="cellIs" dxfId="192" priority="211" operator="lessThan">
      <formula>0</formula>
    </cfRule>
  </conditionalFormatting>
  <conditionalFormatting sqref="B508">
    <cfRule type="cellIs" dxfId="191" priority="210" operator="lessThan">
      <formula>0</formula>
    </cfRule>
  </conditionalFormatting>
  <conditionalFormatting sqref="B514">
    <cfRule type="cellIs" dxfId="190" priority="209" operator="lessThan">
      <formula>0</formula>
    </cfRule>
  </conditionalFormatting>
  <conditionalFormatting sqref="P366">
    <cfRule type="cellIs" dxfId="189" priority="239" operator="lessThan">
      <formula>0</formula>
    </cfRule>
  </conditionalFormatting>
  <conditionalFormatting sqref="C514">
    <cfRule type="cellIs" dxfId="188" priority="206" operator="lessThan">
      <formula>0</formula>
    </cfRule>
  </conditionalFormatting>
  <conditionalFormatting sqref="C509:C512">
    <cfRule type="cellIs" dxfId="187" priority="184" operator="lessThan">
      <formula>0</formula>
    </cfRule>
  </conditionalFormatting>
  <conditionalFormatting sqref="D514">
    <cfRule type="cellIs" dxfId="186" priority="203" operator="lessThan">
      <formula>0</formula>
    </cfRule>
  </conditionalFormatting>
  <conditionalFormatting sqref="D509:N512">
    <cfRule type="cellIs" dxfId="185" priority="181" operator="lessThan">
      <formula>0</formula>
    </cfRule>
  </conditionalFormatting>
  <conditionalFormatting sqref="P500:Q500">
    <cfRule type="cellIs" dxfId="184" priority="232" operator="lessThan">
      <formula>0</formula>
    </cfRule>
  </conditionalFormatting>
  <conditionalFormatting sqref="Q505">
    <cfRule type="cellIs" dxfId="183" priority="230" operator="lessThan">
      <formula>0</formula>
    </cfRule>
  </conditionalFormatting>
  <conditionalFormatting sqref="Q505">
    <cfRule type="cellIs" dxfId="182" priority="229" operator="lessThan">
      <formula>0</formula>
    </cfRule>
  </conditionalFormatting>
  <conditionalFormatting sqref="B500">
    <cfRule type="cellIs" dxfId="181" priority="228" operator="lessThan">
      <formula>0</formula>
    </cfRule>
  </conditionalFormatting>
  <conditionalFormatting sqref="P507">
    <cfRule type="cellIs" dxfId="180" priority="223" operator="lessThan">
      <formula>0</formula>
    </cfRule>
  </conditionalFormatting>
  <conditionalFormatting sqref="B507:N507">
    <cfRule type="cellIs" dxfId="179" priority="222" operator="lessThan">
      <formula>0</formula>
    </cfRule>
  </conditionalFormatting>
  <conditionalFormatting sqref="B506:O506">
    <cfRule type="expression" dxfId="178" priority="220">
      <formula>B506/#REF!&gt;1</formula>
    </cfRule>
    <cfRule type="expression" dxfId="177" priority="221">
      <formula>B506/#REF!&lt;1</formula>
    </cfRule>
  </conditionalFormatting>
  <conditionalFormatting sqref="O507">
    <cfRule type="cellIs" dxfId="176" priority="218" operator="lessThan">
      <formula>0</formula>
    </cfRule>
  </conditionalFormatting>
  <conditionalFormatting sqref="G514">
    <cfRule type="cellIs" dxfId="175" priority="194" operator="lessThan">
      <formula>0</formula>
    </cfRule>
  </conditionalFormatting>
  <conditionalFormatting sqref="I514:N514">
    <cfRule type="cellIs" dxfId="174" priority="188" operator="lessThan">
      <formula>0</formula>
    </cfRule>
  </conditionalFormatting>
  <conditionalFormatting sqref="E514">
    <cfRule type="cellIs" dxfId="173" priority="200" operator="lessThan">
      <formula>0</formula>
    </cfRule>
  </conditionalFormatting>
  <conditionalFormatting sqref="H514">
    <cfRule type="cellIs" dxfId="172" priority="191" operator="lessThan">
      <formula>0</formula>
    </cfRule>
  </conditionalFormatting>
  <conditionalFormatting sqref="P513:P514">
    <cfRule type="cellIs" dxfId="171" priority="185" operator="lessThan">
      <formula>0</formula>
    </cfRule>
  </conditionalFormatting>
  <conditionalFormatting sqref="Q508:Q515">
    <cfRule type="cellIs" dxfId="170" priority="166" operator="lessThan">
      <formula>0</formula>
    </cfRule>
  </conditionalFormatting>
  <conditionalFormatting sqref="P508:P515">
    <cfRule type="cellIs" dxfId="169" priority="165" operator="lessThan">
      <formula>0</formula>
    </cfRule>
  </conditionalFormatting>
  <conditionalFormatting sqref="Q515">
    <cfRule type="cellIs" dxfId="168" priority="163" operator="lessThan">
      <formula>0</formula>
    </cfRule>
  </conditionalFormatting>
  <conditionalFormatting sqref="P515">
    <cfRule type="cellIs" dxfId="167" priority="162" operator="lessThan">
      <formula>0</formula>
    </cfRule>
  </conditionalFormatting>
  <conditionalFormatting sqref="B514">
    <cfRule type="expression" dxfId="166" priority="207">
      <formula>B514/#REF!&gt;1</formula>
    </cfRule>
    <cfRule type="expression" dxfId="165" priority="208">
      <formula>B514/#REF!&lt;1</formula>
    </cfRule>
  </conditionalFormatting>
  <conditionalFormatting sqref="C514">
    <cfRule type="expression" dxfId="164" priority="204">
      <formula>C514/B514&gt;1</formula>
    </cfRule>
    <cfRule type="expression" dxfId="163" priority="205">
      <formula>C514/B514&lt;1</formula>
    </cfRule>
  </conditionalFormatting>
  <conditionalFormatting sqref="D514">
    <cfRule type="expression" dxfId="162" priority="201">
      <formula>D514/C514&gt;1</formula>
    </cfRule>
    <cfRule type="expression" dxfId="161" priority="202">
      <formula>D514/C514&lt;1</formula>
    </cfRule>
  </conditionalFormatting>
  <conditionalFormatting sqref="E514">
    <cfRule type="expression" dxfId="160" priority="198">
      <formula>E514/D514&gt;1</formula>
    </cfRule>
    <cfRule type="expression" dxfId="159" priority="199">
      <formula>E514/D514&lt;1</formula>
    </cfRule>
  </conditionalFormatting>
  <conditionalFormatting sqref="F514">
    <cfRule type="expression" dxfId="158" priority="195">
      <formula>F514/E514&gt;1</formula>
    </cfRule>
    <cfRule type="expression" dxfId="157" priority="196">
      <formula>F514/E514&lt;1</formula>
    </cfRule>
  </conditionalFormatting>
  <conditionalFormatting sqref="G514">
    <cfRule type="expression" dxfId="156" priority="192">
      <formula>G514/F514&gt;1</formula>
    </cfRule>
    <cfRule type="expression" dxfId="155" priority="193">
      <formula>G514/F514&lt;1</formula>
    </cfRule>
  </conditionalFormatting>
  <conditionalFormatting sqref="H514">
    <cfRule type="expression" dxfId="154" priority="189">
      <formula>H514/G514&gt;1</formula>
    </cfRule>
    <cfRule type="expression" dxfId="153" priority="190">
      <formula>H514/G514&lt;1</formula>
    </cfRule>
  </conditionalFormatting>
  <conditionalFormatting sqref="I514:N514">
    <cfRule type="expression" dxfId="152" priority="186">
      <formula>I514/H514&gt;1</formula>
    </cfRule>
    <cfRule type="expression" dxfId="151" priority="187">
      <formula>I514/H514&lt;1</formula>
    </cfRule>
  </conditionalFormatting>
  <conditionalFormatting sqref="B509:B512">
    <cfRule type="cellIs" dxfId="150" priority="178" operator="lessThan">
      <formula>0</formula>
    </cfRule>
  </conditionalFormatting>
  <conditionalFormatting sqref="C509:C512">
    <cfRule type="expression" dxfId="149" priority="182">
      <formula>C509/B509&gt;1</formula>
    </cfRule>
    <cfRule type="expression" dxfId="148" priority="183">
      <formula>C509/B509&lt;1</formula>
    </cfRule>
  </conditionalFormatting>
  <conditionalFormatting sqref="D509:N512">
    <cfRule type="expression" dxfId="147" priority="179">
      <formula>D509/C509&gt;1</formula>
    </cfRule>
    <cfRule type="expression" dxfId="146" priority="180">
      <formula>D509/C509&lt;1</formula>
    </cfRule>
  </conditionalFormatting>
  <conditionalFormatting sqref="B509:B512">
    <cfRule type="expression" dxfId="145" priority="176">
      <formula>B509/#REF!&gt;1</formula>
    </cfRule>
    <cfRule type="expression" dxfId="144" priority="177">
      <formula>B509/#REF!&lt;1</formula>
    </cfRule>
  </conditionalFormatting>
  <conditionalFormatting sqref="C513">
    <cfRule type="cellIs" dxfId="143" priority="175" operator="lessThan">
      <formula>0</formula>
    </cfRule>
  </conditionalFormatting>
  <conditionalFormatting sqref="D513:N513">
    <cfRule type="cellIs" dxfId="142" priority="172" operator="lessThan">
      <formula>0</formula>
    </cfRule>
  </conditionalFormatting>
  <conditionalFormatting sqref="C513">
    <cfRule type="expression" dxfId="141" priority="173">
      <formula>C513/B513&gt;1</formula>
    </cfRule>
    <cfRule type="expression" dxfId="140" priority="174">
      <formula>C513/B513&lt;1</formula>
    </cfRule>
  </conditionalFormatting>
  <conditionalFormatting sqref="D513:N513">
    <cfRule type="expression" dxfId="139" priority="170">
      <formula>D513/C513&gt;1</formula>
    </cfRule>
    <cfRule type="expression" dxfId="138" priority="171">
      <formula>D513/C513&lt;1</formula>
    </cfRule>
  </conditionalFormatting>
  <conditionalFormatting sqref="B513">
    <cfRule type="cellIs" dxfId="137" priority="169" operator="lessThan">
      <formula>0</formula>
    </cfRule>
  </conditionalFormatting>
  <conditionalFormatting sqref="B513">
    <cfRule type="expression" dxfId="136" priority="167">
      <formula>B513/#REF!&gt;1</formula>
    </cfRule>
    <cfRule type="expression" dxfId="135" priority="168">
      <formula>B513/#REF!&lt;1</formula>
    </cfRule>
  </conditionalFormatting>
  <conditionalFormatting sqref="B509:N515 B508">
    <cfRule type="cellIs" dxfId="134" priority="164" operator="lessThan">
      <formula>0</formula>
    </cfRule>
  </conditionalFormatting>
  <conditionalFormatting sqref="B515:N515">
    <cfRule type="cellIs" dxfId="133" priority="161" operator="lessThan">
      <formula>0</formula>
    </cfRule>
  </conditionalFormatting>
  <conditionalFormatting sqref="O514">
    <cfRule type="cellIs" dxfId="132" priority="160" operator="lessThan">
      <formula>0</formula>
    </cfRule>
  </conditionalFormatting>
  <conditionalFormatting sqref="O514">
    <cfRule type="expression" dxfId="131" priority="158">
      <formula>O514/N514&gt;1</formula>
    </cfRule>
    <cfRule type="expression" dxfId="130" priority="159">
      <formula>O514/N514&lt;1</formula>
    </cfRule>
  </conditionalFormatting>
  <conditionalFormatting sqref="O509:O512">
    <cfRule type="cellIs" dxfId="129" priority="157" operator="lessThan">
      <formula>0</formula>
    </cfRule>
  </conditionalFormatting>
  <conditionalFormatting sqref="O509:O512">
    <cfRule type="expression" dxfId="128" priority="155">
      <formula>O509/N509&gt;1</formula>
    </cfRule>
    <cfRule type="expression" dxfId="127" priority="156">
      <formula>O509/N509&lt;1</formula>
    </cfRule>
  </conditionalFormatting>
  <conditionalFormatting sqref="O513">
    <cfRule type="cellIs" dxfId="126" priority="154" operator="lessThan">
      <formula>0</formula>
    </cfRule>
  </conditionalFormatting>
  <conditionalFormatting sqref="O513">
    <cfRule type="expression" dxfId="125" priority="152">
      <formula>O513/N513&gt;1</formula>
    </cfRule>
    <cfRule type="expression" dxfId="124" priority="153">
      <formula>O513/N513&lt;1</formula>
    </cfRule>
  </conditionalFormatting>
  <conditionalFormatting sqref="O509:O515">
    <cfRule type="cellIs" dxfId="123" priority="151" operator="lessThan">
      <formula>0</formula>
    </cfRule>
  </conditionalFormatting>
  <conditionalFormatting sqref="O515">
    <cfRule type="cellIs" dxfId="122" priority="150" operator="lessThan">
      <formula>0</formula>
    </cfRule>
  </conditionalFormatting>
  <conditionalFormatting sqref="O601">
    <cfRule type="cellIs" dxfId="121" priority="149" operator="lessThan">
      <formula>0</formula>
    </cfRule>
  </conditionalFormatting>
  <conditionalFormatting sqref="P609:P611">
    <cfRule type="cellIs" dxfId="120" priority="148" operator="lessThan">
      <formula>0</formula>
    </cfRule>
  </conditionalFormatting>
  <conditionalFormatting sqref="C374:M378 N374:N376 B373:B377">
    <cfRule type="cellIs" dxfId="119" priority="147" operator="lessThan">
      <formula>0</formula>
    </cfRule>
  </conditionalFormatting>
  <conditionalFormatting sqref="Q377">
    <cfRule type="cellIs" dxfId="118" priority="139" operator="lessThan">
      <formula>0</formula>
    </cfRule>
  </conditionalFormatting>
  <conditionalFormatting sqref="P373:Q373 Q374:Q376">
    <cfRule type="cellIs" dxfId="117" priority="146" operator="lessThan">
      <formula>0</formula>
    </cfRule>
  </conditionalFormatting>
  <conditionalFormatting sqref="P373">
    <cfRule type="cellIs" dxfId="116" priority="145" operator="lessThan">
      <formula>0</formula>
    </cfRule>
  </conditionalFormatting>
  <conditionalFormatting sqref="J374">
    <cfRule type="cellIs" dxfId="115" priority="143" operator="lessThan">
      <formula>0</formula>
    </cfRule>
  </conditionalFormatting>
  <conditionalFormatting sqref="K374:N375 J376:M377">
    <cfRule type="cellIs" dxfId="114" priority="144" operator="lessThan">
      <formula>0</formula>
    </cfRule>
  </conditionalFormatting>
  <conditionalFormatting sqref="Q378">
    <cfRule type="cellIs" dxfId="113" priority="141" operator="lessThan">
      <formula>0</formula>
    </cfRule>
  </conditionalFormatting>
  <conditionalFormatting sqref="B373">
    <cfRule type="cellIs" dxfId="112" priority="142" operator="lessThan">
      <formula>0</formula>
    </cfRule>
  </conditionalFormatting>
  <conditionalFormatting sqref="J375">
    <cfRule type="cellIs" dxfId="111" priority="140" operator="lessThan">
      <formula>0</formula>
    </cfRule>
  </conditionalFormatting>
  <conditionalFormatting sqref="Q377">
    <cfRule type="cellIs" dxfId="110" priority="138" operator="lessThan">
      <formula>0</formula>
    </cfRule>
  </conditionalFormatting>
  <conditionalFormatting sqref="J378:M378">
    <cfRule type="cellIs" dxfId="109" priority="137" operator="lessThan">
      <formula>0</formula>
    </cfRule>
  </conditionalFormatting>
  <conditionalFormatting sqref="C376:I377">
    <cfRule type="cellIs" dxfId="108" priority="136" operator="lessThan">
      <formula>0</formula>
    </cfRule>
  </conditionalFormatting>
  <conditionalFormatting sqref="C374:I374">
    <cfRule type="cellIs" dxfId="107" priority="135" operator="lessThan">
      <formula>0</formula>
    </cfRule>
  </conditionalFormatting>
  <conditionalFormatting sqref="C375:I375">
    <cfRule type="cellIs" dxfId="106" priority="134" operator="lessThan">
      <formula>0</formula>
    </cfRule>
  </conditionalFormatting>
  <conditionalFormatting sqref="C378:I378">
    <cfRule type="cellIs" dxfId="105" priority="133" operator="lessThan">
      <formula>0</formula>
    </cfRule>
  </conditionalFormatting>
  <conditionalFormatting sqref="N376">
    <cfRule type="cellIs" dxfId="104" priority="132" operator="lessThan">
      <formula>0</formula>
    </cfRule>
  </conditionalFormatting>
  <conditionalFormatting sqref="B374:B378">
    <cfRule type="cellIs" dxfId="103" priority="131" operator="lessThan">
      <formula>0</formula>
    </cfRule>
  </conditionalFormatting>
  <conditionalFormatting sqref="B375">
    <cfRule type="cellIs" dxfId="102" priority="128" operator="lessThan">
      <formula>0</formula>
    </cfRule>
  </conditionalFormatting>
  <conditionalFormatting sqref="B376:B377">
    <cfRule type="cellIs" dxfId="101" priority="130" operator="lessThan">
      <formula>0</formula>
    </cfRule>
  </conditionalFormatting>
  <conditionalFormatting sqref="B374">
    <cfRule type="cellIs" dxfId="100" priority="129" operator="lessThan">
      <formula>0</formula>
    </cfRule>
  </conditionalFormatting>
  <conditionalFormatting sqref="B378">
    <cfRule type="cellIs" dxfId="99" priority="127" operator="lessThan">
      <formula>0</formula>
    </cfRule>
  </conditionalFormatting>
  <conditionalFormatting sqref="N377">
    <cfRule type="cellIs" dxfId="98" priority="126" operator="lessThan">
      <formula>0</formula>
    </cfRule>
  </conditionalFormatting>
  <conditionalFormatting sqref="N378">
    <cfRule type="cellIs" dxfId="97" priority="125" operator="lessThan">
      <formula>0</formula>
    </cfRule>
  </conditionalFormatting>
  <conditionalFormatting sqref="N378">
    <cfRule type="cellIs" dxfId="96" priority="124" operator="lessThan">
      <formula>0</formula>
    </cfRule>
  </conditionalFormatting>
  <conditionalFormatting sqref="P374">
    <cfRule type="cellIs" dxfId="95" priority="123" operator="lessThan">
      <formula>0</formula>
    </cfRule>
  </conditionalFormatting>
  <conditionalFormatting sqref="P375:P376">
    <cfRule type="cellIs" dxfId="94" priority="122" operator="lessThan">
      <formula>0</formula>
    </cfRule>
  </conditionalFormatting>
  <conditionalFormatting sqref="P377:P378">
    <cfRule type="cellIs" dxfId="93" priority="121" operator="lessThan">
      <formula>0</formula>
    </cfRule>
  </conditionalFormatting>
  <conditionalFormatting sqref="O374:O376">
    <cfRule type="cellIs" dxfId="92" priority="120" operator="lessThan">
      <formula>0</formula>
    </cfRule>
  </conditionalFormatting>
  <conditionalFormatting sqref="O374:O375">
    <cfRule type="cellIs" dxfId="91" priority="119" operator="lessThan">
      <formula>0</formula>
    </cfRule>
  </conditionalFormatting>
  <conditionalFormatting sqref="O376">
    <cfRule type="cellIs" dxfId="90" priority="118" operator="lessThan">
      <formula>0</formula>
    </cfRule>
  </conditionalFormatting>
  <conditionalFormatting sqref="O378">
    <cfRule type="cellIs" dxfId="89" priority="115" operator="lessThan">
      <formula>0</formula>
    </cfRule>
  </conditionalFormatting>
  <conditionalFormatting sqref="O377">
    <cfRule type="cellIs" dxfId="88" priority="117" operator="lessThan">
      <formula>0</formula>
    </cfRule>
  </conditionalFormatting>
  <conditionalFormatting sqref="O378">
    <cfRule type="cellIs" dxfId="87" priority="116" operator="lessThan">
      <formula>0</formula>
    </cfRule>
  </conditionalFormatting>
  <conditionalFormatting sqref="B478:O481 B450:O453">
    <cfRule type="cellIs" dxfId="86" priority="114" operator="lessThan">
      <formula>0</formula>
    </cfRule>
  </conditionalFormatting>
  <conditionalFormatting sqref="B478:O481 B450:O453">
    <cfRule type="expression" dxfId="85" priority="112">
      <formula>B450/A450&gt;1</formula>
    </cfRule>
    <cfRule type="expression" dxfId="84" priority="113">
      <formula>B450/A450&lt;1</formula>
    </cfRule>
  </conditionalFormatting>
  <conditionalFormatting sqref="B482:O482 B454:O454">
    <cfRule type="cellIs" dxfId="83" priority="111" operator="lessThan">
      <formula>0</formula>
    </cfRule>
  </conditionalFormatting>
  <conditionalFormatting sqref="B482:O482 B454:O454">
    <cfRule type="expression" dxfId="82" priority="109">
      <formula>B454/A454&gt;1</formula>
    </cfRule>
    <cfRule type="expression" dxfId="81" priority="110">
      <formula>B454/A454&lt;1</formula>
    </cfRule>
  </conditionalFormatting>
  <conditionalFormatting sqref="B448:O448">
    <cfRule type="cellIs" dxfId="80" priority="108" operator="lessThan">
      <formula>0</formula>
    </cfRule>
  </conditionalFormatting>
  <conditionalFormatting sqref="Q455:Q456">
    <cfRule type="cellIs" dxfId="79" priority="105" operator="lessThan">
      <formula>0</formula>
    </cfRule>
  </conditionalFormatting>
  <conditionalFormatting sqref="B448:O448">
    <cfRule type="expression" dxfId="78" priority="106">
      <formula>B448/A448&gt;1</formula>
    </cfRule>
    <cfRule type="expression" dxfId="77" priority="107">
      <formula>B448/A448&lt;1</formula>
    </cfRule>
  </conditionalFormatting>
  <conditionalFormatting sqref="Q483">
    <cfRule type="cellIs" dxfId="76" priority="91" operator="lessThan">
      <formula>0</formula>
    </cfRule>
  </conditionalFormatting>
  <conditionalFormatting sqref="B456:O456">
    <cfRule type="cellIs" dxfId="75" priority="101" operator="lessThan">
      <formula>0</formula>
    </cfRule>
  </conditionalFormatting>
  <conditionalFormatting sqref="B456:O456">
    <cfRule type="expression" dxfId="74" priority="99">
      <formula>B456/A456&gt;1</formula>
    </cfRule>
    <cfRule type="expression" dxfId="73" priority="100">
      <formula>B456/A456&lt;1</formula>
    </cfRule>
  </conditionalFormatting>
  <conditionalFormatting sqref="P455:P456">
    <cfRule type="cellIs" dxfId="72" priority="104" operator="lessThan">
      <formula>0</formula>
    </cfRule>
  </conditionalFormatting>
  <conditionalFormatting sqref="B455:N455">
    <cfRule type="cellIs" dxfId="71" priority="103" operator="lessThan">
      <formula>0</formula>
    </cfRule>
  </conditionalFormatting>
  <conditionalFormatting sqref="O455">
    <cfRule type="cellIs" dxfId="70" priority="102" operator="lessThan">
      <formula>0</formula>
    </cfRule>
  </conditionalFormatting>
  <conditionalFormatting sqref="B464:O464">
    <cfRule type="cellIs" dxfId="69" priority="94" operator="lessThan">
      <formula>0</formula>
    </cfRule>
  </conditionalFormatting>
  <conditionalFormatting sqref="B464:O464">
    <cfRule type="expression" dxfId="68" priority="92">
      <formula>B464/A464&gt;1</formula>
    </cfRule>
    <cfRule type="expression" dxfId="67" priority="93">
      <formula>B464/A464&lt;1</formula>
    </cfRule>
  </conditionalFormatting>
  <conditionalFormatting sqref="P483">
    <cfRule type="cellIs" dxfId="66" priority="90" operator="lessThan">
      <formula>0</formula>
    </cfRule>
  </conditionalFormatting>
  <conditionalFormatting sqref="Q463:Q464">
    <cfRule type="cellIs" dxfId="65" priority="98" operator="lessThan">
      <formula>0</formula>
    </cfRule>
  </conditionalFormatting>
  <conditionalFormatting sqref="P463:P464">
    <cfRule type="cellIs" dxfId="64" priority="97" operator="lessThan">
      <formula>0</formula>
    </cfRule>
  </conditionalFormatting>
  <conditionalFormatting sqref="B463:N463">
    <cfRule type="cellIs" dxfId="63" priority="96" operator="lessThan">
      <formula>0</formula>
    </cfRule>
  </conditionalFormatting>
  <conditionalFormatting sqref="O463">
    <cfRule type="cellIs" dxfId="62" priority="95" operator="lessThan">
      <formula>0</formula>
    </cfRule>
  </conditionalFormatting>
  <conditionalFormatting sqref="B483:N483">
    <cfRule type="cellIs" dxfId="61" priority="89" operator="lessThan">
      <formula>0</formula>
    </cfRule>
  </conditionalFormatting>
  <conditionalFormatting sqref="O483">
    <cfRule type="cellIs" dxfId="60" priority="88" operator="lessThan">
      <formula>0</formula>
    </cfRule>
  </conditionalFormatting>
  <conditionalFormatting sqref="P517:P520">
    <cfRule type="cellIs" dxfId="59" priority="82" operator="lessThan">
      <formula>0</formula>
    </cfRule>
  </conditionalFormatting>
  <conditionalFormatting sqref="P516:Q516">
    <cfRule type="cellIs" dxfId="58" priority="87" operator="lessThan">
      <formula>0</formula>
    </cfRule>
  </conditionalFormatting>
  <conditionalFormatting sqref="Q517:Q520">
    <cfRule type="cellIs" dxfId="57" priority="86" operator="lessThan">
      <formula>0</formula>
    </cfRule>
  </conditionalFormatting>
  <conditionalFormatting sqref="Q521">
    <cfRule type="cellIs" dxfId="56" priority="85" operator="lessThan">
      <formula>0</formula>
    </cfRule>
  </conditionalFormatting>
  <conditionalFormatting sqref="Q521">
    <cfRule type="cellIs" dxfId="55" priority="84" operator="lessThan">
      <formula>0</formula>
    </cfRule>
  </conditionalFormatting>
  <conditionalFormatting sqref="B516">
    <cfRule type="cellIs" dxfId="54" priority="83" operator="lessThan">
      <formula>0</formula>
    </cfRule>
  </conditionalFormatting>
  <conditionalFormatting sqref="Q522">
    <cfRule type="cellIs" dxfId="53" priority="81" operator="lessThan">
      <formula>0</formula>
    </cfRule>
  </conditionalFormatting>
  <conditionalFormatting sqref="Q523">
    <cfRule type="cellIs" dxfId="52" priority="79" operator="lessThan">
      <formula>0</formula>
    </cfRule>
  </conditionalFormatting>
  <conditionalFormatting sqref="P523">
    <cfRule type="cellIs" dxfId="51" priority="78" operator="lessThan">
      <formula>0</formula>
    </cfRule>
  </conditionalFormatting>
  <conditionalFormatting sqref="P521:P522">
    <cfRule type="cellIs" dxfId="50" priority="80" operator="lessThan">
      <formula>0</formula>
    </cfRule>
  </conditionalFormatting>
  <conditionalFormatting sqref="B523:N523">
    <cfRule type="cellIs" dxfId="49" priority="77" operator="lessThan">
      <formula>0</formula>
    </cfRule>
  </conditionalFormatting>
  <conditionalFormatting sqref="B522:O522">
    <cfRule type="cellIs" dxfId="48" priority="74" operator="lessThan">
      <formula>0</formula>
    </cfRule>
  </conditionalFormatting>
  <conditionalFormatting sqref="B522:O522">
    <cfRule type="expression" dxfId="47" priority="75">
      <formula>B522/#REF!&gt;1</formula>
    </cfRule>
    <cfRule type="expression" dxfId="46" priority="76">
      <formula>B522/#REF!&lt;1</formula>
    </cfRule>
  </conditionalFormatting>
  <conditionalFormatting sqref="O523">
    <cfRule type="cellIs" dxfId="45" priority="73" operator="lessThan">
      <formula>0</formula>
    </cfRule>
  </conditionalFormatting>
  <conditionalFormatting sqref="P525:P528">
    <cfRule type="cellIs" dxfId="44" priority="67" operator="lessThan">
      <formula>0</formula>
    </cfRule>
  </conditionalFormatting>
  <conditionalFormatting sqref="P524:Q524">
    <cfRule type="cellIs" dxfId="43" priority="72" operator="lessThan">
      <formula>0</formula>
    </cfRule>
  </conditionalFormatting>
  <conditionalFormatting sqref="Q525:Q528">
    <cfRule type="cellIs" dxfId="42" priority="71" operator="lessThan">
      <formula>0</formula>
    </cfRule>
  </conditionalFormatting>
  <conditionalFormatting sqref="Q529">
    <cfRule type="cellIs" dxfId="41" priority="70" operator="lessThan">
      <formula>0</formula>
    </cfRule>
  </conditionalFormatting>
  <conditionalFormatting sqref="Q529">
    <cfRule type="cellIs" dxfId="40" priority="69" operator="lessThan">
      <formula>0</formula>
    </cfRule>
  </conditionalFormatting>
  <conditionalFormatting sqref="B524">
    <cfRule type="cellIs" dxfId="39" priority="68" operator="lessThan">
      <formula>0</formula>
    </cfRule>
  </conditionalFormatting>
  <conditionalFormatting sqref="Q530">
    <cfRule type="cellIs" dxfId="38" priority="66" operator="lessThan">
      <formula>0</formula>
    </cfRule>
  </conditionalFormatting>
  <conditionalFormatting sqref="Q531">
    <cfRule type="cellIs" dxfId="37" priority="64" operator="lessThan">
      <formula>0</formula>
    </cfRule>
  </conditionalFormatting>
  <conditionalFormatting sqref="P531">
    <cfRule type="cellIs" dxfId="36" priority="63" operator="lessThan">
      <formula>0</formula>
    </cfRule>
  </conditionalFormatting>
  <conditionalFormatting sqref="P529:P530">
    <cfRule type="cellIs" dxfId="35" priority="65" operator="lessThan">
      <formula>0</formula>
    </cfRule>
  </conditionalFormatting>
  <conditionalFormatting sqref="B531:N531">
    <cfRule type="cellIs" dxfId="34" priority="62" operator="lessThan">
      <formula>0</formula>
    </cfRule>
  </conditionalFormatting>
  <conditionalFormatting sqref="B530:O530">
    <cfRule type="cellIs" dxfId="33" priority="59" operator="lessThan">
      <formula>0</formula>
    </cfRule>
  </conditionalFormatting>
  <conditionalFormatting sqref="B530:O530">
    <cfRule type="expression" dxfId="32" priority="60">
      <formula>B530/#REF!&gt;1</formula>
    </cfRule>
    <cfRule type="expression" dxfId="31" priority="61">
      <formula>B530/#REF!&lt;1</formula>
    </cfRule>
  </conditionalFormatting>
  <conditionalFormatting sqref="O531">
    <cfRule type="cellIs" dxfId="30" priority="58" operator="lessThan">
      <formula>0</formula>
    </cfRule>
  </conditionalFormatting>
  <conditionalFormatting sqref="P471:Q471 B471">
    <cfRule type="cellIs" dxfId="29" priority="57" operator="lessThan">
      <formula>0</formula>
    </cfRule>
  </conditionalFormatting>
  <conditionalFormatting sqref="Q472:Q476">
    <cfRule type="cellIs" dxfId="28" priority="56" operator="lessThan">
      <formula>0</formula>
    </cfRule>
  </conditionalFormatting>
  <conditionalFormatting sqref="P472:P475">
    <cfRule type="cellIs" dxfId="27" priority="55" operator="lessThan">
      <formula>0</formula>
    </cfRule>
  </conditionalFormatting>
  <conditionalFormatting sqref="P476">
    <cfRule type="cellIs" dxfId="26" priority="54" operator="lessThan">
      <formula>0</formula>
    </cfRule>
  </conditionalFormatting>
  <conditionalFormatting sqref="B361:O361 B366:O366">
    <cfRule type="cellIs" dxfId="25" priority="53" operator="lessThan">
      <formula>0</formula>
    </cfRule>
  </conditionalFormatting>
  <conditionalFormatting sqref="C366:M366 B361">
    <cfRule type="cellIs" dxfId="24" priority="52" operator="lessThan">
      <formula>0</formula>
    </cfRule>
  </conditionalFormatting>
  <conditionalFormatting sqref="O366">
    <cfRule type="cellIs" dxfId="23" priority="29" operator="lessThan">
      <formula>0</formula>
    </cfRule>
  </conditionalFormatting>
  <conditionalFormatting sqref="O366">
    <cfRule type="cellIs" dxfId="22" priority="30" operator="lessThan">
      <formula>0</formula>
    </cfRule>
  </conditionalFormatting>
  <conditionalFormatting sqref="B361">
    <cfRule type="cellIs" dxfId="21" priority="48" operator="lessThan">
      <formula>0</formula>
    </cfRule>
  </conditionalFormatting>
  <conditionalFormatting sqref="B356:O359">
    <cfRule type="cellIs" dxfId="20" priority="28" operator="lessThan">
      <formula>0</formula>
    </cfRule>
  </conditionalFormatting>
  <conditionalFormatting sqref="B362:O364">
    <cfRule type="cellIs" dxfId="19" priority="26" operator="lessThan">
      <formula>0</formula>
    </cfRule>
  </conditionalFormatting>
  <conditionalFormatting sqref="B364:O364">
    <cfRule type="cellIs" dxfId="18" priority="24" operator="lessThan">
      <formula>0</formula>
    </cfRule>
  </conditionalFormatting>
  <conditionalFormatting sqref="H366">
    <cfRule type="cellIs" dxfId="17" priority="44" operator="lessThan">
      <formula>0</formula>
    </cfRule>
  </conditionalFormatting>
  <conditionalFormatting sqref="C366:M366">
    <cfRule type="cellIs" dxfId="16" priority="46" operator="lessThan">
      <formula>0</formula>
    </cfRule>
  </conditionalFormatting>
  <conditionalFormatting sqref="B362:O365">
    <cfRule type="cellIs" dxfId="15" priority="22" operator="lessThan">
      <formula>0</formula>
    </cfRule>
  </conditionalFormatting>
  <conditionalFormatting sqref="B366">
    <cfRule type="cellIs" dxfId="14" priority="42" operator="lessThan">
      <formula>0</formula>
    </cfRule>
  </conditionalFormatting>
  <conditionalFormatting sqref="B366">
    <cfRule type="cellIs" dxfId="13" priority="38" operator="lessThan">
      <formula>0</formula>
    </cfRule>
  </conditionalFormatting>
  <conditionalFormatting sqref="N366">
    <cfRule type="cellIs" dxfId="12" priority="36" operator="lessThan">
      <formula>0</formula>
    </cfRule>
  </conditionalFormatting>
  <conditionalFormatting sqref="N366">
    <cfRule type="cellIs" dxfId="11" priority="35" operator="lessThan">
      <formula>0</formula>
    </cfRule>
  </conditionalFormatting>
  <conditionalFormatting sqref="B362:O365">
    <cfRule type="cellIs" dxfId="10" priority="27" operator="lessThan">
      <formula>0</formula>
    </cfRule>
  </conditionalFormatting>
  <conditionalFormatting sqref="B363:O363">
    <cfRule type="cellIs" dxfId="9" priority="25" operator="lessThan">
      <formula>0</formula>
    </cfRule>
  </conditionalFormatting>
  <conditionalFormatting sqref="B365:O365">
    <cfRule type="cellIs" dxfId="8" priority="23"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c d d b 7 4 4 b - 9 f e 4 - 4 c f 9 - 9 7 9 1 - c c e 3 0 3 8 3 6 1 6 d "   x m l n s = " h t t p : / / s c h e m a s . m i c r o s o f t . c o m / D a t a M a s h u p " > A A A A A K c E A A B Q S w M E F A A C A A g A k I k r 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C Q i S t 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I k r V A n a V B m i A Q A A r g Q A A B M A H A B G b 3 J t d W x h c y 9 T Z W N 0 a W 9 u M S 5 t I K I Y A C i g F A A A A A A A A A A A A A A A A A A A A A A A A A A A A N W T U W v C M B D H 3 w W / Q + h w t C C t y t j D h g x X O x F W J 2 t x j D F G j L f a 2 S a l u e J E / O 5 L q 0 O l e d n j + t L k d / / 7 J 9 f e S W A Y C 0 6 C / b t 7 2 2 w 0 G 3 J J c 1 i Q I K a p q 5 Z I + i Q B b D a I e g J R 5 A w U e Y G 5 P a U R m O X C F R y B o z S N J W J 2 4 z h S 5 b I y 1 2 Y i d S Q K t n I M y 2 r v T Y Y U a U 9 5 7 M 2 2 v d 1 b S d 4 P 0 Q t D n c o j d Y N w k 4 G h d C G d J 2 C H O e X y U + S p K 5 I i 5 W V Q m p V V e 7 s 1 J j Q F o 0 1 Q U Y L w j b s 2 U V D Y i o 0 5 X l / Z p b 6 C j z F f y Z o 0 i C N e g 4 9 U 4 i / k R T q H v M L u M m p p 8 K y 8 F + g C N C m A m C t L E / N d m h H T 1 4 W m j q e l 9 7 P a R Y d a 6 X A a 1 J T e k Z 0 o n 5 8 G u o q e n z w d n k x 9 H X 6 N I V m 0 a i c + P C S C o i 7 B H 9 X V P o 1 i 1 t W J y 0 B P 9 0 G 8 k e 4 f j c 6 s d 1 a z E X N t g 5 3 1 P C D m d A H j w e B D N T U D L g v 5 1 / 6 X a g D W 6 7 U t D 2 b V D A w 4 T T Y S l V J W p o 4 r 0 k y d W T a w / S W z O 7 b f h y K L W b / b u U x p v g L s B 1 5 4 P j i d 4 + B 0 D o N z L K 0 S n B Z 0 Y e h L M n u W 8 e / q + g F Q S w E C L Q A U A A I A C A C Q i S t U X Z 2 d m K M A A A D 2 A A A A E g A A A A A A A A A A A A A A A A A A A A A A Q 2 9 u Z m l n L 1 B h Y 2 t h Z 2 U u e G 1 s U E s B A i 0 A F A A C A A g A k I k r V A / K 6 a u k A A A A 6 Q A A A B M A A A A A A A A A A A A A A A A A 7 w A A A F t D b 2 5 0 Z W 5 0 X 1 R 5 c G V z X S 5 4 b W x Q S w E C L Q A U A A I A C A C Q i S t U C d p U G a I B A A C u B A A A E w A A A A A A A A A A A A A A A A D g A Q A A R m 9 y b X V s Y X M v U 2 V j d G l v b j E u b V B L B Q Y A A A A A A w A D A M I A A A D P 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X R A A A A A A A A D V E 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W F t Q 2 h h c n 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W F t Q 2 h h c n Q i I C 8 + P E V u d H J 5 I F R 5 c G U 9 I k Z p b G x l Z E N v b X B s Z X R l U m V z d W x 0 V G 9 X b 3 J r c 2 h l Z X Q i I F Z h b H V l P S J s M S I g L z 4 8 R W 5 0 c n k g V H l w Z T 0 i U m V j b 3 Z l c n l U Y X J n Z X R S b 3 c i I F Z h b H V l P S J s M S I g L z 4 8 R W 5 0 c n k g V H l w Z T 0 i U m V j b 3 Z l c n l U Y X J n Z X R D b 2 x 1 b W 4 i I F Z h b H V l P S J s M S I g L z 4 8 R W 5 0 c n k g V H l w Z T 0 i U m V j b 3 Z l c n l U Y X J n Z X R T a G V l d C I g V m F s d W U 9 I n N T a G V l d D E i I C 8 + P E V u d H J 5 I F R 5 c G U 9 I l F 1 Z X J 5 S U Q i I F Z h b H V l P S J z N z I 0 Z T B h Y T Y t O W F m N y 0 0 Z j M 4 L T l k M G U t M G Y y N z J h N j U 0 Y T d k I i A v P j x F b n R y e S B U e X B l P S J G a W x s R X J y b 3 J D b 3 V u d C I g V m F s d W U 9 I m w w I i A v P j x F b n R y e S B U e X B l P S J G a W x s T G F z d F V w Z G F 0 Z W Q i I F Z h b H V l P S J k M j A y M i 0 w M S 0 x M V Q x M D o x M j o z M y 4 4 M j k 2 N T Y 2 W i I g L z 4 8 R W 5 0 c n k g V H l w Z T 0 i R m l s b E N v b H V t b l R 5 c G V z I i B W Y W x 1 Z T 0 i c 0 J n T U d C Z 1 V G Q l F V R k J R W U Z C Z 1 V G Q l F V R 0 J R W U Z C U V V H I i A v P j x F b n R y e S B U e X B l P S J G a W x s R X J y b 3 J D b 2 R l I i B W Y W x 1 Z T 0 i c 1 V u a 2 5 v d 2 4 i I C 8 + P E V u d H J 5 I F R 5 c G U 9 I k Z p b G x D b 2 x 1 b W 5 O Y W 1 l c y I g V m F s d W U 9 I n N b J n F 1 b 3 Q 7 T m F t Z S Z x d W 9 0 O y w m c X V v d D t O b y 4 m c X V v d D s s J n F 1 b 3 Q 7 T G l u a 3 M m c X V v d D s s J n F 1 b 3 Q 7 U 2 l n b i Z x d W 9 0 O y w m c X V v d D t M Y X N 0 J n F 1 b 3 Q 7 L C Z x d W 9 0 O 0 N o Z y U m c X V v d D s s J n F 1 b 3 Q 7 V m 9 s d W 1 l J n F 1 b 3 Q 7 L C Z x d W 9 0 O 1 Z h b H V l I C h r K S Z x d W 9 0 O y w m c X V v d D t N Q 2 F w I C h N K S Z x d W 9 0 O y w m c X V v d D t Q L 0 U m c X V v d D s s J n F 1 b 3 Q 7 U C 9 C V i Z x d W 9 0 O y w m c X V v d D t E L 0 U m c X V v d D s s J n F 1 b 3 Q 7 R F B T J n F 1 b 3 Q 7 L C Z x d W 9 0 O 0 V Q U y Z x d W 9 0 O y w m c X V v d D t S T 0 E l J n F 1 b 3 Q 7 L C Z x d W 9 0 O 1 J P R S U m c X V v d D s s J n F 1 b 3 Q 7 T l B N J S Z x d W 9 0 O y w m c X V v d D t Z a W V s Z C U m c X V v d D s s J n F 1 b 3 Q 7 R k Z s b 2 F 0 J S Z x d W 9 0 O y w m c X V v d D t N R y U m c X V v d D s s J n F 1 b 3 Q 7 T W F n a W M x J n F 1 b 3 Q 7 L C Z x d W 9 0 O 0 1 h Z 2 l j M i Z x d W 9 0 O y w m c X V v d D t Q R U c m c X V v d D s s J n F 1 b 3 Q 7 Q 0 c m c X V v d D t d I i A v P j x F b n R y e S B U e X B l P S J G a W x s U 3 R h d H V z I i B W Y W x 1 Z T 0 i c 0 N v b X B s Z X R l I i A v P j x F b n R y e S B U e X B l P S J G a W x s Q 2 9 1 b n Q i I F Z h b H V l P S J s N z c 3 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W F t Q 2 h h c n Q v Q 2 h h b m d l Z C B U e X B l L n t O Y W 1 l L D B 9 J n F 1 b 3 Q 7 L C Z x d W 9 0 O 1 N l Y 3 R p b 2 4 x L 1 N p Y W 1 D a G F y d C 9 D a G F u Z 2 V k I F R 5 c G U u e 0 5 v L i w x f S Z x d W 9 0 O y w m c X V v d D t T Z W N 0 a W 9 u M S 9 T a W F t Q 2 h h c n Q v Q 2 h h b m d l Z C B U e X B l L n t M a W 5 r c y w y f S Z x d W 9 0 O y w m c X V v d D t T Z W N 0 a W 9 u M S 9 T a W F t Q 2 h h c n Q v Q 2 h h b m d l Z C B U e X B l L n t T a W d u L D N 9 J n F 1 b 3 Q 7 L C Z x d W 9 0 O 1 N l Y 3 R p b 2 4 x L 1 N p Y W 1 D a G F y d C 9 D a G F u Z 2 V k I F R 5 c G U u e 0 x h c 3 Q s N H 0 m c X V v d D s s J n F 1 b 3 Q 7 U 2 V j d G l v b j E v U 2 l h b U N o Y X J 0 L 0 N o Y W 5 n Z W Q g V H l w Z S 5 7 Q 2 h n J S w 1 f S Z x d W 9 0 O y w m c X V v d D t T Z W N 0 a W 9 u M S 9 T a W F t Q 2 h h c n Q v Q 2 h h b m d l Z C B U e X B l L n t W b 2 x 1 b W U s N n 0 m c X V v d D s s J n F 1 b 3 Q 7 U 2 V j d G l v b j E v U 2 l h b U N o Y X J 0 L 0 N o Y W 5 n Z W Q g V H l w Z S 5 7 V m F s d W U g K G s p L D d 9 J n F 1 b 3 Q 7 L C Z x d W 9 0 O 1 N l Y 3 R p b 2 4 x L 1 N p Y W 1 D a G F y d C 9 D a G F u Z 2 V k I F R 5 c G U u e 0 1 D Y X A g K E 0 p L D h 9 J n F 1 b 3 Q 7 L C Z x d W 9 0 O 1 N l Y 3 R p b 2 4 x L 1 N p Y W 1 D a G F y d C 9 D a G F u Z 2 V k I F R 5 c G U u e 1 A v R S w 5 f S Z x d W 9 0 O y w m c X V v d D t T Z W N 0 a W 9 u M S 9 T a W F t Q 2 h h c n Q v Q 2 h h b m d l Z C B U e X B l L n t Q L 0 J W L D E w f S Z x d W 9 0 O y w m c X V v d D t T Z W N 0 a W 9 u M S 9 T a W F t Q 2 h h c n Q v Q 2 h h b m d l Z C B U e X B l L n t E L 0 U s M T F 9 J n F 1 b 3 Q 7 L C Z x d W 9 0 O 1 N l Y 3 R p b 2 4 x L 1 N p Y W 1 D a G F y d C 9 D a G F u Z 2 V k I F R 5 c G U u e 0 R Q U y w x M n 0 m c X V v d D s s J n F 1 b 3 Q 7 U 2 V j d G l v b j E v U 2 l h b U N o Y X J 0 L 0 N o Y W 5 n Z W Q g V H l w Z S 5 7 R V B T L D E z f S Z x d W 9 0 O y w m c X V v d D t T Z W N 0 a W 9 u M S 9 T a W F t Q 2 h h c n Q v Q 2 h h b m d l Z C B U e X B l L n t S T 0 E l L D E 0 f S Z x d W 9 0 O y w m c X V v d D t T Z W N 0 a W 9 u M S 9 T a W F t Q 2 h h c n Q v Q 2 h h b m d l Z C B U e X B l L n t S T 0 U l L D E 1 f S Z x d W 9 0 O y w m c X V v d D t T Z W N 0 a W 9 u M S 9 T a W F t Q 2 h h c n Q v Q 2 h h b m d l Z C B U e X B l L n t O U E 0 l L D E 2 f S Z x d W 9 0 O y w m c X V v d D t T Z W N 0 a W 9 u M S 9 T a W F t Q 2 h h c n Q v Q 2 h h b m d l Z C B U e X B l L n t Z a W V s Z C U s M T d 9 J n F 1 b 3 Q 7 L C Z x d W 9 0 O 1 N l Y 3 R p b 2 4 x L 1 N p Y W 1 D a G F y d C 9 D a G F u Z 2 V k I F R 5 c G U u e 0 Z G b G 9 h d C U s M T h 9 J n F 1 b 3 Q 7 L C Z x d W 9 0 O 1 N l Y 3 R p b 2 4 x L 1 N p Y W 1 D a G F y d C 9 D a G F u Z 2 V k I F R 5 c G U u e 0 1 H J S w x O X 0 m c X V v d D s s J n F 1 b 3 Q 7 U 2 V j d G l v b j E v U 2 l h b U N o Y X J 0 L 0 N o Y W 5 n Z W Q g V H l w Z S 5 7 T W F n a W M x L D I w f S Z x d W 9 0 O y w m c X V v d D t T Z W N 0 a W 9 u M S 9 T a W F t Q 2 h h c n Q v Q 2 h h b m d l Z C B U e X B l L n t N Y W d p Y z I s M j F 9 J n F 1 b 3 Q 7 L C Z x d W 9 0 O 1 N l Y 3 R p b 2 4 x L 1 N p Y W 1 D a G F y d C 9 D a G F u Z 2 V k I F R 5 c G U u e 1 B F R y w y M n 0 m c X V v d D s s J n F 1 b 3 Q 7 U 2 V j d G l v b j E v U 2 l h b U N o Y X J 0 L 0 N o Y W 5 n Z W Q g V H l w Z S 5 7 Q 0 c s M j N 9 J n F 1 b 3 Q 7 X S w m c X V v d D t D b 2 x 1 b W 5 D b 3 V u d C Z x d W 9 0 O z o y N C w m c X V v d D t L Z X l D b 2 x 1 b W 5 O Y W 1 l c y Z x d W 9 0 O z p b X S w m c X V v d D t D b 2 x 1 b W 5 J Z G V u d G l 0 a W V z J n F 1 b 3 Q 7 O l s m c X V v d D t T Z W N 0 a W 9 u M S 9 T a W F t Q 2 h h c n Q v Q 2 h h b m d l Z C B U e X B l L n t O Y W 1 l L D B 9 J n F 1 b 3 Q 7 L C Z x d W 9 0 O 1 N l Y 3 R p b 2 4 x L 1 N p Y W 1 D a G F y d C 9 D a G F u Z 2 V k I F R 5 c G U u e 0 5 v L i w x f S Z x d W 9 0 O y w m c X V v d D t T Z W N 0 a W 9 u M S 9 T a W F t Q 2 h h c n Q v Q 2 h h b m d l Z C B U e X B l L n t M a W 5 r c y w y f S Z x d W 9 0 O y w m c X V v d D t T Z W N 0 a W 9 u M S 9 T a W F t Q 2 h h c n Q v Q 2 h h b m d l Z C B U e X B l L n t T a W d u L D N 9 J n F 1 b 3 Q 7 L C Z x d W 9 0 O 1 N l Y 3 R p b 2 4 x L 1 N p Y W 1 D a G F y d C 9 D a G F u Z 2 V k I F R 5 c G U u e 0 x h c 3 Q s N H 0 m c X V v d D s s J n F 1 b 3 Q 7 U 2 V j d G l v b j E v U 2 l h b U N o Y X J 0 L 0 N o Y W 5 n Z W Q g V H l w Z S 5 7 Q 2 h n J S w 1 f S Z x d W 9 0 O y w m c X V v d D t T Z W N 0 a W 9 u M S 9 T a W F t Q 2 h h c n Q v Q 2 h h b m d l Z C B U e X B l L n t W b 2 x 1 b W U s N n 0 m c X V v d D s s J n F 1 b 3 Q 7 U 2 V j d G l v b j E v U 2 l h b U N o Y X J 0 L 0 N o Y W 5 n Z W Q g V H l w Z S 5 7 V m F s d W U g K G s p L D d 9 J n F 1 b 3 Q 7 L C Z x d W 9 0 O 1 N l Y 3 R p b 2 4 x L 1 N p Y W 1 D a G F y d C 9 D a G F u Z 2 V k I F R 5 c G U u e 0 1 D Y X A g K E 0 p L D h 9 J n F 1 b 3 Q 7 L C Z x d W 9 0 O 1 N l Y 3 R p b 2 4 x L 1 N p Y W 1 D a G F y d C 9 D a G F u Z 2 V k I F R 5 c G U u e 1 A v R S w 5 f S Z x d W 9 0 O y w m c X V v d D t T Z W N 0 a W 9 u M S 9 T a W F t Q 2 h h c n Q v Q 2 h h b m d l Z C B U e X B l L n t Q L 0 J W L D E w f S Z x d W 9 0 O y w m c X V v d D t T Z W N 0 a W 9 u M S 9 T a W F t Q 2 h h c n Q v Q 2 h h b m d l Z C B U e X B l L n t E L 0 U s M T F 9 J n F 1 b 3 Q 7 L C Z x d W 9 0 O 1 N l Y 3 R p b 2 4 x L 1 N p Y W 1 D a G F y d C 9 D a G F u Z 2 V k I F R 5 c G U u e 0 R Q U y w x M n 0 m c X V v d D s s J n F 1 b 3 Q 7 U 2 V j d G l v b j E v U 2 l h b U N o Y X J 0 L 0 N o Y W 5 n Z W Q g V H l w Z S 5 7 R V B T L D E z f S Z x d W 9 0 O y w m c X V v d D t T Z W N 0 a W 9 u M S 9 T a W F t Q 2 h h c n Q v Q 2 h h b m d l Z C B U e X B l L n t S T 0 E l L D E 0 f S Z x d W 9 0 O y w m c X V v d D t T Z W N 0 a W 9 u M S 9 T a W F t Q 2 h h c n Q v Q 2 h h b m d l Z C B U e X B l L n t S T 0 U l L D E 1 f S Z x d W 9 0 O y w m c X V v d D t T Z W N 0 a W 9 u M S 9 T a W F t Q 2 h h c n Q v Q 2 h h b m d l Z C B U e X B l L n t O U E 0 l L D E 2 f S Z x d W 9 0 O y w m c X V v d D t T Z W N 0 a W 9 u M S 9 T a W F t Q 2 h h c n Q v Q 2 h h b m d l Z C B U e X B l L n t Z a W V s Z C U s M T d 9 J n F 1 b 3 Q 7 L C Z x d W 9 0 O 1 N l Y 3 R p b 2 4 x L 1 N p Y W 1 D a G F y d C 9 D a G F u Z 2 V k I F R 5 c G U u e 0 Z G b G 9 h d C U s M T h 9 J n F 1 b 3 Q 7 L C Z x d W 9 0 O 1 N l Y 3 R p b 2 4 x L 1 N p Y W 1 D a G F y d C 9 D a G F u Z 2 V k I F R 5 c G U u e 0 1 H J S w x O X 0 m c X V v d D s s J n F 1 b 3 Q 7 U 2 V j d G l v b j E v U 2 l h b U N o Y X J 0 L 0 N o Y W 5 n Z W Q g V H l w Z S 5 7 T W F n a W M x L D I w f S Z x d W 9 0 O y w m c X V v d D t T Z W N 0 a W 9 u M S 9 T a W F t Q 2 h h c n Q v Q 2 h h b m d l Z C B U e X B l L n t N Y W d p Y z I s M j F 9 J n F 1 b 3 Q 7 L C Z x d W 9 0 O 1 N l Y 3 R p b 2 4 x L 1 N p Y W 1 D a G F y d C 9 D a G F u Z 2 V k I F R 5 c G U u e 1 B F R y w y M n 0 m c X V v d D s s J n F 1 b 3 Q 7 U 2 V j d G l v b j E v U 2 l h b U N o Y X J 0 L 0 N o Y W 5 n Z W Q g V H l w Z S 5 7 Q 0 c s M j N 9 J n F 1 b 3 Q 7 X S w m c X V v d D t S Z W x h d G l v b n N o a X B J b m Z v J n F 1 b 3 Q 7 O l t d f S I g L z 4 8 L 1 N 0 Y W J s Z U V u d H J p Z X M + P C 9 J d G V t P j x J d G V t P j x J d G V t T G 9 j Y X R p b 2 4 + P E l 0 Z W 1 U e X B l P k Z v c m 1 1 b G E 8 L 0 l 0 Z W 1 U e X B l P j x J d G V t U G F 0 a D 5 T Z W N 0 a W 9 u M S 9 T a W F t Q 2 h h c n Q v U 2 9 1 c m N l P C 9 J d G V t U G F 0 a D 4 8 L 0 l 0 Z W 1 M b 2 N h d G l v b j 4 8 U 3 R h Y m x l R W 5 0 c m l l c y A v P j w v S X R l b T 4 8 S X R l b T 4 8 S X R l b U x v Y 2 F 0 a W 9 u P j x J d G V t V H l w Z T 5 G b 3 J t d W x h P C 9 J d G V t V H l w Z T 4 8 S X R l b V B h d G g + U 2 V j d G l v b j E v U 2 l h b U N o Y X J 0 L 0 R h d G E y P C 9 J d G V t U G F 0 a D 4 8 L 0 l 0 Z W 1 M b 2 N h d G l v b j 4 8 U 3 R h Y m x l R W 5 0 c m l l c y A v P j w v S X R l b T 4 8 S X R l b T 4 8 S X R l b U x v Y 2 F 0 a W 9 u P j x J d G V t V H l w Z T 5 G b 3 J t d W x h P C 9 J d G V t V H l w Z T 4 8 S X R l b V B h d G g + U 2 V j d G l v b j E v U 2 l h b U N o Y X J 0 L 0 N o Y W 5 n Z W Q l M j B U e X B l P C 9 J d G V t U G F 0 a D 4 8 L 0 l 0 Z W 1 M b 2 N h d G l v b j 4 8 U 3 R h Y m x l R W 5 0 c m l l c y A v P j w v S X R l b T 4 8 S X R l b T 4 8 S X R l b U x v Y 2 F 0 a W 9 u P j x J d G V t V H l w Z T 5 G b 3 J t d W x h P C 9 J d G V t V H l w Z T 4 8 S X R l b V B h d G g + U 2 V j d G l v b j E v U 2 V 0 d H J h Z G V J Q U F f Q 2 9 u Y 2 V u c 3 V z 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F k Z G V k V G 9 E Y X R h T W 9 k Z W w i I F Z h b H V l P S J s M C I g L z 4 8 R W 5 0 c n k g V H l w Z T 0 i R m l s b E N v d W 5 0 I i B W Y W x 1 Z T 0 i b D I 1 O C I g L z 4 8 R W 5 0 c n k g V H l w Z T 0 i R m l s b E V y c m 9 y Q 2 9 k Z S I g V m F s d W U 9 I n N V b m t u b 3 d u I i A v P j x F b n R y e S B U e X B l P S J G a W x s R X J y b 3 J D b 3 V u d C I g V m F s d W U 9 I m w w I i A v P j x F b n R y e S B U e X B l P S J G a W x s T G F z d F V w Z G F 0 Z W Q i I F Z h b H V l P S J k M j A y M S 0 w N i 0 y M l Q w N T o z O D o x M C 4 2 O T U 0 M T Q 1 W i I g L z 4 8 R W 5 0 c n k g V H l w Z T 0 i R m l s b E N v b H V t b l R 5 c G V z I i B W Y W x 1 Z T 0 i c 0 J n W U d C Z 1 l H Q m d Z R 0 J n W U d C Z 1 k 9 I i A v P j x F b n R y e S B U e X B l P S J G a W x s Q 2 9 s d W 1 u T m F t Z X M i I F Z h b H V l P S J z W y Z x d W 9 0 O 0 5 l d C B Q c m 9 m a X Q v I F Z h b H V h d G l v b i D g u K v g u K H g u K f g u J Q v 4 L i r 4 L i 4 4 L m J 4 L i Z K i o q K i D g u K L g u K 3 g u J T g u K P g u K f g u K H g u J f g u L j g u I H g u K v g u K H g u K f g u J Q g U W 9 R J S B Z b 1 k l J n F 1 b 3 Q 7 L C Z x d W 9 0 O z I w M j A g Q W N 0 d W F s I E 5 l d C B Q c m 9 m a X Q g K O C 4 p e C 5 i e C 4 s u C 4 m e C 4 m u C 4 s u C 4 l y k g L S A t I C 0 q J n F 1 b 3 Q 7 L C Z x d W 9 0 O z I w M j E g T m V 0 I F B y b 2 Z p d C B G b 3 J l Y 2 F z d C A g K O C 4 p e C 5 i e C 4 s u C 4 m e C 4 m u C 4 s u C 4 l y k g 4 L i T I O C 4 g S 7 g u K I u I D I w I C 0 g L S A t J n F 1 b 3 Q 7 L C Z x d W 9 0 O z I w M j E g T m V 0 I F B y b 2 Z p d C B G b 3 J l Y 2 F z d C A g K O C 4 p e C 5 i e C 4 s u C 4 m e C 4 m u C 4 s u C 4 l y k g 4 L i T I O C 4 m C 7 g u I Q u I D I w I C 0 g L S A t J n F 1 b 3 Q 7 L C Z x d W 9 0 O z I w M j E g T m V 0 I F B y b 2 Z p d C B G b 3 J l Y 2 F z d C A g K O C 4 p e C 5 i e C 4 s u C 4 m e C 4 m u C 4 s u C 4 l y k g 4 L i T I O C 4 o e C 4 t S 7 g u I Q u I D I x I C 0 g L S A t J n F 1 b 3 Q 7 L C Z x d W 9 0 O z I w M j E g T m V 0 I F B y b 2 Z p d C B G b 3 J l Y 2 F z d C A g K O C 4 p e C 5 i e C 4 s u C 4 m e C 4 m u C 4 s u C 4 l y k g 4 L i T I O C 4 o e C 4 t C 7 g u K I u I D I x I C 0 g L S o q I C 0 m c X V v d D s s J n F 1 b 3 Q 7 M j A y M i B O Z X Q g U H J v Z m l 0 I E Z v c m V j Y X N 0 I C A o 4 L i l 4 L m J 4 L i y 4 L i Z 4 L i a 4 L i y 4 L i X K S D g u J M g 4 L i B L u C 4 o i 4 g M j E g L S A t I C 0 m c X V v d D s s J n F 1 b 3 Q 7 M j A y M i B O Z X Q g U H J v Z m l 0 I E Z v c m V j Y X N 0 I C A o 4 L i l 4 L m J 4 L i y 4 L i Z 4 L i a 4 L i y 4 L i X K S D g u J M g 4 L i Y L u C 4 h C 4 g M j E g L S A t I C 0 m c X V v d D s s J n F 1 b 3 Q 7 M j A y M i B O Z X Q g U H J v Z m l 0 I E Z v c m V j Y X N 0 I C A o 4 L i l 4 L m J 4 L i y 4 L i Z 4 L i a 4 L i y 4 L i X K S D g u J M g 4 L i h 4 L i 1 L u C 4 h C 4 g M j I g L S A t I C 0 m c X V v d D s s J n F 1 b 3 Q 7 M j A y M i B O Z X Q g U H J v Z m l 0 I E Z v c m V j Y X N 0 I C A o 4 L i l 4 L m J 4 L i y 4 L i Z 4 L i a 4 L i y 4 L i X K S D g u J M g 4 L i h 4 L i 0 L u C 4 o i 4 g M j I g L S A t K i o g L S Z x d W 9 0 O y w m c X V v d D t W Y W x 1 Y X R p b 2 4 g R m 9 y Z W N h c 3 Q g M j F Q L 0 U q K i o m c X V v d D s s J n F 1 b 3 Q 7 V m F s d W F 0 a W 9 u I E Z v c m V j Y X N 0 I D I x U C 9 C V i o q K i Z x d W 9 0 O y w m c X V v d D t W Y W x 1 Y X R p b 2 4 g R m 9 y Z W N h c 3 Q g M j F E S V Y m c X V v d D s s J n F 1 b 3 Q 7 V m F s d W F 0 a W 9 u I E Z v c m V j Y X N 0 I F R h c m d l d C B Q c m l j Z S Z x d W 9 0 O 1 0 i I C 8 + P E V u d H J 5 I F R 5 c G U 9 I l J l Y 2 9 2 Z X J 5 V G F y Z 2 V 0 U m 9 3 I i B W Y W x 1 Z T 0 i b D E i I C 8 + P E V u d H J 5 I F R 5 c G U 9 I l J l Y 2 9 2 Z X J 5 V G F y Z 2 V 0 Q 2 9 s d W 1 u I i B W Y W x 1 Z T 0 i b D E i I C 8 + P E V u d H J 5 I F R 5 c G U 9 I l J l Y 2 9 2 Z X J 5 V G F y Z 2 V 0 U 2 h l Z X Q i I F Z h b H V l P S J z U 2 h l Z X Q z I i A v P j x F b n R y e S B U e X B l P S J R d W V y e U l E I i B W Y W x 1 Z T 0 i c 2 Y 0 N z I 1 Z m E w L W F i N m E t N G M x N y 1 h M z l h L W Y 3 M W J i N 2 M y M 2 E w M S I g L z 4 8 R W 5 0 c n k g V H l w Z T 0 i R m l s b F N 0 Y X R 1 c y I g V m F s d W U 9 I n N D b 2 1 w b G V 0 Z S I g L z 4 8 R W 5 0 c n k g V H l w Z T 0 i U m V s Y X R p b 2 5 z a G l w S W 5 m b 0 N v b n R h a W 5 l c i I g V m F s d W U 9 I n N 7 J n F 1 b 3 Q 7 Y 2 9 s d W 1 u Q 2 9 1 b n Q m c X V v d D s 6 M T Q s J n F 1 b 3 Q 7 a 2 V 5 Q 2 9 s d W 1 u T m F t Z X M m c X V v d D s 6 W 1 0 s J n F 1 b 3 Q 7 c X V l c n l S Z W x h d G l v b n N o a X B z J n F 1 b 3 Q 7 O l t d L C Z x d W 9 0 O 2 N v b H V t b k l k Z W 5 0 a X R p Z X M m c X V v d D s 6 W y Z x d W 9 0 O 1 N l Y 3 R p b 2 4 x L 1 N l d H R y Y W R l S U F B X 0 N v b m N l b n N 1 c y 9 E Y X R h M C 5 7 T m V 0 I F B y b 2 Z p d C 8 g V m F s d W F 0 a W 9 u I O C 4 q + C 4 o e C 4 p + C 4 l C / g u K v g u L j g u Y n g u J k q K i o q I O C 4 o u C 4 r e C 4 l O C 4 o + C 4 p + C 4 o e C 4 l + C 4 u O C 4 g e C 4 q + C 4 o e C 4 p + C 4 l C B R b 1 E l I F l v W S U s M H 0 m c X V v d D s s J n F 1 b 3 Q 7 U 2 V j d G l v b j E v U 2 V 0 d H J h Z G V J Q U F f Q 2 9 u Y 2 V u c 3 V z L 0 R h d G E w L n s y M D I w I E F j d H V h b C B O Z X Q g U H J v Z m l 0 I C j g u K X g u Y n g u L L g u J n g u J r g u L L g u J c p I C 0 g L S A t K i w x f S Z x d W 9 0 O y w m c X V v d D t T Z W N 0 a W 9 u M S 9 T Z X R 0 c m F k Z U l B Q V 9 D b 2 5 j Z W 5 z d X M v R G F 0 Y T A u e z I w M j E g T m V 0 I F B y b 2 Z p d C B G b 3 J l Y 2 F z d C A g K O C 4 p e C 5 i e C 4 s u C 4 m e C 4 m u C 4 s u C 4 l y k g 4 L i T I O C 4 g S 7 g u K I u I D I w I C 0 g L S A t L D J 9 J n F 1 b 3 Q 7 L C Z x d W 9 0 O 1 N l Y 3 R p b 2 4 x L 1 N l d H R y Y W R l S U F B X 0 N v b m N l b n N 1 c y 9 E Y X R h M C 5 7 M j A y M S B O Z X Q g U H J v Z m l 0 I E Z v c m V j Y X N 0 I C A o 4 L i l 4 L m J 4 L i y 4 L i Z 4 L i a 4 L i y 4 L i X K S D g u J M g 4 L i Y L u C 4 h C 4 g M j A g L S A t I C 0 s M 3 0 m c X V v d D s s J n F 1 b 3 Q 7 U 2 V j d G l v b j E v U 2 V 0 d H J h Z G V J Q U F f Q 2 9 u Y 2 V u c 3 V z L 0 R h d G E w L n s y M D I x I E 5 l d C B Q c m 9 m a X Q g R m 9 y Z W N h c 3 Q g I C j g u K X g u Y n g u L L g u J n g u J r g u L L g u J c p I O C 4 k y D g u K H g u L U u 4 L i E L i A y M S A t I C 0 g L S w 0 f S Z x d W 9 0 O y w m c X V v d D t T Z W N 0 a W 9 u M S 9 T Z X R 0 c m F k Z U l B Q V 9 D b 2 5 j Z W 5 z d X M v R G F 0 Y T A u e z I w M j E g T m V 0 I F B y b 2 Z p d C B G b 3 J l Y 2 F z d C A g K O C 4 p e C 5 i e C 4 s u C 4 m e C 4 m u C 4 s u C 4 l y k g 4 L i T I O C 4 o e C 4 t C 7 g u K I u I D I x I C 0 g L S o q I C 0 s N X 0 m c X V v d D s s J n F 1 b 3 Q 7 U 2 V j d G l v b j E v U 2 V 0 d H J h Z G V J Q U F f Q 2 9 u Y 2 V u c 3 V z L 0 R h d G E w L n s y M D I y I E 5 l d C B Q c m 9 m a X Q g R m 9 y Z W N h c 3 Q g I C j g u K X g u Y n g u L L g u J n g u J r g u L L g u J c p I O C 4 k y D g u I E u 4 L i i L i A y M S A t I C 0 g L S w 2 f S Z x d W 9 0 O y w m c X V v d D t T Z W N 0 a W 9 u M S 9 T Z X R 0 c m F k Z U l B Q V 9 D b 2 5 j Z W 5 z d X M v R G F 0 Y T A u e z I w M j I g T m V 0 I F B y b 2 Z p d C B G b 3 J l Y 2 F z d C A g K O C 4 p e C 5 i e C 4 s u C 4 m e C 4 m u C 4 s u C 4 l y k g 4 L i T I O C 4 m C 7 g u I Q u I D I x I C 0 g L S A t L D d 9 J n F 1 b 3 Q 7 L C Z x d W 9 0 O 1 N l Y 3 R p b 2 4 x L 1 N l d H R y Y W R l S U F B X 0 N v b m N l b n N 1 c y 9 E Y X R h M C 5 7 M j A y M i B O Z X Q g U H J v Z m l 0 I E Z v c m V j Y X N 0 I C A o 4 L i l 4 L m J 4 L i y 4 L i Z 4 L i a 4 L i y 4 L i X K S D g u J M g 4 L i h 4 L i 1 L u C 4 h C 4 g M j I g L S A t I C 0 s O H 0 m c X V v d D s s J n F 1 b 3 Q 7 U 2 V j d G l v b j E v U 2 V 0 d H J h Z G V J Q U F f Q 2 9 u Y 2 V u c 3 V z L 0 R h d G E w L n s y M D I y I E 5 l d C B Q c m 9 m a X Q g R m 9 y Z W N h c 3 Q g I C j g u K X g u Y n g u L L g u J n g u J r g u L L g u J c p I O C 4 k y D g u K H g u L Q u 4 L i i L i A y M i A t I C 0 q K i A t L D l 9 J n F 1 b 3 Q 7 L C Z x d W 9 0 O 1 N l Y 3 R p b 2 4 x L 1 N l d H R y Y W R l S U F B X 0 N v b m N l b n N 1 c y 9 E Y X R h M C 5 7 V m F s d W F 0 a W 9 u I E Z v c m V j Y X N 0 I D I x U C 9 F K i o q L D E w f S Z x d W 9 0 O y w m c X V v d D t T Z W N 0 a W 9 u M S 9 T Z X R 0 c m F k Z U l B Q V 9 D b 2 5 j Z W 5 z d X M v R G F 0 Y T A u e 1 Z h b H V h d G l v b i B G b 3 J l Y 2 F z d C A y M V A v Q l Y q K i o s M T F 9 J n F 1 b 3 Q 7 L C Z x d W 9 0 O 1 N l Y 3 R p b 2 4 x L 1 N l d H R y Y W R l S U F B X 0 N v b m N l b n N 1 c y 9 E Y X R h M C 5 7 V m F s d W F 0 a W 9 u I E Z v c m V j Y X N 0 I D I x R E l W L D E y f S Z x d W 9 0 O y w m c X V v d D t T Z W N 0 a W 9 u M S 9 T Z X R 0 c m F k Z U l B Q V 9 D b 2 5 j Z W 5 z d X M v R G F 0 Y T A u e 1 Z h b H V h d G l v b i B G b 3 J l Y 2 F z d C B U Y X J n Z X Q g U H J p Y 2 U s M T N 9 J n F 1 b 3 Q 7 X S w m c X V v d D t D b 2 x 1 b W 5 D b 3 V u d C Z x d W 9 0 O z o x N C w m c X V v d D t L Z X l D b 2 x 1 b W 5 O Y W 1 l c y Z x d W 9 0 O z p b X S w m c X V v d D t D b 2 x 1 b W 5 J Z G V u d G l 0 a W V z J n F 1 b 3 Q 7 O l s m c X V v d D t T Z W N 0 a W 9 u M S 9 T Z X R 0 c m F k Z U l B Q V 9 D b 2 5 j Z W 5 z d X M v R G F 0 Y T A u e 0 5 l d C B Q c m 9 m a X Q v I F Z h b H V h d G l v b i D g u K v g u K H g u K f g u J Q v 4 L i r 4 L i 4 4 L m J 4 L i Z K i o q K i D g u K L g u K 3 g u J T g u K P g u K f g u K H g u J f g u L j g u I H g u K v g u K H g u K f g u J Q g U W 9 R J S B Z b 1 k l L D B 9 J n F 1 b 3 Q 7 L C Z x d W 9 0 O 1 N l Y 3 R p b 2 4 x L 1 N l d H R y Y W R l S U F B X 0 N v b m N l b n N 1 c y 9 E Y X R h M C 5 7 M j A y M C B B Y 3 R 1 Y W w g T m V 0 I F B y b 2 Z p d C A o 4 L i l 4 L m J 4 L i y 4 L i Z 4 L i a 4 L i y 4 L i X K S A t I C 0 g L S o s M X 0 m c X V v d D s s J n F 1 b 3 Q 7 U 2 V j d G l v b j E v U 2 V 0 d H J h Z G V J Q U F f Q 2 9 u Y 2 V u c 3 V z L 0 R h d G E w L n s y M D I x I E 5 l d C B Q c m 9 m a X Q g R m 9 y Z W N h c 3 Q g I C j g u K X g u Y n g u L L g u J n g u J r g u L L g u J c p I O C 4 k y D g u I E u 4 L i i L i A y M C A t I C 0 g L S w y f S Z x d W 9 0 O y w m c X V v d D t T Z W N 0 a W 9 u M S 9 T Z X R 0 c m F k Z U l B Q V 9 D b 2 5 j Z W 5 z d X M v R G F 0 Y T A u e z I w M j E g T m V 0 I F B y b 2 Z p d C B G b 3 J l Y 2 F z d C A g K O C 4 p e C 5 i e C 4 s u C 4 m e C 4 m u C 4 s u C 4 l y k g 4 L i T I O C 4 m C 7 g u I Q u I D I w I C 0 g L S A t L D N 9 J n F 1 b 3 Q 7 L C Z x d W 9 0 O 1 N l Y 3 R p b 2 4 x L 1 N l d H R y Y W R l S U F B X 0 N v b m N l b n N 1 c y 9 E Y X R h M C 5 7 M j A y M S B O Z X Q g U H J v Z m l 0 I E Z v c m V j Y X N 0 I C A o 4 L i l 4 L m J 4 L i y 4 L i Z 4 L i a 4 L i y 4 L i X K S D g u J M g 4 L i h 4 L i 1 L u C 4 h C 4 g M j E g L S A t I C 0 s N H 0 m c X V v d D s s J n F 1 b 3 Q 7 U 2 V j d G l v b j E v U 2 V 0 d H J h Z G V J Q U F f Q 2 9 u Y 2 V u c 3 V z L 0 R h d G E w L n s y M D I x I E 5 l d C B Q c m 9 m a X Q g R m 9 y Z W N h c 3 Q g I C j g u K X g u Y n g u L L g u J n g u J r g u L L g u J c p I O C 4 k y D g u K H g u L Q u 4 L i i L i A y M S A t I C 0 q K i A t L D V 9 J n F 1 b 3 Q 7 L C Z x d W 9 0 O 1 N l Y 3 R p b 2 4 x L 1 N l d H R y Y W R l S U F B X 0 N v b m N l b n N 1 c y 9 E Y X R h M C 5 7 M j A y M i B O Z X Q g U H J v Z m l 0 I E Z v c m V j Y X N 0 I C A o 4 L i l 4 L m J 4 L i y 4 L i Z 4 L i a 4 L i y 4 L i X K S D g u J M g 4 L i B L u C 4 o i 4 g M j E g L S A t I C 0 s N n 0 m c X V v d D s s J n F 1 b 3 Q 7 U 2 V j d G l v b j E v U 2 V 0 d H J h Z G V J Q U F f Q 2 9 u Y 2 V u c 3 V z L 0 R h d G E w L n s y M D I y I E 5 l d C B Q c m 9 m a X Q g R m 9 y Z W N h c 3 Q g I C j g u K X g u Y n g u L L g u J n g u J r g u L L g u J c p I O C 4 k y D g u J g u 4 L i E L i A y M S A t I C 0 g L S w 3 f S Z x d W 9 0 O y w m c X V v d D t T Z W N 0 a W 9 u M S 9 T Z X R 0 c m F k Z U l B Q V 9 D b 2 5 j Z W 5 z d X M v R G F 0 Y T A u e z I w M j I g T m V 0 I F B y b 2 Z p d C B G b 3 J l Y 2 F z d C A g K O C 4 p e C 5 i e C 4 s u C 4 m e C 4 m u C 4 s u C 4 l y k g 4 L i T I O C 4 o e C 4 t S 7 g u I Q u I D I y I C 0 g L S A t L D h 9 J n F 1 b 3 Q 7 L C Z x d W 9 0 O 1 N l Y 3 R p b 2 4 x L 1 N l d H R y Y W R l S U F B X 0 N v b m N l b n N 1 c y 9 E Y X R h M C 5 7 M j A y M i B O Z X Q g U H J v Z m l 0 I E Z v c m V j Y X N 0 I C A o 4 L i l 4 L m J 4 L i y 4 L i Z 4 L i a 4 L i y 4 L i X K S D g u J M g 4 L i h 4 L i 0 L u C 4 o i 4 g M j I g L S A t K i o g L S w 5 f S Z x d W 9 0 O y w m c X V v d D t T Z W N 0 a W 9 u M S 9 T Z X R 0 c m F k Z U l B Q V 9 D b 2 5 j Z W 5 z d X M v R G F 0 Y T A u e 1 Z h b H V h d G l v b i B G b 3 J l Y 2 F z d C A y M V A v R S o q K i w x M H 0 m c X V v d D s s J n F 1 b 3 Q 7 U 2 V j d G l v b j E v U 2 V 0 d H J h Z G V J Q U F f Q 2 9 u Y 2 V u c 3 V z L 0 R h d G E w L n t W Y W x 1 Y X R p b 2 4 g R m 9 y Z W N h c 3 Q g M j F Q L 0 J W K i o q L D E x f S Z x d W 9 0 O y w m c X V v d D t T Z W N 0 a W 9 u M S 9 T Z X R 0 c m F k Z U l B Q V 9 D b 2 5 j Z W 5 z d X M v R G F 0 Y T A u e 1 Z h b H V h d G l v b i B G b 3 J l Y 2 F z d C A y M U R J V i w x M n 0 m c X V v d D s s J n F 1 b 3 Q 7 U 2 V j d G l v b j E v U 2 V 0 d H J h Z G V J Q U F f Q 2 9 u Y 2 V u c 3 V z L 0 R h d G E w L n t W Y W x 1 Y X R p b 2 4 g R m 9 y Z W N h c 3 Q g V G F y Z 2 V 0 I F B y a W N l L D E z f S Z x d W 9 0 O 1 0 s J n F 1 b 3 Q 7 U m V s Y X R p b 2 5 z a G l w S W 5 m b y Z x d W 9 0 O z p b X X 0 i I C 8 + P C 9 T d G F i b G V F b n R y a W V z P j w v S X R l b T 4 8 S X R l b T 4 8 S X R l b U x v Y 2 F 0 a W 9 u P j x J d G V t V H l w Z T 5 G b 3 J t d W x h P C 9 J d G V t V H l w Z T 4 8 S X R l b V B h d G g + U 2 V j d G l v b j E v U 2 V 0 d H J h Z G V J Q U F f Q 2 9 u Y 2 V u c 3 V z L 1 N v d X J j Z T w v S X R l b V B h d G g + P C 9 J d G V t T G 9 j Y X R p b 2 4 + P F N 0 Y W J s Z U V u d H J p Z X M g L z 4 8 L 0 l 0 Z W 0 + P E l 0 Z W 0 + P E l 0 Z W 1 M b 2 N h d G l v b j 4 8 S X R l b V R 5 c G U + R m 9 y b X V s Y T w v S X R l b V R 5 c G U + P E l 0 Z W 1 Q Y X R o P l N l Y 3 R p b 2 4 x L 1 N l d H R y Y W R l S U F B X 0 N v b m N l b n N 1 c y 9 E Y X R h M D w v S X R l b V B h d G g + P C 9 J d G V t T G 9 j Y X R p b 2 4 + P F N 0 Y W J s Z U V u d H J p Z X M g L z 4 8 L 0 l 0 Z W 0 + P E l 0 Z W 0 + P E l 0 Z W 1 M b 2 N h d G l v b j 4 8 S X R l b V R 5 c G U + R m 9 y b X V s Y T w v S X R l b V R 5 c G U + P E l 0 Z W 1 Q Y X R o P l N l Y 3 R p b 2 4 x L 1 N l d H R y Y W R l S U F B X 0 N v b m N l b n N 1 c y U y M C g y K T 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T Z X R 0 c m F k Z U l B Q V 9 D b 2 5 j Z W 5 z d X M 0 I i A v P j x F b n R y e S B U e X B l P S J G a W x s Z W R D b 2 1 w b G V 0 Z V J l c 3 V s d F R v V 2 9 y a 3 N o Z W V 0 I i B W Y W x 1 Z T 0 i b D E i I C 8 + P E V u d H J 5 I F R 5 c G U 9 I l J l Y 2 9 2 Z X J 5 V G F y Z 2 V 0 U m 9 3 I i B W Y W x 1 Z T 0 i b D E i I C 8 + P E V u d H J 5 I F R 5 c G U 9 I l J l Y 2 9 2 Z X J 5 V G F y Z 2 V 0 Q 2 9 s d W 1 u I i B W Y W x 1 Z T 0 i b D E i I C 8 + P E V u d H J 5 I F R 5 c G U 9 I l J l Y 2 9 2 Z X J 5 V G F y Z 2 V 0 U 2 h l Z X Q i I F Z h b H V l P S J z U 2 h l Z X Q z I i A v P j x F b n R y e S B U e X B l P S J R d W V y e U l E I i B W Y W x 1 Z T 0 i c 2 Y 0 N z I 1 Z m E w L W F i N m E t N G M x N y 1 h M z l h L W Y 3 M W J i N 2 M y M 2 E w M S I g L z 4 8 R W 5 0 c n k g V H l w Z T 0 i R m l s b E V y c m 9 y Q 2 9 1 b n Q i I F Z h b H V l P S J s M C I g L z 4 8 R W 5 0 c n k g V H l w Z T 0 i R m l s b E x h c 3 R V c G R h d G V k I i B W Y W x 1 Z T 0 i Z D I w M j I t M D E t M T F U M T A 6 M T I 6 M j Y u N z I z M D k 1 O V o i I C 8 + P E V u d H J 5 I F R 5 c G U 9 I k Z p b G x D b 2 x 1 b W 5 U e X B l c y I g V m F s d W U 9 I n N C Z 1 l H Q m d Z R 0 J n W U d C Z 1 l H Q m d Z P S I g L z 4 8 R W 5 0 c n k g V H l w Z T 0 i R m l s b E V y c m 9 y Q 2 9 k Z S I g V m F s d W U 9 I n N V b m t u b 3 d u I i A v P j x F b n R y e S B U e X B l P S J G a W x s Q 2 9 s d W 1 u T m F t Z X M i I F Z h b H V l P S J z W y Z x d W 9 0 O 0 5 l d C B Q c m 9 m a X Q v I F Z h b H V h d G l v b i D g u K v g u K H g u K f g u J Q v 4 L i r 4 L i 4 4 L m J 4 L i Z K i o q K i D g u K L g u K 3 g u J T g u K P g u K f g u K H g u J f g u L j g u I H g u K v g u K H g u K f g u J Q g U W 9 R J S B Z b 1 k l J n F 1 b 3 Q 7 L C Z x d W 9 0 O z I w M j E g Q W N 0 d W F s I E 5 l d C B Q c m 9 m a X Q g K O C 4 p e C 5 i e C 4 s u C 4 m e C 4 m u C 4 s u C 4 l y k g L S A t I C 0 q J n F 1 b 3 Q 7 L C Z x d W 9 0 O z I w M j I g T m V 0 I F B y b 2 Z p d C B G b 3 J l Y 2 F z d C A g K O C 4 p e C 5 i e C 4 s u C 4 m e C 4 m u C 4 s u C 4 l y k g 4 L i T I O C 4 o e C 4 t C 7 g u K I u I D I x I C 0 g L S A t J n F 1 b 3 Q 7 L C Z x d W 9 0 O z I w M j I g T m V 0 I F B y b 2 Z p d C B G b 3 J l Y 2 F z d C A g K O C 4 p e C 5 i e C 4 s u C 4 m e C 4 m u C 4 s u C 4 l y k g 4 L i T I O C 4 g S 7 g u K I u I D I x I C 0 g L S A t J n F 1 b 3 Q 7 L C Z x d W 9 0 O z I w M j I g T m V 0 I F B y b 2 Z p d C B G b 3 J l Y 2 F z d C A g K O C 4 p e C 5 i e C 4 s u C 4 m e C 4 m u C 4 s u C 4 l y k g 4 L i T I O C 4 m C 7 g u I Q u I D I x I C 0 g L S A t J n F 1 b 3 Q 7 L C Z x d W 9 0 O z I w M j I g T m V 0 I F B y b 2 Z p d C B G b 3 J l Y 2 F z d C A g K O C 4 p e C 5 i e C 4 s u C 4 m e C 4 m u C 4 s u C 4 l y k g 4 L i T I O C 4 o S 7 g u I Q u I D I y I C 0 g L S o q I C 0 m c X V v d D s s J n F 1 b 3 Q 7 M j A y M y B O Z X Q g U H J v Z m l 0 I E Z v c m V j Y X N 0 I C A o 4 L i l 4 L m J 4 L i y 4 L i Z 4 L i a 4 L i y 4 L i X K S D g u J M g 4 L i h 4 L i 0 L u C 4 o i 4 g M j I g L S A t I C 0 m c X V v d D s s J n F 1 b 3 Q 7 M j A y M y B O Z X Q g U H J v Z m l 0 I E Z v c m V j Y X N 0 I C A o 4 L i l 4 L m J 4 L i y 4 L i Z 4 L i a 4 L i y 4 L i X K S D g u J M g 4 L i B L u C 4 o i 4 g M j I g L S A t I C 0 m c X V v d D s s J n F 1 b 3 Q 7 M j A y M y B O Z X Q g U H J v Z m l 0 I E Z v c m V j Y X N 0 I C A o 4 L i l 4 L m J 4 L i y 4 L i Z 4 L i a 4 L i y 4 L i X K S D g u J M g 4 L i Y L u C 4 h C 4 g M j I g L S A t I C 0 m c X V v d D s s J n F 1 b 3 Q 7 M j A y M y B O Z X Q g U H J v Z m l 0 I E Z v c m V j Y X N 0 I C A o 4 L i l 4 L m J 4 L i y 4 L i Z 4 L i a 4 L i y 4 L i X K S D g u J M g 4 L i h L u C 4 h C 4 g M j M g L S A t K i o g L S Z x d W 9 0 O y w m c X V v d D t W Y W x 1 Y X R p b 2 4 g R m 9 y Z W N h c 3 Q g M j J Q L 0 U q K i o m c X V v d D s s J n F 1 b 3 Q 7 V m F s d W F 0 a W 9 u I E Z v c m V j Y X N 0 I D I y U C 9 C V i o q K i Z x d W 9 0 O y w m c X V v d D t W Y W x 1 Y X R p b 2 4 g R m 9 y Z W N h c 3 Q g M j J E S V Y m c X V v d D s s J n F 1 b 3 Q 7 V m F s d W F 0 a W 9 u I E Z v c m V j Y X N 0 I F R h c m d l d C B Q c m l j Z S Z x d W 9 0 O 1 0 i I C 8 + P E V u d H J 5 I F R 5 c G U 9 I k Z p b G x T d G F 0 d X M i I F Z h b H V l P S J z Q 2 9 t c G x l d G U i I C 8 + P E V u d H J 5 I F R 5 c G U 9 I k Z p b G x D b 3 V u d C I g V m F s d W U 9 I m w y N j k i I C 8 + P E V u d H J 5 I F R 5 c G U 9 I k F k Z G V k V G 9 E Y X R h T W 9 k Z W w i I F Z h b H V l P S J s M C I g L z 4 8 R W 5 0 c n k g V H l w Z T 0 i U m V s Y X R p b 2 5 z a G l w S W 5 m b 0 N v b n R h a W 5 l c i I g V m F s d W U 9 I n N 7 J n F 1 b 3 Q 7 Y 2 9 s d W 1 u Q 2 9 1 b n Q m c X V v d D s 6 M T Q s J n F 1 b 3 Q 7 a 2 V 5 Q 2 9 s d W 1 u T m F t Z X M m c X V v d D s 6 W 1 0 s J n F 1 b 3 Q 7 c X V l c n l S Z W x h d G l v b n N o a X B z J n F 1 b 3 Q 7 O l t d L C Z x d W 9 0 O 2 N v b H V t b k l k Z W 5 0 a X R p Z X M m c X V v d D s 6 W y Z x d W 9 0 O 1 N l Y 3 R p b 2 4 x L 1 N l d H R y Y W R l S U F B X 0 N v b m N l b n N 1 c y A o M i k v R G F 0 Y T A u e 0 5 l d C B Q c m 9 m a X Q v I F Z h b H V h d G l v b i D g u K v g u K H g u K f g u J Q v 4 L i r 4 L i 4 4 L m J 4 L i Z K i o q K i D g u K L g u K 3 g u J T g u K P g u K f g u K H g u J f g u L j g u I H g u K v g u K H g u K f g u J Q g U W 9 R J S B Z b 1 k l L D B 9 J n F 1 b 3 Q 7 L C Z x d W 9 0 O 1 N l Y 3 R p b 2 4 x L 1 N l d H R y Y W R l S U F B X 0 N v b m N l b n N 1 c y A o M i k v R G F 0 Y T A u e z I w M j E g Q W N 0 d W F s I E 5 l d C B Q c m 9 m a X Q g K O C 4 p e C 5 i e C 4 s u C 4 m e C 4 m u C 4 s u C 4 l y k g L S A t I C 0 q L D F 9 J n F 1 b 3 Q 7 L C Z x d W 9 0 O 1 N l Y 3 R p b 2 4 x L 1 N l d H R y Y W R l S U F B X 0 N v b m N l b n N 1 c y A o M i k v R G F 0 Y T A u e z I w M j I g T m V 0 I F B y b 2 Z p d C B G b 3 J l Y 2 F z d C A g K O C 4 p e C 5 i e C 4 s u C 4 m e C 4 m u C 4 s u C 4 l y k g 4 L i T I O C 4 o e C 4 t C 7 g u K I u I D I x I C 0 g L S A t L D J 9 J n F 1 b 3 Q 7 L C Z x d W 9 0 O 1 N l Y 3 R p b 2 4 x L 1 N l d H R y Y W R l S U F B X 0 N v b m N l b n N 1 c y A o M i k v R G F 0 Y T A u e z I w M j I g T m V 0 I F B y b 2 Z p d C B G b 3 J l Y 2 F z d C A g K O C 4 p e C 5 i e C 4 s u C 4 m e C 4 m u C 4 s u C 4 l y k g 4 L i T I O C 4 g S 7 g u K I u I D I x I C 0 g L S A t L D N 9 J n F 1 b 3 Q 7 L C Z x d W 9 0 O 1 N l Y 3 R p b 2 4 x L 1 N l d H R y Y W R l S U F B X 0 N v b m N l b n N 1 c y A o M i k v R G F 0 Y T A u e z I w M j I g T m V 0 I F B y b 2 Z p d C B G b 3 J l Y 2 F z d C A g K O C 4 p e C 5 i e C 4 s u C 4 m e C 4 m u C 4 s u C 4 l y k g 4 L i T I O C 4 m C 7 g u I Q u I D I x I C 0 g L S A t L D R 9 J n F 1 b 3 Q 7 L C Z x d W 9 0 O 1 N l Y 3 R p b 2 4 x L 1 N l d H R y Y W R l S U F B X 0 N v b m N l b n N 1 c y A o M i k v R G F 0 Y T A u e z I w M j I g T m V 0 I F B y b 2 Z p d C B G b 3 J l Y 2 F z d C A g K O C 4 p e C 5 i e C 4 s u C 4 m e C 4 m u C 4 s u C 4 l y k g 4 L i T I O C 4 o S 7 g u I Q u I D I y I C 0 g L S o q I C 0 s N X 0 m c X V v d D s s J n F 1 b 3 Q 7 U 2 V j d G l v b j E v U 2 V 0 d H J h Z G V J Q U F f Q 2 9 u Y 2 V u c 3 V z I C g y K S 9 E Y X R h M C 5 7 M j A y M y B O Z X Q g U H J v Z m l 0 I E Z v c m V j Y X N 0 I C A o 4 L i l 4 L m J 4 L i y 4 L i Z 4 L i a 4 L i y 4 L i X K S D g u J M g 4 L i h 4 L i 0 L u C 4 o i 4 g M j I g L S A t I C 0 s N n 0 m c X V v d D s s J n F 1 b 3 Q 7 U 2 V j d G l v b j E v U 2 V 0 d H J h Z G V J Q U F f Q 2 9 u Y 2 V u c 3 V z I C g y K S 9 E Y X R h M C 5 7 M j A y M y B O Z X Q g U H J v Z m l 0 I E Z v c m V j Y X N 0 I C A o 4 L i l 4 L m J 4 L i y 4 L i Z 4 L i a 4 L i y 4 L i X K S D g u J M g 4 L i B L u C 4 o i 4 g M j I g L S A t I C 0 s N 3 0 m c X V v d D s s J n F 1 b 3 Q 7 U 2 V j d G l v b j E v U 2 V 0 d H J h Z G V J Q U F f Q 2 9 u Y 2 V u c 3 V z I C g y K S 9 E Y X R h M C 5 7 M j A y M y B O Z X Q g U H J v Z m l 0 I E Z v c m V j Y X N 0 I C A o 4 L i l 4 L m J 4 L i y 4 L i Z 4 L i a 4 L i y 4 L i X K S D g u J M g 4 L i Y L u C 4 h C 4 g M j I g L S A t I C 0 s O H 0 m c X V v d D s s J n F 1 b 3 Q 7 U 2 V j d G l v b j E v U 2 V 0 d H J h Z G V J Q U F f Q 2 9 u Y 2 V u c 3 V z I C g y K S 9 E Y X R h M C 5 7 M j A y M y B O Z X Q g U H J v Z m l 0 I E Z v c m V j Y X N 0 I C A o 4 L i l 4 L m J 4 L i y 4 L i Z 4 L i a 4 L i y 4 L i X K S D g u J M g 4 L i h L u C 4 h C 4 g M j M g L S A t K i o g L S w 5 f S Z x d W 9 0 O y w m c X V v d D t T Z W N 0 a W 9 u M S 9 T Z X R 0 c m F k Z U l B Q V 9 D b 2 5 j Z W 5 z d X M g K D I p L 0 R h d G E w L n t W Y W x 1 Y X R p b 2 4 g R m 9 y Z W N h c 3 Q g M j J Q L 0 U q K i o s M T B 9 J n F 1 b 3 Q 7 L C Z x d W 9 0 O 1 N l Y 3 R p b 2 4 x L 1 N l d H R y Y W R l S U F B X 0 N v b m N l b n N 1 c y A o M i k v R G F 0 Y T A u e 1 Z h b H V h d G l v b i B G b 3 J l Y 2 F z d C A y M l A v Q l Y q K i o s M T F 9 J n F 1 b 3 Q 7 L C Z x d W 9 0 O 1 N l Y 3 R p b 2 4 x L 1 N l d H R y Y W R l S U F B X 0 N v b m N l b n N 1 c y A o M i k v R G F 0 Y T A u e 1 Z h b H V h d G l v b i B G b 3 J l Y 2 F z d C A y M k R J V i w x M n 0 m c X V v d D s s J n F 1 b 3 Q 7 U 2 V j d G l v b j E v U 2 V 0 d H J h Z G V J Q U F f Q 2 9 u Y 2 V u c 3 V z I C g y K S 9 E Y X R h M C 5 7 V m F s d W F 0 a W 9 u I E Z v c m V j Y X N 0 I F R h c m d l d C B Q c m l j Z S w x M 3 0 m c X V v d D t d L C Z x d W 9 0 O 0 N v b H V t b k N v d W 5 0 J n F 1 b 3 Q 7 O j E 0 L C Z x d W 9 0 O 0 t l e U N v b H V t b k 5 h b W V z J n F 1 b 3 Q 7 O l t d L C Z x d W 9 0 O 0 N v b H V t b k l k Z W 5 0 a X R p Z X M m c X V v d D s 6 W y Z x d W 9 0 O 1 N l Y 3 R p b 2 4 x L 1 N l d H R y Y W R l S U F B X 0 N v b m N l b n N 1 c y A o M i k v R G F 0 Y T A u e 0 5 l d C B Q c m 9 m a X Q v I F Z h b H V h d G l v b i D g u K v g u K H g u K f g u J Q v 4 L i r 4 L i 4 4 L m J 4 L i Z K i o q K i D g u K L g u K 3 g u J T g u K P g u K f g u K H g u J f g u L j g u I H g u K v g u K H g u K f g u J Q g U W 9 R J S B Z b 1 k l L D B 9 J n F 1 b 3 Q 7 L C Z x d W 9 0 O 1 N l Y 3 R p b 2 4 x L 1 N l d H R y Y W R l S U F B X 0 N v b m N l b n N 1 c y A o M i k v R G F 0 Y T A u e z I w M j E g Q W N 0 d W F s I E 5 l d C B Q c m 9 m a X Q g K O C 4 p e C 5 i e C 4 s u C 4 m e C 4 m u C 4 s u C 4 l y k g L S A t I C 0 q L D F 9 J n F 1 b 3 Q 7 L C Z x d W 9 0 O 1 N l Y 3 R p b 2 4 x L 1 N l d H R y Y W R l S U F B X 0 N v b m N l b n N 1 c y A o M i k v R G F 0 Y T A u e z I w M j I g T m V 0 I F B y b 2 Z p d C B G b 3 J l Y 2 F z d C A g K O C 4 p e C 5 i e C 4 s u C 4 m e C 4 m u C 4 s u C 4 l y k g 4 L i T I O C 4 o e C 4 t C 7 g u K I u I D I x I C 0 g L S A t L D J 9 J n F 1 b 3 Q 7 L C Z x d W 9 0 O 1 N l Y 3 R p b 2 4 x L 1 N l d H R y Y W R l S U F B X 0 N v b m N l b n N 1 c y A o M i k v R G F 0 Y T A u e z I w M j I g T m V 0 I F B y b 2 Z p d C B G b 3 J l Y 2 F z d C A g K O C 4 p e C 5 i e C 4 s u C 4 m e C 4 m u C 4 s u C 4 l y k g 4 L i T I O C 4 g S 7 g u K I u I D I x I C 0 g L S A t L D N 9 J n F 1 b 3 Q 7 L C Z x d W 9 0 O 1 N l Y 3 R p b 2 4 x L 1 N l d H R y Y W R l S U F B X 0 N v b m N l b n N 1 c y A o M i k v R G F 0 Y T A u e z I w M j I g T m V 0 I F B y b 2 Z p d C B G b 3 J l Y 2 F z d C A g K O C 4 p e C 5 i e C 4 s u C 4 m e C 4 m u C 4 s u C 4 l y k g 4 L i T I O C 4 m C 7 g u I Q u I D I x I C 0 g L S A t L D R 9 J n F 1 b 3 Q 7 L C Z x d W 9 0 O 1 N l Y 3 R p b 2 4 x L 1 N l d H R y Y W R l S U F B X 0 N v b m N l b n N 1 c y A o M i k v R G F 0 Y T A u e z I w M j I g T m V 0 I F B y b 2 Z p d C B G b 3 J l Y 2 F z d C A g K O C 4 p e C 5 i e C 4 s u C 4 m e C 4 m u C 4 s u C 4 l y k g 4 L i T I O C 4 o S 7 g u I Q u I D I y I C 0 g L S o q I C 0 s N X 0 m c X V v d D s s J n F 1 b 3 Q 7 U 2 V j d G l v b j E v U 2 V 0 d H J h Z G V J Q U F f Q 2 9 u Y 2 V u c 3 V z I C g y K S 9 E Y X R h M C 5 7 M j A y M y B O Z X Q g U H J v Z m l 0 I E Z v c m V j Y X N 0 I C A o 4 L i l 4 L m J 4 L i y 4 L i Z 4 L i a 4 L i y 4 L i X K S D g u J M g 4 L i h 4 L i 0 L u C 4 o i 4 g M j I g L S A t I C 0 s N n 0 m c X V v d D s s J n F 1 b 3 Q 7 U 2 V j d G l v b j E v U 2 V 0 d H J h Z G V J Q U F f Q 2 9 u Y 2 V u c 3 V z I C g y K S 9 E Y X R h M C 5 7 M j A y M y B O Z X Q g U H J v Z m l 0 I E Z v c m V j Y X N 0 I C A o 4 L i l 4 L m J 4 L i y 4 L i Z 4 L i a 4 L i y 4 L i X K S D g u J M g 4 L i B L u C 4 o i 4 g M j I g L S A t I C 0 s N 3 0 m c X V v d D s s J n F 1 b 3 Q 7 U 2 V j d G l v b j E v U 2 V 0 d H J h Z G V J Q U F f Q 2 9 u Y 2 V u c 3 V z I C g y K S 9 E Y X R h M C 5 7 M j A y M y B O Z X Q g U H J v Z m l 0 I E Z v c m V j Y X N 0 I C A o 4 L i l 4 L m J 4 L i y 4 L i Z 4 L i a 4 L i y 4 L i X K S D g u J M g 4 L i Y L u C 4 h C 4 g M j I g L S A t I C 0 s O H 0 m c X V v d D s s J n F 1 b 3 Q 7 U 2 V j d G l v b j E v U 2 V 0 d H J h Z G V J Q U F f Q 2 9 u Y 2 V u c 3 V z I C g y K S 9 E Y X R h M C 5 7 M j A y M y B O Z X Q g U H J v Z m l 0 I E Z v c m V j Y X N 0 I C A o 4 L i l 4 L m J 4 L i y 4 L i Z 4 L i a 4 L i y 4 L i X K S D g u J M g 4 L i h L u C 4 h C 4 g M j M g L S A t K i o g L S w 5 f S Z x d W 9 0 O y w m c X V v d D t T Z W N 0 a W 9 u M S 9 T Z X R 0 c m F k Z U l B Q V 9 D b 2 5 j Z W 5 z d X M g K D I p L 0 R h d G E w L n t W Y W x 1 Y X R p b 2 4 g R m 9 y Z W N h c 3 Q g M j J Q L 0 U q K i o s M T B 9 J n F 1 b 3 Q 7 L C Z x d W 9 0 O 1 N l Y 3 R p b 2 4 x L 1 N l d H R y Y W R l S U F B X 0 N v b m N l b n N 1 c y A o M i k v R G F 0 Y T A u e 1 Z h b H V h d G l v b i B G b 3 J l Y 2 F z d C A y M l A v Q l Y q K i o s M T F 9 J n F 1 b 3 Q 7 L C Z x d W 9 0 O 1 N l Y 3 R p b 2 4 x L 1 N l d H R y Y W R l S U F B X 0 N v b m N l b n N 1 c y A o M i k v R G F 0 Y T A u e 1 Z h b H V h d G l v b i B G b 3 J l Y 2 F z d C A y M k R J V i w x M n 0 m c X V v d D s s J n F 1 b 3 Q 7 U 2 V j d G l v b j E v U 2 V 0 d H J h Z G V J Q U F f Q 2 9 u Y 2 V u c 3 V z I C g y K S 9 E Y X R h M C 5 7 V m F s d W F 0 a W 9 u I E Z v c m V j Y X N 0 I F R h c m d l d C B Q c m l j Z S w x M 3 0 m c X V v d D t d L C Z x d W 9 0 O 1 J l b G F 0 a W 9 u c 2 h p c E l u Z m 8 m c X V v d D s 6 W 1 1 9 I i A v P j w v U 3 R h Y m x l R W 5 0 c m l l c z 4 8 L 0 l 0 Z W 0 + P E l 0 Z W 0 + P E l 0 Z W 1 M b 2 N h d G l v b j 4 8 S X R l b V R 5 c G U + R m 9 y b X V s Y T w v S X R l b V R 5 c G U + P E l 0 Z W 1 Q Y X R o P l N l Y 3 R p b 2 4 x L 1 N l d H R y Y W R l S U F B X 0 N v b m N l b n N 1 c y U y M C g y K S 9 T b 3 V y Y 2 U 8 L 0 l 0 Z W 1 Q Y X R o P j w v S X R l b U x v Y 2 F 0 a W 9 u P j x T d G F i b G V F b n R y a W V z I C 8 + P C 9 J d G V t P j x J d G V t P j x J d G V t T G 9 j Y X R p b 2 4 + P E l 0 Z W 1 U e X B l P k Z v c m 1 1 b G E 8 L 0 l 0 Z W 1 U e X B l P j x J d G V t U G F 0 a D 5 T Z W N 0 a W 9 u M S 9 T Z X R 0 c m F k Z U l B Q V 9 D b 2 5 j Z W 5 z d X M l M j A o M i k v R G F 0 Y T A 8 L 0 l 0 Z W 1 Q Y X R o P j w v S X R l b U x v Y 2 F 0 a W 9 u P j x T d G F i b G V F b n R y a W V z I C 8 + P C 9 J d G V t P j w v S X R l b X M + P C 9 M b 2 N h b F B h Y 2 t h Z 2 V N Z X R h Z G F 0 Y U Z p b G U + F g A A A F B L B Q Y A A A A A A A A A A A A A A A A A A A A A A A A m A Q A A A Q A A A N C M n d 8 B F d E R j H o A w E / C l + s B A A A A V g J K 5 d L 7 W 0 a Z Z F J u 0 W N S s w A A A A A C A A A A A A A Q Z g A A A A E A A C A A A A B Z W X I G 8 S E G B a x l 0 k Q e I A m X w 3 M q b 4 l W u d 5 H m p 2 k t + c P x A A A A A A O g A A A A A I A A C A A A A B d D t o W m Q 3 f r J 7 B W w 0 W O R J s I 5 4 4 h G M 2 z L w 3 V O 1 a p h C J O 1 A A A A B 7 o d E L i j r K E O w H a s 9 6 e a A D M J Q 9 Y f t c F N M 8 X z Q h a 3 d 8 o Z Z P C X Q p C C r t a d 3 j 9 B X c c 2 C 3 z r S a w j 3 w B j x i r D S A p U m s k C a w J u Y G / 6 o S w t j M q M Q N F E A A A A D / W a D i + W w p P k G M v z g f 9 / G R 9 d A 3 k v s E g H N d v 8 P f D j T Y M K c U 2 o L E j 3 d 6 E s 7 P D 5 k O t a G 8 I T q 1 z X c J E 3 K x T 4 4 Z b u T l < / D a t a M a s h u p > 
</file>

<file path=customXml/itemProps1.xml><?xml version="1.0" encoding="utf-8"?>
<ds:datastoreItem xmlns:ds="http://schemas.openxmlformats.org/officeDocument/2006/customXml" ds:itemID="{8FAD0B40-CBB2-405D-A286-34725312AE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Price</vt:lpstr>
      <vt:lpstr>Concensus</vt:lpstr>
      <vt:lpstr>Form - Normal</vt:lpstr>
      <vt:lpstr>Form - Financial</vt:lpstr>
      <vt:lpstr>CPALL</vt:lpstr>
      <vt:lpstr>MAKRO</vt:lpstr>
      <vt:lpstr>MTC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Prapas Boonchuen</dc:creator>
  <cp:lastModifiedBy>Prapas Boonchuen</cp:lastModifiedBy>
  <dcterms:created xsi:type="dcterms:W3CDTF">2020-09-21T15:20:24Z</dcterms:created>
  <dcterms:modified xsi:type="dcterms:W3CDTF">2022-01-11T10:12:55Z</dcterms:modified>
</cp:coreProperties>
</file>